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aveExternalLinkValues="0" codeName="ThisWorkbook" defaultThemeVersion="124226"/>
  <bookViews>
    <workbookView xWindow="0" yWindow="255" windowWidth="15480" windowHeight="11640" activeTab="4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4">'Equity movement'!$A$1:$K$25</definedName>
    <definedName name="_xlnm.Print_Area" localSheetId="0">GENERAL!$A$1:$I$63</definedName>
  </definedNames>
  <calcPr calcId="125725"/>
</workbook>
</file>

<file path=xl/calcChain.xml><?xml version="1.0" encoding="utf-8"?>
<calcChain xmlns="http://schemas.openxmlformats.org/spreadsheetml/2006/main">
  <c r="C18" i="20"/>
  <c r="D18"/>
  <c r="E28" i="18" l="1"/>
  <c r="C28"/>
  <c r="C79" i="19" l="1"/>
  <c r="D79"/>
  <c r="C9"/>
  <c r="C56"/>
  <c r="C49"/>
  <c r="C41"/>
  <c r="C26"/>
  <c r="C16"/>
  <c r="C100"/>
  <c r="D100"/>
  <c r="D49"/>
  <c r="C72"/>
  <c r="D72"/>
  <c r="C57" i="18"/>
  <c r="D57"/>
  <c r="E57"/>
  <c r="F57"/>
  <c r="C8" i="19" l="1"/>
  <c r="C40"/>
  <c r="F22" i="18"/>
  <c r="E22"/>
  <c r="D22"/>
  <c r="C22"/>
  <c r="K21" i="17"/>
  <c r="J21"/>
  <c r="K14"/>
  <c r="J14"/>
  <c r="D44" i="20"/>
  <c r="C44"/>
  <c r="D38"/>
  <c r="C38"/>
  <c r="D31"/>
  <c r="C31"/>
  <c r="D27"/>
  <c r="C27"/>
  <c r="D13"/>
  <c r="C13"/>
  <c r="F66" i="18"/>
  <c r="E66"/>
  <c r="D66"/>
  <c r="C66"/>
  <c r="F33"/>
  <c r="E33"/>
  <c r="D33"/>
  <c r="C33"/>
  <c r="F27"/>
  <c r="E27"/>
  <c r="D27"/>
  <c r="C27"/>
  <c r="F16"/>
  <c r="E16"/>
  <c r="D16"/>
  <c r="C16"/>
  <c r="F12"/>
  <c r="E12"/>
  <c r="D12"/>
  <c r="D10" s="1"/>
  <c r="C12"/>
  <c r="C10" s="1"/>
  <c r="F10"/>
  <c r="F7"/>
  <c r="E7"/>
  <c r="D7"/>
  <c r="C7"/>
  <c r="D90" i="19"/>
  <c r="C90"/>
  <c r="D86"/>
  <c r="C86"/>
  <c r="D82"/>
  <c r="C82"/>
  <c r="D56"/>
  <c r="D41"/>
  <c r="D26"/>
  <c r="D16"/>
  <c r="C32" i="20" l="1"/>
  <c r="C20"/>
  <c r="D43" i="18"/>
  <c r="C43"/>
  <c r="E42"/>
  <c r="F43"/>
  <c r="C66" i="19"/>
  <c r="D40"/>
  <c r="D45" i="20"/>
  <c r="D20"/>
  <c r="D46"/>
  <c r="D69" i="19"/>
  <c r="D114" s="1"/>
  <c r="C42" i="18"/>
  <c r="C46" i="20"/>
  <c r="C33"/>
  <c r="D33"/>
  <c r="C19"/>
  <c r="D19"/>
  <c r="D32"/>
  <c r="F42" i="18"/>
  <c r="E10"/>
  <c r="E43" s="1"/>
  <c r="D42"/>
  <c r="C45" i="20"/>
  <c r="C69" i="19"/>
  <c r="C114" s="1"/>
  <c r="D8"/>
  <c r="D44" i="18" l="1"/>
  <c r="D48" s="1"/>
  <c r="C46"/>
  <c r="E45"/>
  <c r="C44"/>
  <c r="C48" s="1"/>
  <c r="C56" s="1"/>
  <c r="C67" s="1"/>
  <c r="F45"/>
  <c r="F46"/>
  <c r="D66" i="19"/>
  <c r="C48" i="20"/>
  <c r="E44" i="18"/>
  <c r="E48" s="1"/>
  <c r="E56" s="1"/>
  <c r="E67" s="1"/>
  <c r="C45"/>
  <c r="D47" i="20"/>
  <c r="D48"/>
  <c r="C47"/>
  <c r="E46" i="18"/>
  <c r="F44"/>
  <c r="F48" s="1"/>
  <c r="F49" s="1"/>
  <c r="D45"/>
  <c r="D46"/>
  <c r="D56"/>
  <c r="D67" s="1"/>
  <c r="D50"/>
  <c r="D49"/>
  <c r="E50" l="1"/>
  <c r="C50"/>
  <c r="C49"/>
  <c r="C52" i="20"/>
  <c r="D52"/>
  <c r="E49" i="18"/>
  <c r="F50"/>
  <c r="F56"/>
  <c r="F67" s="1"/>
</calcChain>
</file>

<file path=xl/sharedStrings.xml><?xml version="1.0" encoding="utf-8"?>
<sst xmlns="http://schemas.openxmlformats.org/spreadsheetml/2006/main" count="332" uniqueCount="296">
  <si>
    <t xml:space="preserve">   3. Goodwill</t>
  </si>
  <si>
    <t>MB:</t>
  </si>
  <si>
    <t>Telefaks:</t>
  </si>
  <si>
    <t/>
  </si>
  <si>
    <t>3</t>
  </si>
  <si>
    <t>4</t>
  </si>
  <si>
    <t>Zagreb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</si>
  <si>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</si>
  <si>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</si>
  <si>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</si>
  <si>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</si>
  <si>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</si>
  <si>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</si>
  <si>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</si>
  <si>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</si>
  <si>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</si>
  <si>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</si>
  <si>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</si>
  <si>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</si>
  <si>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</si>
  <si>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</si>
  <si>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</si>
  <si>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</si>
  <si>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</si>
  <si>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NO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</si>
  <si>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</si>
  <si>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</si>
  <si>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</si>
  <si>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</si>
  <si>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</si>
  <si>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</si>
  <si>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</si>
  <si>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</si>
  <si>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</si>
  <si>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</si>
  <si>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</si>
  <si>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</si>
  <si>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</si>
  <si>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</si>
  <si>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</si>
  <si>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</si>
  <si>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</si>
  <si>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>I. INTANGIBLE ASSETS (004 do 009)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</si>
  <si>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</si>
  <si>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</si>
  <si>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</si>
  <si>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</si>
  <si>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</si>
  <si>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>II. PROPERTY, PLANT AND EQUIPMENT (011 do 019)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</si>
  <si>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</si>
  <si>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</si>
  <si>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</si>
  <si>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</si>
  <si>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</si>
  <si>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</si>
  <si>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</si>
  <si>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</si>
  <si>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</si>
  <si>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>III. NON-CURRENT FINANCIAL ASSETS (021 do 028)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</si>
  <si>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</si>
  <si>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</si>
  <si>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</si>
  <si>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</si>
  <si>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</si>
  <si>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</si>
  <si>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</si>
  <si>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</si>
  <si>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>IV. RECEIVABLES (030 do 032)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</si>
  <si>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</si>
  <si>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</si>
  <si>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</si>
  <si>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</si>
  <si>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</si>
  <si>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>I. INVENTORIES (036 do 042)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</si>
  <si>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</si>
  <si>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</si>
  <si>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</si>
  <si>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</si>
  <si>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</si>
  <si>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</si>
  <si>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</si>
  <si>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>II. RECEIVABLES (044 do 049)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</si>
  <si>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</si>
  <si>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</si>
  <si>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</si>
  <si>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</si>
  <si>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</si>
  <si>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</si>
  <si>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>III. CURRENT FINANCIAL ASSETS (051 do 057)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</si>
  <si>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</si>
  <si>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</si>
  <si>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</si>
  <si>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</si>
  <si>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</si>
  <si>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</si>
  <si>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</si>
  <si>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</si>
  <si>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</si>
  <si>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</si>
  <si>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</si>
  <si>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</si>
  <si>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</si>
  <si>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</si>
  <si>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</si>
  <si>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</si>
  <si>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</si>
  <si>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</si>
  <si>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</si>
  <si>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</si>
  <si>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</si>
  <si>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</si>
  <si>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>B) PROVISIONS (080 do 082)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</si>
  <si>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</si>
  <si>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</si>
  <si>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</si>
  <si>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>C)  NON-CURRENT LIABILITIES (084 do 092)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</si>
  <si>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</si>
  <si>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</si>
  <si>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</si>
  <si>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</si>
  <si>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</si>
  <si>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</si>
  <si>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</si>
  <si>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</si>
  <si>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</si>
  <si>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>D)  CURRENT LIABILITIES (094 do 105)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</si>
  <si>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</si>
  <si>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</si>
  <si>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</si>
  <si>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</si>
  <si>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</si>
  <si>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</si>
  <si>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</si>
  <si>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</si>
  <si>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</si>
  <si>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</si>
  <si>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</si>
  <si>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</si>
  <si>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</si>
  <si>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I. OPERATING INCOME (112 do 113)</t>
  </si>
  <si>
    <t xml:space="preserve">   1. Rendering of services</t>
  </si>
  <si>
    <t xml:space="preserve">   2. Other operating income</t>
  </si>
  <si>
    <t>II. OPERATING COSTS (115+116+120+124+125+126+129+130)</t>
  </si>
  <si>
    <t xml:space="preserve">   1. Change in inventories of work in progress</t>
  </si>
  <si>
    <t xml:space="preserve">   2. Material expenses (117 do 119)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</si>
  <si>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</si>
  <si>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</si>
  <si>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</si>
  <si>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3. Employee benefits expenses (121 do 123)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</si>
  <si>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</si>
  <si>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</si>
  <si>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</si>
  <si>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</si>
  <si>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</si>
  <si>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</si>
  <si>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</si>
  <si>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</si>
  <si>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</si>
  <si>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</si>
  <si>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>III. FINANCIAL INCOME (132 do 136)</t>
  </si>
  <si>
    <t xml:space="preserve">     1. Interest, foreign exchange differences, dividens and similar income from related parties</t>
  </si>
  <si>
    <t xml:space="preserve">     2. Interest, foreign exchange differences, dividens and similar income from third parties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</si>
  <si>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</si>
  <si>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</si>
  <si>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</si>
  <si>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>IV. FINANCIAL EXPENSES (138 do 141)</t>
  </si>
  <si>
    <t xml:space="preserve">    1. Interest, foreign exchange differences, dividens and similar income from related parties</t>
  </si>
  <si>
    <t xml:space="preserve">    2. Interest, foreign exchange differences, dividens and similar income from third parties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</si>
  <si>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</si>
  <si>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</si>
  <si>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</si>
  <si>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</si>
  <si>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</si>
  <si>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</si>
  <si>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IX.  TOTAL INCOME (111+131+144)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</si>
  <si>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</si>
  <si>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</si>
  <si>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</si>
  <si>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</si>
  <si>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</si>
  <si>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XII.  PROFIT OR LOSS FOR THE PERIOD (148-151)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</si>
  <si>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</si>
  <si>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</si>
  <si>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</si>
  <si>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</si>
  <si>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</si>
  <si>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</si>
  <si>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</si>
  <si>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</si>
  <si>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II. OTHER COMPREHENSIVE INCOME/LOSS BEFORE TAXES (159 TO 165)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</si>
  <si>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</si>
  <si>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</si>
  <si>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</si>
  <si>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</si>
  <si>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</si>
  <si>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</si>
  <si>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</si>
  <si>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</si>
  <si>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IV. NET OTHER COMPREHENSIVE INCOME FOR THE PERIOD (158 TO 166)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</si>
  <si>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</si>
  <si>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</si>
  <si>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</si>
  <si>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</si>
  <si>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</si>
  <si>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</si>
  <si>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</si>
  <si>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</si>
  <si>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</si>
  <si>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</si>
  <si>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</si>
  <si>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</si>
  <si>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</si>
  <si>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</si>
  <si>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</si>
  <si>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</si>
  <si>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</si>
  <si>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</si>
  <si>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</si>
  <si>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</si>
  <si>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</si>
  <si>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</si>
  <si>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</si>
  <si>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</si>
  <si>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</si>
  <si>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</si>
  <si>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</si>
  <si>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</si>
  <si>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</si>
  <si>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</si>
  <si>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</si>
  <si>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</si>
  <si>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</si>
  <si>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</si>
  <si>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</si>
  <si>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</si>
  <si>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</si>
  <si>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</si>
  <si>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</si>
  <si>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</si>
  <si>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</si>
  <si>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</si>
  <si>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</si>
  <si>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</si>
  <si>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</si>
  <si>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</si>
  <si>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</si>
  <si>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</si>
  <si>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</si>
  <si>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</si>
  <si>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</si>
  <si>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</si>
  <si>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</si>
  <si>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</si>
  <si>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</si>
  <si>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</si>
  <si>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</si>
  <si>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</si>
  <si>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</si>
  <si>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</si>
  <si>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</si>
  <si>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</si>
  <si>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</si>
  <si>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</si>
  <si>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 xml:space="preserve">  9. Other revaliuation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</si>
  <si>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</si>
  <si>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</si>
  <si>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</si>
  <si>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</si>
  <si>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</si>
  <si>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</si>
  <si>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</si>
  <si>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</si>
  <si>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</si>
  <si>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11. Foreign exchenge differences ffrom foreign investments</t>
  </si>
  <si>
    <t>STATEMENT OF CHANGES IN EQUITY</t>
  </si>
  <si>
    <t>Balance Sheet</t>
  </si>
  <si>
    <t>Cash flow statement - indirect method</t>
  </si>
  <si>
    <t>Quarterly financial report TFI-POD</t>
  </si>
  <si>
    <t>01244272</t>
  </si>
  <si>
    <t>080111595</t>
  </si>
  <si>
    <t>59064993527</t>
  </si>
  <si>
    <t>GRANOLIO d.d.</t>
  </si>
  <si>
    <t>BUDMANIJEVA 5</t>
  </si>
  <si>
    <t>granolio@granolio.hr</t>
  </si>
  <si>
    <t>www.granolio.hr</t>
  </si>
  <si>
    <t>GRAD ZAGREB</t>
  </si>
  <si>
    <t>ZAGREB</t>
  </si>
  <si>
    <t>1061</t>
  </si>
  <si>
    <t>JASENKA KORDIĆ</t>
  </si>
  <si>
    <t>01/6320261</t>
  </si>
  <si>
    <t>01/6320224</t>
  </si>
  <si>
    <t>jkordic@granolio.hr</t>
  </si>
  <si>
    <t>HRVOJE FILIPOVIĆ</t>
  </si>
  <si>
    <t>Company: GRANOLIO d.d.</t>
  </si>
  <si>
    <t>period 01.01.2015. to 30.06.2015.</t>
  </si>
  <si>
    <t>as of 30.06.2015.</t>
  </si>
</sst>
</file>

<file path=xl/styles.xml><?xml version="1.0" encoding="utf-8"?>
<styleSheet xmlns="http://schemas.openxmlformats.org/spreadsheetml/2006/main">
  <numFmts count="1">
    <numFmt numFmtId="164" formatCode="000"/>
  </numFmts>
  <fonts count="2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charset val="238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1" fillId="0" borderId="0">
      <alignment vertical="top"/>
    </xf>
    <xf numFmtId="0" fontId="7" fillId="0" borderId="0"/>
    <xf numFmtId="0" fontId="11" fillId="0" borderId="0">
      <alignment vertical="top"/>
    </xf>
    <xf numFmtId="0" fontId="26" fillId="0" borderId="0"/>
  </cellStyleXfs>
  <cellXfs count="285">
    <xf numFmtId="0" fontId="0" fillId="0" borderId="0" xfId="0"/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1" fillId="0" borderId="0" xfId="3" applyFont="1" applyAlignment="1"/>
    <xf numFmtId="0" fontId="7" fillId="0" borderId="6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5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Border="1" applyAlignment="1" applyProtection="1">
      <protection hidden="1"/>
    </xf>
    <xf numFmtId="0" fontId="14" fillId="0" borderId="0" xfId="3" applyFont="1" applyBorder="1" applyAlignment="1" applyProtection="1">
      <alignment horizontal="right" vertical="center" wrapText="1"/>
      <protection hidden="1"/>
    </xf>
    <xf numFmtId="0" fontId="14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4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Border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top"/>
      <protection hidden="1"/>
    </xf>
    <xf numFmtId="0" fontId="7" fillId="0" borderId="0" xfId="3" applyFont="1" applyBorder="1" applyAlignment="1" applyProtection="1">
      <alignment horizontal="right"/>
      <protection hidden="1"/>
    </xf>
    <xf numFmtId="0" fontId="4" fillId="0" borderId="0" xfId="3" applyFont="1" applyFill="1" applyBorder="1" applyAlignment="1" applyProtection="1">
      <alignment horizontal="right" vertical="center"/>
      <protection locked="0" hidden="1"/>
    </xf>
    <xf numFmtId="0" fontId="7" fillId="0" borderId="0" xfId="3" applyFont="1" applyFill="1" applyBorder="1" applyAlignment="1" applyProtection="1">
      <protection hidden="1"/>
    </xf>
    <xf numFmtId="0" fontId="7" fillId="0" borderId="0" xfId="3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7" fillId="0" borderId="0" xfId="3" applyFont="1" applyBorder="1" applyAlignment="1" applyProtection="1">
      <alignment horizontal="right" vertical="top"/>
      <protection hidden="1"/>
    </xf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7" fillId="0" borderId="0" xfId="3" applyFont="1" applyBorder="1" applyAlignment="1"/>
    <xf numFmtId="0" fontId="7" fillId="0" borderId="0" xfId="3" applyFont="1" applyBorder="1" applyAlignment="1" applyProtection="1">
      <alignment horizontal="left" vertical="top"/>
      <protection hidden="1"/>
    </xf>
    <xf numFmtId="0" fontId="7" fillId="0" borderId="0" xfId="3" applyFont="1" applyBorder="1" applyAlignment="1" applyProtection="1">
      <alignment vertical="center"/>
      <protection hidden="1"/>
    </xf>
    <xf numFmtId="0" fontId="7" fillId="0" borderId="8" xfId="3" applyFont="1" applyBorder="1" applyAlignment="1" applyProtection="1">
      <protection hidden="1"/>
    </xf>
    <xf numFmtId="0" fontId="7" fillId="0" borderId="8" xfId="3" applyFont="1" applyBorder="1" applyAlignment="1"/>
    <xf numFmtId="0" fontId="17" fillId="0" borderId="0" xfId="5" applyFont="1" applyFill="1" applyBorder="1" applyAlignment="1">
      <alignment horizontal="center" vertical="center" wrapText="1"/>
    </xf>
    <xf numFmtId="0" fontId="18" fillId="0" borderId="0" xfId="5" applyFont="1" applyFill="1" applyBorder="1" applyAlignment="1" applyProtection="1">
      <alignment horizontal="center" vertical="center"/>
      <protection hidden="1"/>
    </xf>
    <xf numFmtId="164" fontId="19" fillId="0" borderId="1" xfId="0" applyNumberFormat="1" applyFont="1" applyFill="1" applyBorder="1" applyAlignment="1">
      <alignment horizontal="center" vertical="center"/>
    </xf>
    <xf numFmtId="164" fontId="19" fillId="0" borderId="5" xfId="0" applyNumberFormat="1" applyFont="1" applyFill="1" applyBorder="1" applyAlignment="1">
      <alignment horizontal="center" vertical="center"/>
    </xf>
    <xf numFmtId="164" fontId="1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0" borderId="9" xfId="0" applyFont="1" applyFill="1" applyBorder="1" applyAlignment="1">
      <alignment vertical="center"/>
    </xf>
    <xf numFmtId="0" fontId="8" fillId="0" borderId="10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/>
    <xf numFmtId="0" fontId="8" fillId="0" borderId="11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5" applyFont="1" applyFill="1" applyAlignment="1">
      <alignment wrapText="1"/>
    </xf>
    <xf numFmtId="0" fontId="1" fillId="0" borderId="0" xfId="0" applyFont="1" applyFill="1"/>
    <xf numFmtId="14" fontId="18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Fill="1" applyBorder="1" applyAlignment="1">
      <alignment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0" fontId="7" fillId="0" borderId="7" xfId="3" applyFont="1" applyBorder="1" applyAlignment="1"/>
    <xf numFmtId="0" fontId="7" fillId="0" borderId="13" xfId="3" applyFont="1" applyBorder="1" applyAlignment="1"/>
    <xf numFmtId="0" fontId="5" fillId="0" borderId="14" xfId="3" applyFont="1" applyFill="1" applyBorder="1" applyAlignment="1" applyProtection="1">
      <alignment horizontal="left" vertical="center" wrapText="1"/>
      <protection hidden="1"/>
    </xf>
    <xf numFmtId="0" fontId="7" fillId="0" borderId="14" xfId="3" applyFont="1" applyBorder="1" applyAlignment="1" applyProtection="1">
      <alignment horizontal="left" vertical="center" wrapText="1"/>
      <protection hidden="1"/>
    </xf>
    <xf numFmtId="0" fontId="14" fillId="0" borderId="0" xfId="3" applyFont="1" applyBorder="1" applyAlignment="1" applyProtection="1">
      <alignment horizontal="right"/>
      <protection hidden="1"/>
    </xf>
    <xf numFmtId="0" fontId="7" fillId="0" borderId="14" xfId="3" applyFont="1" applyFill="1" applyBorder="1" applyAlignment="1" applyProtection="1">
      <protection hidden="1"/>
    </xf>
    <xf numFmtId="0" fontId="7" fillId="0" borderId="14" xfId="3" applyFont="1" applyBorder="1" applyAlignment="1" applyProtection="1">
      <alignment wrapText="1"/>
      <protection hidden="1"/>
    </xf>
    <xf numFmtId="0" fontId="7" fillId="0" borderId="14" xfId="3" applyFont="1" applyBorder="1" applyAlignment="1" applyProtection="1">
      <protection hidden="1"/>
    </xf>
    <xf numFmtId="0" fontId="5" fillId="0" borderId="0" xfId="3" applyFont="1" applyBorder="1" applyAlignment="1" applyProtection="1">
      <protection hidden="1"/>
    </xf>
    <xf numFmtId="0" fontId="7" fillId="0" borderId="14" xfId="3" applyFont="1" applyBorder="1" applyAlignment="1" applyProtection="1">
      <alignment horizontal="left" vertical="top" wrapText="1"/>
      <protection hidden="1"/>
    </xf>
    <xf numFmtId="0" fontId="7" fillId="0" borderId="14" xfId="3" applyFont="1" applyBorder="1" applyAlignment="1" applyProtection="1">
      <alignment horizontal="left" vertical="top" indent="2"/>
      <protection hidden="1"/>
    </xf>
    <xf numFmtId="0" fontId="7" fillId="0" borderId="14" xfId="3" applyFont="1" applyBorder="1" applyAlignment="1" applyProtection="1">
      <alignment horizontal="left" vertical="top" wrapText="1" indent="2"/>
      <protection hidden="1"/>
    </xf>
    <xf numFmtId="49" fontId="4" fillId="0" borderId="14" xfId="3" applyNumberFormat="1" applyFont="1" applyBorder="1" applyAlignment="1" applyProtection="1">
      <alignment horizontal="center" vertical="center"/>
      <protection locked="0" hidden="1"/>
    </xf>
    <xf numFmtId="0" fontId="7" fillId="0" borderId="14" xfId="3" applyFont="1" applyBorder="1" applyAlignment="1" applyProtection="1">
      <alignment horizontal="left"/>
      <protection hidden="1"/>
    </xf>
    <xf numFmtId="0" fontId="7" fillId="0" borderId="14" xfId="3" applyFont="1" applyFill="1" applyBorder="1" applyAlignment="1" applyProtection="1">
      <alignment vertical="center"/>
      <protection hidden="1"/>
    </xf>
    <xf numFmtId="0" fontId="11" fillId="0" borderId="0" xfId="5" applyBorder="1" applyAlignment="1"/>
    <xf numFmtId="0" fontId="11" fillId="0" borderId="14" xfId="5" applyBorder="1" applyAlignment="1"/>
    <xf numFmtId="0" fontId="7" fillId="0" borderId="15" xfId="3" applyFont="1" applyBorder="1" applyAlignment="1" applyProtection="1">
      <protection hidden="1"/>
    </xf>
    <xf numFmtId="0" fontId="7" fillId="0" borderId="16" xfId="3" applyFont="1" applyFill="1" applyBorder="1" applyAlignment="1" applyProtection="1">
      <protection hidden="1"/>
    </xf>
    <xf numFmtId="0" fontId="7" fillId="0" borderId="17" xfId="3" applyFont="1" applyFill="1" applyBorder="1" applyAlignment="1" applyProtection="1">
      <protection hidden="1"/>
    </xf>
    <xf numFmtId="14" fontId="4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3" applyFont="1" applyFill="1" applyBorder="1" applyAlignment="1"/>
    <xf numFmtId="49" fontId="4" fillId="0" borderId="0" xfId="3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Border="1" applyAlignment="1" applyProtection="1"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vertical="top"/>
      <protection hidden="1"/>
    </xf>
    <xf numFmtId="1" fontId="4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right" vertical="center"/>
      <protection locked="0" hidden="1"/>
    </xf>
    <xf numFmtId="0" fontId="5" fillId="0" borderId="0" xfId="0" applyFont="1" applyAlignme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4" fillId="2" borderId="10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vertical="top"/>
      <protection hidden="1"/>
    </xf>
    <xf numFmtId="0" fontId="5" fillId="0" borderId="0" xfId="0" applyFont="1" applyAlignment="1"/>
    <xf numFmtId="3" fontId="1" fillId="0" borderId="0" xfId="0" applyNumberFormat="1" applyFont="1" applyFill="1"/>
    <xf numFmtId="3" fontId="0" fillId="0" borderId="0" xfId="0" applyNumberFormat="1" applyFill="1"/>
    <xf numFmtId="4" fontId="0" fillId="0" borderId="0" xfId="0" applyNumberFormat="1" applyFill="1"/>
    <xf numFmtId="0" fontId="4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16" xfId="0" applyFont="1" applyFill="1" applyBorder="1" applyAlignment="1" applyProtection="1">
      <alignment horizontal="center" vertical="top" wrapText="1"/>
      <protection hidden="1"/>
    </xf>
    <xf numFmtId="0" fontId="9" fillId="0" borderId="12" xfId="0" applyFont="1" applyFill="1" applyBorder="1" applyAlignment="1" applyProtection="1">
      <alignment vertical="center" wrapText="1"/>
      <protection hidden="1"/>
    </xf>
    <xf numFmtId="0" fontId="9" fillId="0" borderId="21" xfId="0" applyFont="1" applyFill="1" applyBorder="1" applyAlignment="1" applyProtection="1">
      <alignment vertical="center" wrapText="1"/>
      <protection hidden="1"/>
    </xf>
    <xf numFmtId="0" fontId="9" fillId="0" borderId="22" xfId="0" applyFont="1" applyFill="1" applyBorder="1" applyAlignment="1" applyProtection="1">
      <alignment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2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 applyProtection="1">
      <alignment horizontal="left" vertical="center" wrapText="1"/>
      <protection hidden="1"/>
    </xf>
    <xf numFmtId="0" fontId="16" fillId="0" borderId="21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8" fillId="0" borderId="12" xfId="0" applyFont="1" applyFill="1" applyBorder="1" applyAlignment="1" applyProtection="1">
      <alignment vertical="center" wrapText="1"/>
      <protection hidden="1"/>
    </xf>
    <xf numFmtId="0" fontId="8" fillId="0" borderId="21" xfId="0" applyFont="1" applyFill="1" applyBorder="1" applyAlignment="1" applyProtection="1">
      <alignment vertical="center" wrapText="1"/>
      <protection hidden="1"/>
    </xf>
    <xf numFmtId="0" fontId="8" fillId="0" borderId="22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top" wrapText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7" fillId="0" borderId="0" xfId="3" applyFont="1" applyAlignment="1" applyProtection="1">
      <alignment horizontal="right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4" fillId="2" borderId="0" xfId="3" applyFont="1" applyFill="1" applyBorder="1" applyAlignment="1" applyProtection="1">
      <alignment horizontal="right" vertical="center"/>
      <protection locked="0" hidden="1"/>
    </xf>
    <xf numFmtId="0" fontId="7" fillId="0" borderId="0" xfId="3" applyFont="1" applyAlignment="1" applyProtection="1">
      <alignment horizontal="left"/>
      <protection hidden="1"/>
    </xf>
    <xf numFmtId="0" fontId="4" fillId="0" borderId="0" xfId="3" applyFont="1" applyAlignment="1" applyProtection="1">
      <alignment vertical="center"/>
      <protection hidden="1"/>
    </xf>
    <xf numFmtId="0" fontId="7" fillId="0" borderId="0" xfId="3" applyFont="1" applyAlignment="1" applyProtection="1">
      <protection hidden="1"/>
    </xf>
    <xf numFmtId="0" fontId="7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15" fillId="0" borderId="0" xfId="3" applyFont="1" applyBorder="1" applyAlignment="1" applyProtection="1">
      <alignment vertical="center"/>
      <protection hidden="1"/>
    </xf>
    <xf numFmtId="0" fontId="15" fillId="0" borderId="0" xfId="3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0" fillId="0" borderId="0" xfId="0" applyFill="1" applyAlignment="1"/>
    <xf numFmtId="0" fontId="5" fillId="0" borderId="20" xfId="0" applyFont="1" applyFill="1" applyBorder="1" applyAlignment="1">
      <alignment horizontal="left" vertical="center" wrapText="1"/>
    </xf>
    <xf numFmtId="49" fontId="4" fillId="0" borderId="10" xfId="3" applyNumberFormat="1" applyFont="1" applyFill="1" applyBorder="1" applyAlignment="1" applyProtection="1">
      <alignment horizontal="right" vertical="center"/>
      <protection locked="0" hidden="1"/>
    </xf>
    <xf numFmtId="3" fontId="2" fillId="3" borderId="1" xfId="0" applyNumberFormat="1" applyFont="1" applyFill="1" applyBorder="1" applyAlignment="1" applyProtection="1">
      <alignment vertical="center"/>
      <protection locked="0"/>
    </xf>
    <xf numFmtId="3" fontId="4" fillId="0" borderId="10" xfId="3" applyNumberFormat="1" applyFont="1" applyFill="1" applyBorder="1" applyAlignment="1" applyProtection="1">
      <alignment horizontal="right" vertical="center"/>
      <protection locked="0" hidden="1"/>
    </xf>
    <xf numFmtId="3" fontId="2" fillId="3" borderId="1" xfId="0" applyNumberFormat="1" applyFont="1" applyFill="1" applyBorder="1" applyAlignment="1" applyProtection="1">
      <alignment vertical="center"/>
      <protection hidden="1"/>
    </xf>
    <xf numFmtId="3" fontId="2" fillId="3" borderId="4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hidden="1"/>
    </xf>
    <xf numFmtId="3" fontId="8" fillId="3" borderId="5" xfId="0" applyNumberFormat="1" applyFont="1" applyFill="1" applyBorder="1" applyAlignment="1" applyProtection="1">
      <alignment vertical="center"/>
      <protection hidden="1"/>
    </xf>
    <xf numFmtId="3" fontId="8" fillId="3" borderId="1" xfId="0" applyNumberFormat="1" applyFont="1" applyFill="1" applyBorder="1" applyAlignment="1" applyProtection="1">
      <alignment vertical="center"/>
      <protection hidden="1"/>
    </xf>
    <xf numFmtId="3" fontId="8" fillId="3" borderId="1" xfId="0" applyNumberFormat="1" applyFont="1" applyFill="1" applyBorder="1" applyAlignment="1" applyProtection="1">
      <alignment vertical="center"/>
      <protection locked="0"/>
    </xf>
    <xf numFmtId="3" fontId="2" fillId="3" borderId="4" xfId="0" applyNumberFormat="1" applyFont="1" applyFill="1" applyBorder="1" applyAlignment="1" applyProtection="1">
      <alignment vertical="center"/>
      <protection hidden="1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hidden="1"/>
    </xf>
    <xf numFmtId="3" fontId="2" fillId="0" borderId="4" xfId="0" applyNumberFormat="1" applyFont="1" applyFill="1" applyBorder="1" applyAlignment="1" applyProtection="1">
      <alignment vertical="center"/>
      <protection hidden="1"/>
    </xf>
    <xf numFmtId="3" fontId="10" fillId="0" borderId="0" xfId="0" applyNumberFormat="1" applyFont="1" applyFill="1" applyAlignment="1">
      <alignment vertical="center"/>
    </xf>
    <xf numFmtId="1" fontId="4" fillId="2" borderId="10" xfId="3" applyNumberFormat="1" applyFont="1" applyFill="1" applyBorder="1" applyAlignment="1" applyProtection="1">
      <alignment horizontal="center" vertical="center"/>
      <protection locked="0" hidden="1"/>
    </xf>
    <xf numFmtId="3" fontId="2" fillId="0" borderId="18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7" fillId="0" borderId="7" xfId="3" applyFont="1" applyFill="1" applyBorder="1" applyAlignment="1" applyProtection="1">
      <protection hidden="1"/>
    </xf>
    <xf numFmtId="0" fontId="7" fillId="0" borderId="13" xfId="3" applyFont="1" applyFill="1" applyBorder="1" applyAlignment="1" applyProtection="1">
      <protection hidden="1"/>
    </xf>
    <xf numFmtId="0" fontId="7" fillId="0" borderId="0" xfId="3" applyFont="1" applyFill="1" applyAlignment="1" applyProtection="1">
      <alignment vertical="top"/>
      <protection hidden="1"/>
    </xf>
    <xf numFmtId="0" fontId="7" fillId="0" borderId="0" xfId="3" applyFont="1" applyFill="1" applyBorder="1" applyAlignment="1" applyProtection="1">
      <alignment horizontal="right" vertical="center"/>
      <protection hidden="1"/>
    </xf>
    <xf numFmtId="0" fontId="7" fillId="0" borderId="0" xfId="3" applyFont="1" applyFill="1" applyBorder="1" applyAlignment="1" applyProtection="1">
      <alignment vertical="top"/>
      <protection hidden="1"/>
    </xf>
    <xf numFmtId="3" fontId="2" fillId="0" borderId="32" xfId="0" applyNumberFormat="1" applyFont="1" applyFill="1" applyBorder="1" applyAlignment="1" applyProtection="1">
      <alignment vertical="center"/>
      <protection locked="0"/>
    </xf>
    <xf numFmtId="3" fontId="2" fillId="0" borderId="33" xfId="0" applyNumberFormat="1" applyFont="1" applyFill="1" applyBorder="1" applyAlignment="1" applyProtection="1">
      <alignment vertical="center"/>
      <protection locked="0"/>
    </xf>
    <xf numFmtId="3" fontId="2" fillId="0" borderId="34" xfId="0" applyNumberFormat="1" applyFont="1" applyFill="1" applyBorder="1" applyAlignment="1" applyProtection="1">
      <alignment vertical="center"/>
      <protection locked="0"/>
    </xf>
    <xf numFmtId="3" fontId="2" fillId="0" borderId="35" xfId="0" applyNumberFormat="1" applyFont="1" applyFill="1" applyBorder="1" applyAlignment="1" applyProtection="1">
      <alignment vertical="center"/>
      <protection locked="0"/>
    </xf>
    <xf numFmtId="3" fontId="2" fillId="0" borderId="30" xfId="0" applyNumberFormat="1" applyFont="1" applyFill="1" applyBorder="1" applyAlignment="1" applyProtection="1">
      <alignment vertical="center"/>
      <protection locked="0"/>
    </xf>
    <xf numFmtId="3" fontId="2" fillId="4" borderId="32" xfId="0" applyNumberFormat="1" applyFont="1" applyFill="1" applyBorder="1" applyAlignment="1" applyProtection="1">
      <alignment vertical="center"/>
      <protection locked="0"/>
    </xf>
    <xf numFmtId="3" fontId="2" fillId="4" borderId="1" xfId="0" applyNumberFormat="1" applyFont="1" applyFill="1" applyBorder="1" applyAlignment="1" applyProtection="1">
      <alignment vertical="center"/>
      <protection locked="0"/>
    </xf>
    <xf numFmtId="3" fontId="2" fillId="4" borderId="30" xfId="0" applyNumberFormat="1" applyFont="1" applyFill="1" applyBorder="1" applyAlignment="1" applyProtection="1">
      <alignment vertical="center"/>
      <protection locked="0"/>
    </xf>
    <xf numFmtId="3" fontId="24" fillId="0" borderId="18" xfId="0" applyNumberFormat="1" applyFont="1" applyFill="1" applyBorder="1" applyAlignment="1" applyProtection="1">
      <alignment vertical="center"/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3" fontId="25" fillId="0" borderId="5" xfId="0" applyNumberFormat="1" applyFont="1" applyFill="1" applyBorder="1" applyAlignment="1" applyProtection="1">
      <alignment vertical="center"/>
      <protection locked="0"/>
    </xf>
    <xf numFmtId="3" fontId="25" fillId="0" borderId="1" xfId="0" applyNumberFormat="1" applyFont="1" applyFill="1" applyBorder="1" applyAlignment="1" applyProtection="1">
      <alignment vertical="center"/>
      <protection locked="0"/>
    </xf>
    <xf numFmtId="3" fontId="2" fillId="0" borderId="18" xfId="6" applyNumberFormat="1" applyFont="1" applyFill="1" applyBorder="1" applyAlignment="1" applyProtection="1">
      <alignment vertical="center"/>
      <protection locked="0"/>
    </xf>
    <xf numFmtId="3" fontId="2" fillId="0" borderId="1" xfId="6" applyNumberFormat="1" applyFont="1" applyFill="1" applyBorder="1" applyAlignment="1" applyProtection="1">
      <alignment vertical="center"/>
      <protection locked="0"/>
    </xf>
    <xf numFmtId="0" fontId="12" fillId="0" borderId="26" xfId="3" applyFont="1" applyBorder="1" applyAlignment="1"/>
    <xf numFmtId="0" fontId="12" fillId="0" borderId="7" xfId="3" applyFont="1" applyBorder="1" applyAlignment="1"/>
    <xf numFmtId="0" fontId="5" fillId="0" borderId="0" xfId="3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14" xfId="0" applyFont="1" applyBorder="1" applyAlignment="1" applyProtection="1">
      <alignment horizontal="right" wrapText="1"/>
      <protection hidden="1"/>
    </xf>
    <xf numFmtId="0" fontId="4" fillId="0" borderId="25" xfId="3" applyFont="1" applyFill="1" applyBorder="1" applyAlignment="1" applyProtection="1">
      <alignment horizontal="left" vertical="center"/>
      <protection locked="0" hidden="1"/>
    </xf>
    <xf numFmtId="0" fontId="4" fillId="0" borderId="16" xfId="3" applyFont="1" applyFill="1" applyBorder="1" applyAlignment="1" applyProtection="1">
      <alignment horizontal="left" vertical="center"/>
      <protection locked="0" hidden="1"/>
    </xf>
    <xf numFmtId="49" fontId="4" fillId="0" borderId="25" xfId="3" applyNumberFormat="1" applyFont="1" applyFill="1" applyBorder="1" applyAlignment="1" applyProtection="1">
      <alignment horizontal="left" vertical="center"/>
      <protection locked="0" hidden="1"/>
    </xf>
    <xf numFmtId="49" fontId="4" fillId="0" borderId="16" xfId="3" applyNumberFormat="1" applyFont="1" applyFill="1" applyBorder="1" applyAlignment="1" applyProtection="1">
      <alignment horizontal="left" vertical="center"/>
      <protection locked="0" hidden="1"/>
    </xf>
    <xf numFmtId="49" fontId="4" fillId="0" borderId="17" xfId="3" applyNumberFormat="1" applyFont="1" applyFill="1" applyBorder="1" applyAlignment="1" applyProtection="1">
      <alignment horizontal="left" vertical="center"/>
      <protection locked="0" hidden="1"/>
    </xf>
    <xf numFmtId="0" fontId="5" fillId="0" borderId="16" xfId="3" applyFont="1" applyFill="1" applyBorder="1" applyAlignment="1">
      <alignment horizontal="left"/>
    </xf>
    <xf numFmtId="0" fontId="5" fillId="0" borderId="17" xfId="3" applyFont="1" applyFill="1" applyBorder="1" applyAlignment="1">
      <alignment horizontal="left"/>
    </xf>
    <xf numFmtId="0" fontId="7" fillId="0" borderId="16" xfId="3" applyFont="1" applyFill="1" applyBorder="1" applyAlignment="1"/>
    <xf numFmtId="0" fontId="7" fillId="0" borderId="17" xfId="3" applyFont="1" applyFill="1" applyBorder="1" applyAlignment="1"/>
    <xf numFmtId="0" fontId="7" fillId="0" borderId="0" xfId="3" applyFont="1" applyFill="1" applyBorder="1" applyAlignment="1" applyProtection="1">
      <alignment horizontal="center" vertical="top"/>
      <protection hidden="1"/>
    </xf>
    <xf numFmtId="0" fontId="7" fillId="0" borderId="0" xfId="3" applyFont="1" applyFill="1" applyBorder="1" applyAlignment="1" applyProtection="1">
      <alignment horizontal="center"/>
      <protection hidden="1"/>
    </xf>
    <xf numFmtId="0" fontId="7" fillId="0" borderId="7" xfId="3" applyFont="1" applyFill="1" applyBorder="1" applyAlignment="1" applyProtection="1">
      <alignment horizontal="center"/>
      <protection hidden="1"/>
    </xf>
    <xf numFmtId="49" fontId="4" fillId="0" borderId="25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17" xfId="3" applyNumberFormat="1" applyFont="1" applyFill="1" applyBorder="1" applyAlignment="1" applyProtection="1">
      <alignment horizontal="center" vertical="center"/>
      <protection locked="0" hidden="1"/>
    </xf>
    <xf numFmtId="0" fontId="5" fillId="0" borderId="29" xfId="0" applyFont="1" applyBorder="1" applyAlignment="1" applyProtection="1">
      <alignment horizontal="center" vertical="top"/>
      <protection hidden="1"/>
    </xf>
    <xf numFmtId="0" fontId="5" fillId="0" borderId="29" xfId="0" applyFont="1" applyBorder="1" applyAlignment="1">
      <alignment horizontal="center"/>
    </xf>
    <xf numFmtId="0" fontId="5" fillId="0" borderId="29" xfId="0" applyFont="1" applyBorder="1" applyAlignment="1"/>
    <xf numFmtId="0" fontId="7" fillId="0" borderId="16" xfId="3" applyFont="1" applyFill="1" applyBorder="1" applyAlignment="1" applyProtection="1">
      <alignment horizontal="center" vertical="top"/>
      <protection hidden="1"/>
    </xf>
    <xf numFmtId="0" fontId="7" fillId="0" borderId="16" xfId="3" applyFont="1" applyFill="1" applyBorder="1" applyAlignment="1" applyProtection="1">
      <alignment horizontal="center"/>
      <protection hidden="1"/>
    </xf>
    <xf numFmtId="49" fontId="6" fillId="0" borderId="25" xfId="1" applyNumberFormat="1" applyFill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14" xfId="0" applyFont="1" applyBorder="1" applyAlignment="1" applyProtection="1">
      <alignment horizontal="right"/>
      <protection hidden="1"/>
    </xf>
    <xf numFmtId="0" fontId="5" fillId="0" borderId="17" xfId="3" applyFont="1" applyFill="1" applyBorder="1" applyAlignment="1">
      <alignment horizontal="left" vertical="center"/>
    </xf>
    <xf numFmtId="0" fontId="23" fillId="0" borderId="0" xfId="3" applyFont="1" applyAlignment="1" applyProtection="1">
      <alignment horizontal="left"/>
      <protection hidden="1"/>
    </xf>
    <xf numFmtId="0" fontId="16" fillId="0" borderId="0" xfId="3" applyFont="1" applyAlignment="1"/>
    <xf numFmtId="0" fontId="15" fillId="0" borderId="0" xfId="3" applyFont="1" applyAlignment="1" applyProtection="1">
      <alignment horizontal="left"/>
      <protection hidden="1"/>
    </xf>
    <xf numFmtId="0" fontId="0" fillId="0" borderId="0" xfId="3" applyFont="1" applyAlignment="1"/>
    <xf numFmtId="0" fontId="23" fillId="0" borderId="0" xfId="0" applyFont="1" applyAlignment="1" applyProtection="1">
      <alignment horizontal="left"/>
      <protection hidden="1"/>
    </xf>
    <xf numFmtId="0" fontId="22" fillId="0" borderId="0" xfId="0" applyFont="1" applyAlignment="1"/>
    <xf numFmtId="0" fontId="15" fillId="0" borderId="0" xfId="5" applyFont="1" applyBorder="1" applyAlignment="1" applyProtection="1">
      <alignment horizontal="left"/>
      <protection hidden="1"/>
    </xf>
    <xf numFmtId="0" fontId="11" fillId="0" borderId="0" xfId="5" applyBorder="1" applyAlignment="1"/>
    <xf numFmtId="0" fontId="11" fillId="0" borderId="14" xfId="5" applyBorder="1" applyAlignment="1"/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4" fillId="2" borderId="25" xfId="0" applyFont="1" applyFill="1" applyBorder="1" applyAlignment="1" applyProtection="1">
      <alignment horizontal="left" vertical="center"/>
      <protection locked="0" hidden="1"/>
    </xf>
    <xf numFmtId="0" fontId="5" fillId="0" borderId="16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3" applyFont="1" applyAlignment="1">
      <alignment horizontal="center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5" fillId="0" borderId="0" xfId="0" applyFont="1" applyBorder="1" applyAlignment="1" applyProtection="1">
      <alignment horizontal="right" wrapText="1"/>
      <protection hidden="1"/>
    </xf>
    <xf numFmtId="0" fontId="5" fillId="0" borderId="0" xfId="0" applyFont="1" applyAlignment="1" applyProtection="1">
      <alignment horizontal="right" wrapText="1"/>
      <protection hidden="1"/>
    </xf>
    <xf numFmtId="49" fontId="4" fillId="2" borderId="25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17" xfId="3" applyNumberFormat="1" applyFont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4" fillId="2" borderId="25" xfId="3" applyFont="1" applyFill="1" applyBorder="1" applyAlignment="1" applyProtection="1">
      <alignment horizontal="left" vertical="center"/>
      <protection locked="0" hidden="1"/>
    </xf>
    <xf numFmtId="0" fontId="5" fillId="0" borderId="16" xfId="3" applyFont="1" applyBorder="1" applyAlignment="1">
      <alignment horizontal="left" vertical="center"/>
    </xf>
    <xf numFmtId="0" fontId="5" fillId="0" borderId="17" xfId="3" applyFont="1" applyBorder="1" applyAlignment="1">
      <alignment horizontal="left" vertical="center"/>
    </xf>
    <xf numFmtId="0" fontId="5" fillId="0" borderId="14" xfId="0" applyFont="1" applyBorder="1" applyAlignment="1" applyProtection="1">
      <alignment horizontal="right" vertical="center"/>
      <protection hidden="1"/>
    </xf>
    <xf numFmtId="1" fontId="4" fillId="2" borderId="25" xfId="0" applyNumberFormat="1" applyFont="1" applyFill="1" applyBorder="1" applyAlignment="1" applyProtection="1">
      <alignment horizontal="center" vertical="center"/>
      <protection locked="0" hidden="1"/>
    </xf>
    <xf numFmtId="1" fontId="4" fillId="2" borderId="17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6" fillId="0" borderId="25" xfId="1" applyFill="1" applyBorder="1" applyAlignment="1" applyProtection="1">
      <protection locked="0" hidden="1"/>
    </xf>
    <xf numFmtId="0" fontId="4" fillId="0" borderId="16" xfId="3" applyFont="1" applyFill="1" applyBorder="1" applyAlignment="1" applyProtection="1">
      <protection locked="0" hidden="1"/>
    </xf>
    <xf numFmtId="0" fontId="4" fillId="0" borderId="17" xfId="3" applyFont="1" applyFill="1" applyBorder="1" applyAlignment="1" applyProtection="1">
      <protection locked="0" hidden="1"/>
    </xf>
    <xf numFmtId="0" fontId="4" fillId="0" borderId="6" xfId="3" applyFont="1" applyFill="1" applyBorder="1" applyAlignment="1" applyProtection="1">
      <alignment horizontal="left" vertical="center" wrapText="1"/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4" fillId="0" borderId="14" xfId="3" applyFont="1" applyFill="1" applyBorder="1" applyAlignment="1" applyProtection="1">
      <alignment horizontal="left" vertical="center" wrapText="1"/>
      <protection hidden="1"/>
    </xf>
    <xf numFmtId="0" fontId="13" fillId="0" borderId="6" xfId="3" applyFont="1" applyBorder="1" applyAlignment="1" applyProtection="1">
      <alignment horizontal="center" vertical="center" wrapText="1"/>
      <protection hidden="1"/>
    </xf>
    <xf numFmtId="0" fontId="13" fillId="0" borderId="0" xfId="3" applyFont="1" applyBorder="1" applyAlignment="1" applyProtection="1">
      <alignment horizontal="center" vertical="center" wrapText="1"/>
      <protection hidden="1"/>
    </xf>
    <xf numFmtId="0" fontId="13" fillId="0" borderId="14" xfId="3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right" vertical="center" wrapText="1"/>
      <protection hidden="1"/>
    </xf>
    <xf numFmtId="0" fontId="2" fillId="0" borderId="14" xfId="0" applyFont="1" applyBorder="1" applyAlignment="1" applyProtection="1">
      <alignment horizontal="right" wrapText="1"/>
      <protection hidden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17" fillId="0" borderId="0" xfId="5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18" fillId="0" borderId="0" xfId="5" applyFont="1" applyFill="1" applyBorder="1" applyAlignment="1" applyProtection="1">
      <alignment horizontal="center" vertical="center"/>
      <protection hidden="1"/>
    </xf>
    <xf numFmtId="14" fontId="18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</cellXfs>
  <cellStyles count="7">
    <cellStyle name="Hyperlink" xfId="1" builtinId="8"/>
    <cellStyle name="Normal" xfId="0" builtinId="0"/>
    <cellStyle name="Normal 2" xfId="2"/>
    <cellStyle name="Normal 3" xfId="6"/>
    <cellStyle name="Normal_TFI-POD" xfId="3"/>
    <cellStyle name="Obično_Knjiga2" xfId="4"/>
    <cellStyle name="Style 1" xfId="5"/>
  </cellStyles>
  <dxfs count="5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kordic@granolio.hr" TargetMode="External"/><Relationship Id="rId2" Type="http://schemas.openxmlformats.org/officeDocument/2006/relationships/hyperlink" Target="http://www.granolio.hr/" TargetMode="External"/><Relationship Id="rId1" Type="http://schemas.openxmlformats.org/officeDocument/2006/relationships/hyperlink" Target="mailto:granolio@granolio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63"/>
  <sheetViews>
    <sheetView view="pageBreakPreview" zoomScale="110" zoomScaleNormal="100" zoomScaleSheetLayoutView="100" workbookViewId="0">
      <selection activeCell="M25" sqref="M25"/>
    </sheetView>
  </sheetViews>
  <sheetFormatPr defaultRowHeight="12.75"/>
  <cols>
    <col min="1" max="1" width="9.140625" style="146"/>
    <col min="2" max="2" width="13" style="146" customWidth="1"/>
    <col min="3" max="6" width="9.140625" style="10"/>
    <col min="7" max="7" width="15.140625" style="10" customWidth="1"/>
    <col min="8" max="8" width="19.28515625" style="10" customWidth="1"/>
    <col min="9" max="9" width="14.42578125" style="10" customWidth="1"/>
    <col min="10" max="16384" width="9.140625" style="10"/>
  </cols>
  <sheetData>
    <row r="1" spans="1:12" ht="15.75">
      <c r="A1" s="189" t="s">
        <v>22</v>
      </c>
      <c r="B1" s="190"/>
      <c r="C1" s="190"/>
      <c r="D1" s="62"/>
      <c r="E1" s="62"/>
      <c r="F1" s="62"/>
      <c r="G1" s="62"/>
      <c r="H1" s="62"/>
      <c r="I1" s="63"/>
      <c r="J1" s="9"/>
      <c r="K1" s="9"/>
      <c r="L1" s="9"/>
    </row>
    <row r="2" spans="1:12">
      <c r="A2" s="256" t="s">
        <v>23</v>
      </c>
      <c r="B2" s="257"/>
      <c r="C2" s="257"/>
      <c r="D2" s="258"/>
      <c r="E2" s="82">
        <v>42005</v>
      </c>
      <c r="F2" s="11"/>
      <c r="G2" s="12" t="s">
        <v>34</v>
      </c>
      <c r="H2" s="82">
        <v>42185</v>
      </c>
      <c r="I2" s="64"/>
      <c r="J2" s="9"/>
      <c r="K2" s="9"/>
      <c r="L2" s="9"/>
    </row>
    <row r="3" spans="1:12">
      <c r="A3" s="13"/>
      <c r="B3" s="13"/>
      <c r="C3" s="13"/>
      <c r="D3" s="13"/>
      <c r="E3" s="14"/>
      <c r="F3" s="14"/>
      <c r="G3" s="13"/>
      <c r="H3" s="13"/>
      <c r="I3" s="65"/>
      <c r="J3" s="9"/>
      <c r="K3" s="9"/>
      <c r="L3" s="9"/>
    </row>
    <row r="4" spans="1:12" ht="15">
      <c r="A4" s="259" t="s">
        <v>277</v>
      </c>
      <c r="B4" s="260"/>
      <c r="C4" s="260"/>
      <c r="D4" s="260"/>
      <c r="E4" s="260"/>
      <c r="F4" s="260"/>
      <c r="G4" s="260"/>
      <c r="H4" s="260"/>
      <c r="I4" s="261"/>
      <c r="J4" s="9"/>
      <c r="K4" s="9"/>
      <c r="L4" s="9"/>
    </row>
    <row r="5" spans="1:12">
      <c r="A5" s="15"/>
      <c r="B5" s="15"/>
      <c r="C5" s="15"/>
      <c r="D5" s="15"/>
      <c r="E5" s="16"/>
      <c r="F5" s="66"/>
      <c r="G5" s="17"/>
      <c r="H5" s="18"/>
      <c r="I5" s="67"/>
      <c r="J5" s="9"/>
      <c r="K5" s="9"/>
      <c r="L5" s="9"/>
    </row>
    <row r="6" spans="1:12">
      <c r="A6" s="214" t="s">
        <v>7</v>
      </c>
      <c r="B6" s="215"/>
      <c r="C6" s="241" t="s">
        <v>278</v>
      </c>
      <c r="D6" s="242"/>
      <c r="E6" s="26"/>
      <c r="F6" s="26"/>
      <c r="G6" s="26"/>
      <c r="H6" s="26"/>
      <c r="I6" s="68"/>
      <c r="J6" s="9"/>
      <c r="K6" s="9"/>
      <c r="L6" s="9"/>
    </row>
    <row r="7" spans="1:12">
      <c r="A7" s="139"/>
      <c r="B7" s="139"/>
      <c r="C7" s="85"/>
      <c r="D7" s="85"/>
      <c r="E7" s="26"/>
      <c r="F7" s="26"/>
      <c r="G7" s="26"/>
      <c r="H7" s="26"/>
      <c r="I7" s="68"/>
      <c r="J7" s="9"/>
      <c r="K7" s="9"/>
      <c r="L7" s="9"/>
    </row>
    <row r="8" spans="1:12" ht="12.75" customHeight="1">
      <c r="A8" s="262" t="s">
        <v>8</v>
      </c>
      <c r="B8" s="263"/>
      <c r="C8" s="241" t="s">
        <v>279</v>
      </c>
      <c r="D8" s="242"/>
      <c r="E8" s="26"/>
      <c r="F8" s="26"/>
      <c r="G8" s="26"/>
      <c r="H8" s="26"/>
      <c r="I8" s="69"/>
      <c r="J8" s="9"/>
      <c r="K8" s="9"/>
      <c r="L8" s="9"/>
    </row>
    <row r="9" spans="1:12">
      <c r="A9" s="140"/>
      <c r="B9" s="140"/>
      <c r="C9" s="86"/>
      <c r="D9" s="85"/>
      <c r="E9" s="15"/>
      <c r="F9" s="15"/>
      <c r="G9" s="15"/>
      <c r="H9" s="15"/>
      <c r="I9" s="69"/>
      <c r="J9" s="9"/>
      <c r="K9" s="9"/>
      <c r="L9" s="9"/>
    </row>
    <row r="10" spans="1:12" ht="12.75" customHeight="1">
      <c r="A10" s="238" t="s">
        <v>9</v>
      </c>
      <c r="B10" s="239"/>
      <c r="C10" s="241" t="s">
        <v>280</v>
      </c>
      <c r="D10" s="242"/>
      <c r="E10" s="15"/>
      <c r="F10" s="15"/>
      <c r="G10" s="15"/>
      <c r="H10" s="15"/>
      <c r="I10" s="69"/>
      <c r="J10" s="9"/>
      <c r="K10" s="9"/>
      <c r="L10" s="9"/>
    </row>
    <row r="11" spans="1:12">
      <c r="A11" s="240"/>
      <c r="B11" s="240"/>
      <c r="C11" s="15"/>
      <c r="D11" s="15"/>
      <c r="E11" s="15"/>
      <c r="F11" s="15"/>
      <c r="G11" s="15"/>
      <c r="H11" s="15"/>
      <c r="I11" s="69"/>
      <c r="J11" s="9"/>
      <c r="K11" s="9"/>
      <c r="L11" s="9"/>
    </row>
    <row r="12" spans="1:12">
      <c r="A12" s="214" t="s">
        <v>10</v>
      </c>
      <c r="B12" s="215"/>
      <c r="C12" s="245" t="s">
        <v>281</v>
      </c>
      <c r="D12" s="246"/>
      <c r="E12" s="246"/>
      <c r="F12" s="246"/>
      <c r="G12" s="246"/>
      <c r="H12" s="246"/>
      <c r="I12" s="247"/>
      <c r="J12" s="9"/>
      <c r="K12" s="9"/>
      <c r="L12" s="9"/>
    </row>
    <row r="13" spans="1:12">
      <c r="A13" s="139"/>
      <c r="B13" s="139"/>
      <c r="C13" s="87"/>
      <c r="D13" s="85"/>
      <c r="E13" s="85"/>
      <c r="F13" s="85"/>
      <c r="G13" s="85"/>
      <c r="H13" s="85"/>
      <c r="I13" s="85"/>
      <c r="J13" s="9"/>
      <c r="K13" s="9"/>
      <c r="L13" s="9"/>
    </row>
    <row r="14" spans="1:12">
      <c r="A14" s="214" t="s">
        <v>11</v>
      </c>
      <c r="B14" s="248"/>
      <c r="C14" s="249">
        <v>10000</v>
      </c>
      <c r="D14" s="250"/>
      <c r="E14" s="85"/>
      <c r="F14" s="230" t="s">
        <v>6</v>
      </c>
      <c r="G14" s="251"/>
      <c r="H14" s="251"/>
      <c r="I14" s="252"/>
      <c r="J14" s="9"/>
      <c r="K14" s="9"/>
      <c r="L14" s="9"/>
    </row>
    <row r="15" spans="1:12">
      <c r="A15" s="139"/>
      <c r="B15" s="139"/>
      <c r="C15" s="85"/>
      <c r="D15" s="85"/>
      <c r="E15" s="85"/>
      <c r="F15" s="85"/>
      <c r="G15" s="85"/>
      <c r="H15" s="85"/>
      <c r="I15" s="85"/>
      <c r="J15" s="9"/>
      <c r="K15" s="9"/>
      <c r="L15" s="9"/>
    </row>
    <row r="16" spans="1:12">
      <c r="A16" s="214" t="s">
        <v>12</v>
      </c>
      <c r="B16" s="215"/>
      <c r="C16" s="245" t="s">
        <v>282</v>
      </c>
      <c r="D16" s="246"/>
      <c r="E16" s="246"/>
      <c r="F16" s="246"/>
      <c r="G16" s="246"/>
      <c r="H16" s="246"/>
      <c r="I16" s="247"/>
      <c r="J16" s="9"/>
      <c r="K16" s="9"/>
      <c r="L16" s="9"/>
    </row>
    <row r="17" spans="1:12">
      <c r="A17" s="139"/>
      <c r="B17" s="139"/>
      <c r="C17" s="168"/>
      <c r="D17" s="168"/>
      <c r="E17" s="168"/>
      <c r="F17" s="168"/>
      <c r="G17" s="168"/>
      <c r="H17" s="168"/>
      <c r="I17" s="168"/>
      <c r="J17" s="9"/>
      <c r="K17" s="9"/>
      <c r="L17" s="9"/>
    </row>
    <row r="18" spans="1:12">
      <c r="A18" s="214" t="s">
        <v>13</v>
      </c>
      <c r="B18" s="215"/>
      <c r="C18" s="253" t="s">
        <v>283</v>
      </c>
      <c r="D18" s="254"/>
      <c r="E18" s="254"/>
      <c r="F18" s="254"/>
      <c r="G18" s="254"/>
      <c r="H18" s="254"/>
      <c r="I18" s="255"/>
      <c r="J18" s="9"/>
      <c r="K18" s="9"/>
      <c r="L18" s="9"/>
    </row>
    <row r="19" spans="1:12">
      <c r="A19" s="139"/>
      <c r="B19" s="139"/>
      <c r="C19" s="169"/>
      <c r="D19" s="168"/>
      <c r="E19" s="168"/>
      <c r="F19" s="168"/>
      <c r="G19" s="168"/>
      <c r="H19" s="168"/>
      <c r="I19" s="168"/>
      <c r="J19" s="9"/>
      <c r="K19" s="9"/>
      <c r="L19" s="9"/>
    </row>
    <row r="20" spans="1:12">
      <c r="A20" s="214" t="s">
        <v>14</v>
      </c>
      <c r="B20" s="215"/>
      <c r="C20" s="253" t="s">
        <v>284</v>
      </c>
      <c r="D20" s="254"/>
      <c r="E20" s="254"/>
      <c r="F20" s="254"/>
      <c r="G20" s="254"/>
      <c r="H20" s="254"/>
      <c r="I20" s="255"/>
      <c r="J20" s="9"/>
      <c r="K20" s="9"/>
      <c r="L20" s="9"/>
    </row>
    <row r="21" spans="1:12">
      <c r="A21" s="139"/>
      <c r="B21" s="139"/>
      <c r="C21" s="87"/>
      <c r="D21" s="85"/>
      <c r="E21" s="85"/>
      <c r="F21" s="85"/>
      <c r="G21" s="85"/>
      <c r="H21" s="85"/>
      <c r="I21" s="85"/>
      <c r="J21" s="9"/>
      <c r="K21" s="9"/>
      <c r="L21" s="9"/>
    </row>
    <row r="22" spans="1:12">
      <c r="A22" s="214" t="s">
        <v>15</v>
      </c>
      <c r="B22" s="215"/>
      <c r="C22" s="166">
        <v>133</v>
      </c>
      <c r="D22" s="230" t="s">
        <v>286</v>
      </c>
      <c r="E22" s="231"/>
      <c r="F22" s="232"/>
      <c r="G22" s="243"/>
      <c r="H22" s="244"/>
      <c r="I22" s="89"/>
      <c r="J22" s="9"/>
      <c r="K22" s="9"/>
      <c r="L22" s="9"/>
    </row>
    <row r="23" spans="1:12">
      <c r="A23" s="139"/>
      <c r="B23" s="139"/>
      <c r="C23" s="85"/>
      <c r="D23" s="85"/>
      <c r="E23" s="85"/>
      <c r="F23" s="85"/>
      <c r="G23" s="85"/>
      <c r="H23" s="85"/>
      <c r="I23" s="90"/>
      <c r="J23" s="9"/>
      <c r="K23" s="9"/>
      <c r="L23" s="9"/>
    </row>
    <row r="24" spans="1:12">
      <c r="A24" s="214" t="s">
        <v>16</v>
      </c>
      <c r="B24" s="215"/>
      <c r="C24" s="88">
        <v>21</v>
      </c>
      <c r="D24" s="230" t="s">
        <v>285</v>
      </c>
      <c r="E24" s="231"/>
      <c r="F24" s="231"/>
      <c r="G24" s="232"/>
      <c r="H24" s="138" t="s">
        <v>27</v>
      </c>
      <c r="I24" s="154">
        <v>165</v>
      </c>
      <c r="J24" s="9"/>
      <c r="K24" s="9"/>
      <c r="L24" s="9"/>
    </row>
    <row r="25" spans="1:12">
      <c r="A25" s="139"/>
      <c r="B25" s="139"/>
      <c r="C25" s="85"/>
      <c r="D25" s="85"/>
      <c r="E25" s="85"/>
      <c r="F25" s="85"/>
      <c r="G25" s="91"/>
      <c r="H25" s="139" t="s">
        <v>28</v>
      </c>
      <c r="I25" s="87"/>
      <c r="J25" s="9"/>
      <c r="K25" s="9"/>
      <c r="L25" s="9"/>
    </row>
    <row r="26" spans="1:12">
      <c r="A26" s="214" t="s">
        <v>17</v>
      </c>
      <c r="B26" s="215"/>
      <c r="C26" s="92" t="s">
        <v>24</v>
      </c>
      <c r="D26" s="93"/>
      <c r="E26" s="94"/>
      <c r="F26" s="90"/>
      <c r="G26" s="214" t="s">
        <v>29</v>
      </c>
      <c r="H26" s="215"/>
      <c r="I26" s="152" t="s">
        <v>287</v>
      </c>
      <c r="J26" s="9"/>
      <c r="K26" s="9"/>
      <c r="L26" s="9"/>
    </row>
    <row r="27" spans="1:12">
      <c r="A27" s="139"/>
      <c r="B27" s="139"/>
      <c r="C27" s="15"/>
      <c r="D27" s="70"/>
      <c r="E27" s="70"/>
      <c r="F27" s="70"/>
      <c r="G27" s="70"/>
      <c r="H27" s="15"/>
      <c r="I27" s="71"/>
      <c r="J27" s="9"/>
      <c r="K27" s="9"/>
      <c r="L27" s="9"/>
    </row>
    <row r="28" spans="1:12">
      <c r="A28" s="233" t="s">
        <v>25</v>
      </c>
      <c r="B28" s="234"/>
      <c r="C28" s="235"/>
      <c r="D28" s="235"/>
      <c r="E28" s="234" t="s">
        <v>26</v>
      </c>
      <c r="F28" s="236"/>
      <c r="G28" s="236"/>
      <c r="H28" s="237" t="s">
        <v>1</v>
      </c>
      <c r="I28" s="237"/>
      <c r="J28" s="9"/>
      <c r="K28" s="9"/>
      <c r="L28" s="9"/>
    </row>
    <row r="29" spans="1:12">
      <c r="A29" s="9"/>
      <c r="B29" s="9"/>
      <c r="C29" s="30"/>
      <c r="D29" s="23"/>
      <c r="E29" s="15"/>
      <c r="F29" s="15"/>
      <c r="G29" s="15"/>
      <c r="H29" s="24"/>
      <c r="I29" s="71"/>
      <c r="J29" s="9"/>
      <c r="K29" s="9"/>
      <c r="L29" s="9"/>
    </row>
    <row r="30" spans="1:12">
      <c r="A30" s="194"/>
      <c r="B30" s="199"/>
      <c r="C30" s="199"/>
      <c r="D30" s="200"/>
      <c r="E30" s="194"/>
      <c r="F30" s="199"/>
      <c r="G30" s="200"/>
      <c r="H30" s="206"/>
      <c r="I30" s="207"/>
      <c r="J30" s="9"/>
      <c r="K30" s="9"/>
      <c r="L30" s="9"/>
    </row>
    <row r="31" spans="1:12">
      <c r="A31" s="137"/>
      <c r="B31" s="137"/>
      <c r="C31" s="20"/>
      <c r="D31" s="228"/>
      <c r="E31" s="228"/>
      <c r="F31" s="228"/>
      <c r="G31" s="229"/>
      <c r="H31" s="15"/>
      <c r="I31" s="72"/>
      <c r="J31" s="9"/>
      <c r="K31" s="9"/>
      <c r="L31" s="9"/>
    </row>
    <row r="32" spans="1:12">
      <c r="A32" s="194"/>
      <c r="B32" s="199"/>
      <c r="C32" s="199"/>
      <c r="D32" s="200"/>
      <c r="E32" s="194"/>
      <c r="F32" s="199"/>
      <c r="G32" s="200"/>
      <c r="H32" s="206"/>
      <c r="I32" s="207"/>
      <c r="J32" s="9"/>
      <c r="K32" s="9"/>
      <c r="L32" s="9"/>
    </row>
    <row r="33" spans="1:12">
      <c r="A33" s="137"/>
      <c r="B33" s="137"/>
      <c r="C33" s="20"/>
      <c r="D33" s="25"/>
      <c r="E33" s="25"/>
      <c r="F33" s="25"/>
      <c r="G33" s="26"/>
      <c r="H33" s="15"/>
      <c r="I33" s="73"/>
      <c r="J33" s="9"/>
      <c r="K33" s="9"/>
      <c r="L33" s="9"/>
    </row>
    <row r="34" spans="1:12">
      <c r="A34" s="194"/>
      <c r="B34" s="199"/>
      <c r="C34" s="199"/>
      <c r="D34" s="200"/>
      <c r="E34" s="194"/>
      <c r="F34" s="199"/>
      <c r="G34" s="200"/>
      <c r="H34" s="206"/>
      <c r="I34" s="207"/>
      <c r="J34" s="9"/>
      <c r="K34" s="9"/>
      <c r="L34" s="9"/>
    </row>
    <row r="35" spans="1:12">
      <c r="A35" s="21"/>
      <c r="B35" s="21"/>
      <c r="C35" s="20"/>
      <c r="D35" s="25"/>
      <c r="E35" s="25"/>
      <c r="F35" s="25"/>
      <c r="G35" s="26"/>
      <c r="H35" s="15"/>
      <c r="I35" s="73"/>
      <c r="J35" s="9"/>
      <c r="K35" s="9"/>
      <c r="L35" s="9"/>
    </row>
    <row r="36" spans="1:12">
      <c r="A36" s="194"/>
      <c r="B36" s="199"/>
      <c r="C36" s="199"/>
      <c r="D36" s="200"/>
      <c r="E36" s="194"/>
      <c r="F36" s="199"/>
      <c r="G36" s="200"/>
      <c r="H36" s="206"/>
      <c r="I36" s="207"/>
      <c r="J36" s="9"/>
      <c r="K36" s="9"/>
      <c r="L36" s="9"/>
    </row>
    <row r="37" spans="1:12">
      <c r="A37" s="27"/>
      <c r="B37" s="27"/>
      <c r="C37" s="226"/>
      <c r="D37" s="227"/>
      <c r="E37" s="15"/>
      <c r="F37" s="226"/>
      <c r="G37" s="227"/>
      <c r="H37" s="15"/>
      <c r="I37" s="69"/>
      <c r="J37" s="9"/>
      <c r="K37" s="9"/>
      <c r="L37" s="9"/>
    </row>
    <row r="38" spans="1:12">
      <c r="A38" s="194"/>
      <c r="B38" s="199"/>
      <c r="C38" s="199"/>
      <c r="D38" s="200"/>
      <c r="E38" s="194"/>
      <c r="F38" s="199"/>
      <c r="G38" s="200"/>
      <c r="H38" s="206"/>
      <c r="I38" s="207"/>
      <c r="J38" s="9"/>
      <c r="K38" s="9"/>
      <c r="L38" s="9"/>
    </row>
    <row r="39" spans="1:12">
      <c r="A39" s="27"/>
      <c r="B39" s="27"/>
      <c r="C39" s="28"/>
      <c r="D39" s="29"/>
      <c r="E39" s="15"/>
      <c r="F39" s="28"/>
      <c r="G39" s="29"/>
      <c r="H39" s="15"/>
      <c r="I39" s="69"/>
      <c r="J39" s="9"/>
      <c r="K39" s="9"/>
      <c r="L39" s="9"/>
    </row>
    <row r="40" spans="1:12">
      <c r="A40" s="194"/>
      <c r="B40" s="199"/>
      <c r="C40" s="199"/>
      <c r="D40" s="200"/>
      <c r="E40" s="194"/>
      <c r="F40" s="199"/>
      <c r="G40" s="200"/>
      <c r="H40" s="206"/>
      <c r="I40" s="207"/>
      <c r="J40" s="9"/>
      <c r="K40" s="9"/>
      <c r="L40" s="9"/>
    </row>
    <row r="41" spans="1:12">
      <c r="A41" s="141"/>
      <c r="B41" s="30"/>
      <c r="C41" s="30"/>
      <c r="D41" s="30"/>
      <c r="E41" s="22"/>
      <c r="F41" s="83"/>
      <c r="G41" s="83"/>
      <c r="H41" s="84"/>
      <c r="I41" s="74"/>
      <c r="J41" s="9"/>
      <c r="K41" s="9"/>
      <c r="L41" s="9"/>
    </row>
    <row r="42" spans="1:12">
      <c r="A42" s="27"/>
      <c r="B42" s="27"/>
      <c r="C42" s="28"/>
      <c r="D42" s="29"/>
      <c r="E42" s="15"/>
      <c r="F42" s="28"/>
      <c r="G42" s="29"/>
      <c r="H42" s="15"/>
      <c r="I42" s="69"/>
      <c r="J42" s="9"/>
      <c r="K42" s="9"/>
      <c r="L42" s="9"/>
    </row>
    <row r="43" spans="1:12">
      <c r="A43" s="31"/>
      <c r="B43" s="31"/>
      <c r="C43" s="31"/>
      <c r="D43" s="19"/>
      <c r="E43" s="19"/>
      <c r="F43" s="31"/>
      <c r="G43" s="19"/>
      <c r="H43" s="19"/>
      <c r="I43" s="75"/>
      <c r="J43" s="9"/>
      <c r="K43" s="9"/>
      <c r="L43" s="9"/>
    </row>
    <row r="44" spans="1:12" ht="12.75" customHeight="1">
      <c r="A44" s="192" t="s">
        <v>18</v>
      </c>
      <c r="B44" s="193"/>
      <c r="C44" s="206"/>
      <c r="D44" s="207"/>
      <c r="E44" s="23"/>
      <c r="F44" s="194"/>
      <c r="G44" s="201"/>
      <c r="H44" s="201"/>
      <c r="I44" s="202"/>
      <c r="J44" s="9"/>
      <c r="K44" s="9"/>
      <c r="L44" s="9"/>
    </row>
    <row r="45" spans="1:12">
      <c r="A45" s="27"/>
      <c r="B45" s="27"/>
      <c r="C45" s="203"/>
      <c r="D45" s="204"/>
      <c r="E45" s="23"/>
      <c r="F45" s="203"/>
      <c r="G45" s="205"/>
      <c r="H45" s="170"/>
      <c r="I45" s="171"/>
      <c r="J45" s="9"/>
      <c r="K45" s="9"/>
      <c r="L45" s="9"/>
    </row>
    <row r="46" spans="1:12" ht="12.75" customHeight="1">
      <c r="A46" s="192" t="s">
        <v>19</v>
      </c>
      <c r="B46" s="193"/>
      <c r="C46" s="194" t="s">
        <v>288</v>
      </c>
      <c r="D46" s="195"/>
      <c r="E46" s="195"/>
      <c r="F46" s="195"/>
      <c r="G46" s="195"/>
      <c r="H46" s="195"/>
      <c r="I46" s="195"/>
      <c r="J46" s="9"/>
      <c r="K46" s="9"/>
      <c r="L46" s="9"/>
    </row>
    <row r="47" spans="1:12">
      <c r="A47" s="139"/>
      <c r="B47" s="139"/>
      <c r="C47" s="172" t="s">
        <v>30</v>
      </c>
      <c r="D47" s="23"/>
      <c r="E47" s="23"/>
      <c r="F47" s="23"/>
      <c r="G47" s="23"/>
      <c r="H47" s="23"/>
      <c r="I47" s="67"/>
      <c r="J47" s="9"/>
      <c r="K47" s="9"/>
      <c r="L47" s="9"/>
    </row>
    <row r="48" spans="1:12">
      <c r="A48" s="192" t="s">
        <v>20</v>
      </c>
      <c r="B48" s="193"/>
      <c r="C48" s="196" t="s">
        <v>289</v>
      </c>
      <c r="D48" s="197"/>
      <c r="E48" s="198"/>
      <c r="F48" s="23"/>
      <c r="G48" s="173" t="s">
        <v>2</v>
      </c>
      <c r="H48" s="196" t="s">
        <v>290</v>
      </c>
      <c r="I48" s="198"/>
      <c r="J48" s="9"/>
      <c r="K48" s="9"/>
      <c r="L48" s="9"/>
    </row>
    <row r="49" spans="1:12">
      <c r="A49" s="139"/>
      <c r="B49" s="139"/>
      <c r="C49" s="174"/>
      <c r="D49" s="23"/>
      <c r="E49" s="23"/>
      <c r="F49" s="23"/>
      <c r="G49" s="23"/>
      <c r="H49" s="23"/>
      <c r="I49" s="67"/>
      <c r="J49" s="9"/>
      <c r="K49" s="9"/>
      <c r="L49" s="9"/>
    </row>
    <row r="50" spans="1:12" ht="12.75" customHeight="1">
      <c r="A50" s="192" t="s">
        <v>13</v>
      </c>
      <c r="B50" s="193"/>
      <c r="C50" s="213" t="s">
        <v>291</v>
      </c>
      <c r="D50" s="197"/>
      <c r="E50" s="197"/>
      <c r="F50" s="197"/>
      <c r="G50" s="197"/>
      <c r="H50" s="197"/>
      <c r="I50" s="198"/>
      <c r="J50" s="9"/>
      <c r="K50" s="9"/>
      <c r="L50" s="9"/>
    </row>
    <row r="51" spans="1:12">
      <c r="A51" s="139"/>
      <c r="B51" s="139"/>
      <c r="C51" s="23"/>
      <c r="D51" s="23"/>
      <c r="E51" s="23"/>
      <c r="F51" s="23"/>
      <c r="G51" s="23"/>
      <c r="H51" s="23"/>
      <c r="I51" s="67"/>
      <c r="J51" s="9"/>
      <c r="K51" s="9"/>
      <c r="L51" s="9"/>
    </row>
    <row r="52" spans="1:12">
      <c r="A52" s="214" t="s">
        <v>21</v>
      </c>
      <c r="B52" s="215"/>
      <c r="C52" s="196" t="s">
        <v>292</v>
      </c>
      <c r="D52" s="197"/>
      <c r="E52" s="197"/>
      <c r="F52" s="197"/>
      <c r="G52" s="197"/>
      <c r="H52" s="197"/>
      <c r="I52" s="216"/>
      <c r="J52" s="9"/>
      <c r="K52" s="9"/>
      <c r="L52" s="9"/>
    </row>
    <row r="53" spans="1:12">
      <c r="A53" s="142"/>
      <c r="B53" s="142"/>
      <c r="C53" s="191" t="s">
        <v>31</v>
      </c>
      <c r="D53" s="191"/>
      <c r="E53" s="191"/>
      <c r="F53" s="191"/>
      <c r="G53" s="191"/>
      <c r="H53" s="191"/>
      <c r="I53" s="76"/>
      <c r="J53" s="9"/>
      <c r="K53" s="9"/>
      <c r="L53" s="9"/>
    </row>
    <row r="54" spans="1:12">
      <c r="A54" s="142"/>
      <c r="B54" s="142"/>
      <c r="C54" s="32"/>
      <c r="D54" s="32"/>
      <c r="E54" s="32"/>
      <c r="F54" s="32"/>
      <c r="G54" s="32"/>
      <c r="H54" s="32"/>
      <c r="I54" s="76"/>
      <c r="J54" s="9"/>
      <c r="K54" s="9"/>
      <c r="L54" s="9"/>
    </row>
    <row r="55" spans="1:12">
      <c r="A55" s="142"/>
      <c r="B55" s="217"/>
      <c r="C55" s="218"/>
      <c r="D55" s="218"/>
      <c r="E55" s="218"/>
      <c r="F55" s="147"/>
      <c r="G55" s="147"/>
      <c r="H55" s="147"/>
      <c r="I55" s="148"/>
      <c r="J55" s="9"/>
      <c r="K55" s="9"/>
      <c r="L55" s="9"/>
    </row>
    <row r="56" spans="1:12">
      <c r="A56" s="142"/>
      <c r="B56" s="219"/>
      <c r="C56" s="220"/>
      <c r="D56" s="220"/>
      <c r="E56" s="220"/>
      <c r="F56" s="220"/>
      <c r="G56" s="220"/>
      <c r="H56" s="220"/>
      <c r="I56" s="220"/>
      <c r="J56" s="9"/>
      <c r="K56" s="9"/>
      <c r="L56" s="9"/>
    </row>
    <row r="57" spans="1:12">
      <c r="A57" s="142"/>
      <c r="B57" s="221"/>
      <c r="C57" s="222"/>
      <c r="D57" s="222"/>
      <c r="E57" s="222"/>
      <c r="F57" s="222"/>
      <c r="G57" s="222"/>
      <c r="H57" s="222"/>
      <c r="I57" s="222"/>
      <c r="J57" s="9"/>
      <c r="K57" s="9"/>
      <c r="L57" s="9"/>
    </row>
    <row r="58" spans="1:12">
      <c r="A58" s="142"/>
      <c r="B58" s="221"/>
      <c r="C58" s="222"/>
      <c r="D58" s="222"/>
      <c r="E58" s="222"/>
      <c r="F58" s="222"/>
      <c r="G58" s="222"/>
      <c r="H58" s="222"/>
      <c r="I58" s="222"/>
      <c r="J58" s="9"/>
      <c r="K58" s="9"/>
      <c r="L58" s="9"/>
    </row>
    <row r="59" spans="1:12">
      <c r="A59" s="142"/>
      <c r="B59" s="223"/>
      <c r="C59" s="224"/>
      <c r="D59" s="224"/>
      <c r="E59" s="224"/>
      <c r="F59" s="224"/>
      <c r="G59" s="224"/>
      <c r="H59" s="224"/>
      <c r="I59" s="225"/>
      <c r="J59" s="9"/>
      <c r="K59" s="9"/>
      <c r="L59" s="9"/>
    </row>
    <row r="60" spans="1:12">
      <c r="A60" s="143" t="s">
        <v>3</v>
      </c>
      <c r="B60" s="144"/>
      <c r="C60" s="77"/>
      <c r="D60" s="77"/>
      <c r="E60" s="77"/>
      <c r="F60" s="77"/>
      <c r="G60" s="77"/>
      <c r="H60" s="77"/>
      <c r="I60" s="78"/>
      <c r="J60" s="9"/>
      <c r="K60" s="9"/>
      <c r="L60" s="9"/>
    </row>
    <row r="61" spans="1:12" ht="13.5" thickBot="1">
      <c r="A61" s="144"/>
      <c r="B61" s="144"/>
      <c r="C61" s="15"/>
      <c r="D61" s="15"/>
      <c r="E61" s="15"/>
      <c r="F61" s="15"/>
      <c r="G61" s="33"/>
      <c r="H61" s="34"/>
      <c r="I61" s="79"/>
      <c r="J61" s="9"/>
      <c r="K61" s="9"/>
      <c r="L61" s="9"/>
    </row>
    <row r="62" spans="1:12">
      <c r="A62" s="145"/>
      <c r="B62" s="145"/>
      <c r="C62" s="15"/>
      <c r="D62" s="15"/>
      <c r="E62" s="149" t="s">
        <v>32</v>
      </c>
      <c r="F62" s="9"/>
      <c r="G62" s="208" t="s">
        <v>33</v>
      </c>
      <c r="H62" s="209"/>
      <c r="I62" s="210"/>
      <c r="J62" s="9"/>
      <c r="K62" s="9"/>
      <c r="L62" s="9"/>
    </row>
    <row r="63" spans="1:12">
      <c r="C63" s="80"/>
      <c r="D63" s="80"/>
      <c r="E63" s="80"/>
      <c r="F63" s="80"/>
      <c r="G63" s="211"/>
      <c r="H63" s="212"/>
      <c r="I63" s="81"/>
      <c r="J63" s="9"/>
      <c r="K63" s="9"/>
      <c r="L63" s="9"/>
    </row>
  </sheetData>
  <protectedRanges>
    <protectedRange sqref="C14:D14 F14:I14 C24:G24 D22:F22 C26" name="Range1_1_1"/>
    <protectedRange sqref="I26" name="Range1_10"/>
    <protectedRange sqref="A30:I30" name="Range1_11"/>
    <protectedRange sqref="A32:D32" name="Range1_1_3"/>
    <protectedRange sqref="E32:G32" name="Range1_2_1"/>
    <protectedRange sqref="H32:I32" name="Range1_3_1"/>
    <protectedRange sqref="A34:D34" name="Range1_4_1"/>
    <protectedRange sqref="E34:G34" name="Range1_5_1"/>
    <protectedRange sqref="E2" name="Range1"/>
    <protectedRange sqref="H2" name="Range1_9"/>
    <protectedRange sqref="I24" name="Range1_14"/>
    <protectedRange sqref="C6:D6" name="Range1_1"/>
    <protectedRange sqref="C8:D8" name="Range1_1_2"/>
    <protectedRange sqref="C10:D10" name="Range1_1_4"/>
    <protectedRange sqref="C12:I12" name="Range1_1_5"/>
    <protectedRange sqref="C16:I16" name="Range1_1_6"/>
    <protectedRange sqref="C18:I18" name="Range1_1_7"/>
    <protectedRange sqref="C20:I20" name="Range1_1_8"/>
    <protectedRange sqref="C22" name="Range1_1_9"/>
  </protectedRanges>
  <mergeCells count="73">
    <mergeCell ref="A20:B20"/>
    <mergeCell ref="C20:I20"/>
    <mergeCell ref="A22:B22"/>
    <mergeCell ref="A2:D2"/>
    <mergeCell ref="A4:I4"/>
    <mergeCell ref="A6:B6"/>
    <mergeCell ref="C6:D6"/>
    <mergeCell ref="A8:B8"/>
    <mergeCell ref="C8:D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4:B24"/>
    <mergeCell ref="D24:G24"/>
    <mergeCell ref="A26:B26"/>
    <mergeCell ref="G26:H26"/>
    <mergeCell ref="A28:D28"/>
    <mergeCell ref="E28:G28"/>
    <mergeCell ref="H28:I28"/>
    <mergeCell ref="H34:I34"/>
    <mergeCell ref="A36:D36"/>
    <mergeCell ref="E36:G36"/>
    <mergeCell ref="H36:I36"/>
    <mergeCell ref="D31:G31"/>
    <mergeCell ref="A32:D32"/>
    <mergeCell ref="E32:G32"/>
    <mergeCell ref="H32:I32"/>
    <mergeCell ref="C44:D44"/>
    <mergeCell ref="E40:G40"/>
    <mergeCell ref="A34:D34"/>
    <mergeCell ref="E34:G34"/>
    <mergeCell ref="C37:D37"/>
    <mergeCell ref="F37:G37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I57"/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</mergeCells>
  <phoneticPr fontId="3" type="noConversion"/>
  <conditionalFormatting sqref="H29">
    <cfRule type="cellIs" dxfId="4" priority="3" stopIfTrue="1" operator="equal">
      <formula>"DA"</formula>
    </cfRule>
  </conditionalFormatting>
  <conditionalFormatting sqref="H2">
    <cfRule type="cellIs" dxfId="3" priority="4" stopIfTrue="1" operator="lessThan">
      <formula>#REF!</formula>
    </cfRule>
  </conditionalFormatting>
  <conditionalFormatting sqref="H2">
    <cfRule type="cellIs" dxfId="2" priority="2" stopIfTrue="1" operator="lessThan">
      <formula>#REF!</formula>
    </cfRule>
  </conditionalFormatting>
  <conditionalFormatting sqref="H2">
    <cfRule type="cellIs" dxfId="1" priority="1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/>
    <hyperlink ref="C20" r:id="rId2"/>
    <hyperlink ref="C50" r:id="rId3"/>
  </hyperlinks>
  <pageMargins left="0.75" right="0.75" top="1" bottom="1" header="0.5" footer="0.5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121"/>
  <sheetViews>
    <sheetView topLeftCell="A62" zoomScale="130" zoomScaleNormal="130" zoomScaleSheetLayoutView="110" workbookViewId="0">
      <selection activeCell="G73" sqref="G73"/>
    </sheetView>
  </sheetViews>
  <sheetFormatPr defaultRowHeight="12.75"/>
  <cols>
    <col min="1" max="1" width="76.7109375" style="150" customWidth="1"/>
    <col min="2" max="2" width="9.140625" style="40"/>
    <col min="3" max="3" width="13.42578125" style="40" customWidth="1"/>
    <col min="4" max="4" width="12.7109375" style="40" customWidth="1"/>
    <col min="5" max="16384" width="9.140625" style="40"/>
  </cols>
  <sheetData>
    <row r="1" spans="1:4" ht="12.75" customHeight="1">
      <c r="A1" s="115" t="s">
        <v>275</v>
      </c>
      <c r="B1" s="115"/>
      <c r="C1" s="115"/>
      <c r="D1" s="115"/>
    </row>
    <row r="2" spans="1:4" ht="12.75" customHeight="1">
      <c r="A2" s="116" t="s">
        <v>295</v>
      </c>
      <c r="B2" s="116"/>
      <c r="C2" s="116"/>
      <c r="D2" s="116"/>
    </row>
    <row r="3" spans="1:4" ht="12.75" customHeight="1">
      <c r="A3" s="117" t="s">
        <v>293</v>
      </c>
      <c r="B3" s="118"/>
      <c r="C3" s="118"/>
      <c r="D3" s="119"/>
    </row>
    <row r="4" spans="1:4" ht="22.5" customHeight="1">
      <c r="A4" s="120" t="s">
        <v>35</v>
      </c>
      <c r="B4" s="44" t="s">
        <v>36</v>
      </c>
      <c r="C4" s="45" t="s">
        <v>37</v>
      </c>
      <c r="D4" s="46" t="s">
        <v>38</v>
      </c>
    </row>
    <row r="5" spans="1:4" ht="12.75" customHeight="1">
      <c r="A5" s="42">
        <v>1</v>
      </c>
      <c r="B5" s="43">
        <v>2</v>
      </c>
      <c r="C5" s="42">
        <v>3</v>
      </c>
      <c r="D5" s="42">
        <v>4</v>
      </c>
    </row>
    <row r="6" spans="1:4" ht="12.75" customHeight="1">
      <c r="A6" s="121" t="s">
        <v>39</v>
      </c>
      <c r="B6" s="122"/>
      <c r="C6" s="122"/>
      <c r="D6" s="123"/>
    </row>
    <row r="7" spans="1:4" ht="12.75" customHeight="1">
      <c r="A7" s="109" t="s">
        <v>40</v>
      </c>
      <c r="B7" s="3">
        <v>1</v>
      </c>
      <c r="C7" s="162"/>
      <c r="D7" s="162"/>
    </row>
    <row r="8" spans="1:4" ht="12.75" customHeight="1">
      <c r="A8" s="98" t="s">
        <v>41</v>
      </c>
      <c r="B8" s="1">
        <v>2</v>
      </c>
      <c r="C8" s="155">
        <f>C9+C16+C26+C35+C39</f>
        <v>459457934</v>
      </c>
      <c r="D8" s="155">
        <f>D9+D16+D26+D35+D39</f>
        <v>472485914.67000008</v>
      </c>
    </row>
    <row r="9" spans="1:4" ht="12.75" customHeight="1">
      <c r="A9" s="111" t="s">
        <v>42</v>
      </c>
      <c r="B9" s="1">
        <v>3</v>
      </c>
      <c r="C9" s="163">
        <f>SUM(C10:C15)</f>
        <v>189501298</v>
      </c>
      <c r="D9" s="163">
        <v>188616682</v>
      </c>
    </row>
    <row r="10" spans="1:4">
      <c r="A10" s="111" t="s">
        <v>43</v>
      </c>
      <c r="B10" s="1">
        <v>4</v>
      </c>
      <c r="C10" s="175"/>
      <c r="D10" s="176"/>
    </row>
    <row r="11" spans="1:4">
      <c r="A11" s="111" t="s">
        <v>44</v>
      </c>
      <c r="B11" s="1">
        <v>5</v>
      </c>
      <c r="C11" s="175">
        <v>120094059</v>
      </c>
      <c r="D11" s="176">
        <v>120042443</v>
      </c>
    </row>
    <row r="12" spans="1:4">
      <c r="A12" s="111" t="s">
        <v>0</v>
      </c>
      <c r="B12" s="1">
        <v>6</v>
      </c>
      <c r="C12" s="175">
        <v>60379072</v>
      </c>
      <c r="D12" s="176">
        <v>60379072</v>
      </c>
    </row>
    <row r="13" spans="1:4">
      <c r="A13" s="111" t="s">
        <v>45</v>
      </c>
      <c r="B13" s="1">
        <v>7</v>
      </c>
      <c r="C13" s="175"/>
      <c r="D13" s="176"/>
    </row>
    <row r="14" spans="1:4">
      <c r="A14" s="111" t="s">
        <v>46</v>
      </c>
      <c r="B14" s="1">
        <v>8</v>
      </c>
      <c r="C14" s="175"/>
      <c r="D14" s="176"/>
    </row>
    <row r="15" spans="1:4">
      <c r="A15" s="111" t="s">
        <v>47</v>
      </c>
      <c r="B15" s="1">
        <v>9</v>
      </c>
      <c r="C15" s="175">
        <v>9028167</v>
      </c>
      <c r="D15" s="176">
        <v>8195167</v>
      </c>
    </row>
    <row r="16" spans="1:4">
      <c r="A16" s="111" t="s">
        <v>48</v>
      </c>
      <c r="B16" s="1">
        <v>10</v>
      </c>
      <c r="C16" s="155">
        <f>SUM(C17:C25)</f>
        <v>148433387</v>
      </c>
      <c r="D16" s="155">
        <f>SUM(D17:D25)</f>
        <v>146195650.55000007</v>
      </c>
    </row>
    <row r="17" spans="1:4">
      <c r="A17" s="111" t="s">
        <v>49</v>
      </c>
      <c r="B17" s="1">
        <v>11</v>
      </c>
      <c r="C17" s="175">
        <v>8182140</v>
      </c>
      <c r="D17" s="176">
        <v>8182140.2800000003</v>
      </c>
    </row>
    <row r="18" spans="1:4">
      <c r="A18" s="111" t="s">
        <v>50</v>
      </c>
      <c r="B18" s="1">
        <v>12</v>
      </c>
      <c r="C18" s="175">
        <v>116824540</v>
      </c>
      <c r="D18" s="176">
        <v>115170888.42000002</v>
      </c>
    </row>
    <row r="19" spans="1:4">
      <c r="A19" s="111" t="s">
        <v>51</v>
      </c>
      <c r="B19" s="1">
        <v>13</v>
      </c>
      <c r="C19" s="175">
        <v>21189304</v>
      </c>
      <c r="D19" s="176">
        <v>20362931.510000005</v>
      </c>
    </row>
    <row r="20" spans="1:4">
      <c r="A20" s="111" t="s">
        <v>52</v>
      </c>
      <c r="B20" s="1">
        <v>14</v>
      </c>
      <c r="C20" s="175">
        <v>565791</v>
      </c>
      <c r="D20" s="176">
        <v>466036.20999999996</v>
      </c>
    </row>
    <row r="21" spans="1:4">
      <c r="A21" s="111" t="s">
        <v>53</v>
      </c>
      <c r="B21" s="1">
        <v>15</v>
      </c>
      <c r="C21" s="175"/>
      <c r="D21" s="176"/>
    </row>
    <row r="22" spans="1:4">
      <c r="A22" s="111" t="s">
        <v>54</v>
      </c>
      <c r="B22" s="1">
        <v>16</v>
      </c>
      <c r="C22" s="175"/>
      <c r="D22" s="176"/>
    </row>
    <row r="23" spans="1:4">
      <c r="A23" s="111" t="s">
        <v>55</v>
      </c>
      <c r="B23" s="1">
        <v>17</v>
      </c>
      <c r="C23" s="175">
        <v>1590810</v>
      </c>
      <c r="D23" s="176">
        <v>1935633.86</v>
      </c>
    </row>
    <row r="24" spans="1:4">
      <c r="A24" s="111" t="s">
        <v>56</v>
      </c>
      <c r="B24" s="1">
        <v>18</v>
      </c>
      <c r="C24" s="175">
        <v>80802</v>
      </c>
      <c r="D24" s="176">
        <v>78020.26999999999</v>
      </c>
    </row>
    <row r="25" spans="1:4">
      <c r="A25" s="111" t="s">
        <v>57</v>
      </c>
      <c r="B25" s="1">
        <v>19</v>
      </c>
      <c r="C25" s="175"/>
      <c r="D25" s="176"/>
    </row>
    <row r="26" spans="1:4">
      <c r="A26" s="111" t="s">
        <v>58</v>
      </c>
      <c r="B26" s="1">
        <v>20</v>
      </c>
      <c r="C26" s="155">
        <f>SUM(C27:C34)</f>
        <v>120159808</v>
      </c>
      <c r="D26" s="155">
        <f>SUM(D27:D34)</f>
        <v>136310141.12000003</v>
      </c>
    </row>
    <row r="27" spans="1:4">
      <c r="A27" s="111" t="s">
        <v>59</v>
      </c>
      <c r="B27" s="1">
        <v>21</v>
      </c>
      <c r="C27" s="175">
        <v>98952813</v>
      </c>
      <c r="D27" s="176">
        <v>115219029.27000001</v>
      </c>
    </row>
    <row r="28" spans="1:4">
      <c r="A28" s="111" t="s">
        <v>60</v>
      </c>
      <c r="B28" s="1">
        <v>22</v>
      </c>
      <c r="C28" s="175"/>
      <c r="D28" s="176"/>
    </row>
    <row r="29" spans="1:4">
      <c r="A29" s="111" t="s">
        <v>61</v>
      </c>
      <c r="B29" s="1">
        <v>23</v>
      </c>
      <c r="C29" s="175">
        <v>20461690</v>
      </c>
      <c r="D29" s="176">
        <v>20461689.890000001</v>
      </c>
    </row>
    <row r="30" spans="1:4">
      <c r="A30" s="111" t="s">
        <v>62</v>
      </c>
      <c r="B30" s="1">
        <v>24</v>
      </c>
      <c r="C30" s="175"/>
      <c r="D30" s="176"/>
    </row>
    <row r="31" spans="1:4">
      <c r="A31" s="111" t="s">
        <v>63</v>
      </c>
      <c r="B31" s="1">
        <v>25</v>
      </c>
      <c r="C31" s="175"/>
      <c r="D31" s="176"/>
    </row>
    <row r="32" spans="1:4">
      <c r="A32" s="111" t="s">
        <v>64</v>
      </c>
      <c r="B32" s="1">
        <v>26</v>
      </c>
      <c r="C32" s="175">
        <v>745305</v>
      </c>
      <c r="D32" s="176">
        <v>629421.96</v>
      </c>
    </row>
    <row r="33" spans="1:4">
      <c r="A33" s="111" t="s">
        <v>65</v>
      </c>
      <c r="B33" s="1">
        <v>27</v>
      </c>
      <c r="C33" s="175"/>
      <c r="D33" s="176"/>
    </row>
    <row r="34" spans="1:4">
      <c r="A34" s="111" t="s">
        <v>66</v>
      </c>
      <c r="B34" s="1">
        <v>28</v>
      </c>
      <c r="C34" s="175"/>
      <c r="D34" s="176"/>
    </row>
    <row r="35" spans="1:4">
      <c r="A35" s="111" t="s">
        <v>67</v>
      </c>
      <c r="B35" s="1">
        <v>29</v>
      </c>
      <c r="C35" s="155">
        <v>1363441</v>
      </c>
      <c r="D35" s="155">
        <v>1363441</v>
      </c>
    </row>
    <row r="36" spans="1:4">
      <c r="A36" s="111" t="s">
        <v>68</v>
      </c>
      <c r="B36" s="1">
        <v>30</v>
      </c>
      <c r="C36" s="175"/>
      <c r="D36" s="176"/>
    </row>
    <row r="37" spans="1:4">
      <c r="A37" s="111" t="s">
        <v>69</v>
      </c>
      <c r="B37" s="1">
        <v>31</v>
      </c>
      <c r="C37" s="175"/>
      <c r="D37" s="176"/>
    </row>
    <row r="38" spans="1:4">
      <c r="A38" s="111" t="s">
        <v>70</v>
      </c>
      <c r="B38" s="1">
        <v>32</v>
      </c>
      <c r="C38" s="175">
        <v>1363441</v>
      </c>
      <c r="D38" s="176">
        <v>1363441</v>
      </c>
    </row>
    <row r="39" spans="1:4">
      <c r="A39" s="111" t="s">
        <v>71</v>
      </c>
      <c r="B39" s="1">
        <v>33</v>
      </c>
      <c r="C39" s="153"/>
      <c r="D39" s="153"/>
    </row>
    <row r="40" spans="1:4">
      <c r="A40" s="98" t="s">
        <v>72</v>
      </c>
      <c r="B40" s="1">
        <v>34</v>
      </c>
      <c r="C40" s="155">
        <f>C41+C49+C56+C64</f>
        <v>311452223</v>
      </c>
      <c r="D40" s="155">
        <f>D41+D49+D56+D64</f>
        <v>279638245.44999999</v>
      </c>
    </row>
    <row r="41" spans="1:4">
      <c r="A41" s="111" t="s">
        <v>73</v>
      </c>
      <c r="B41" s="1">
        <v>35</v>
      </c>
      <c r="C41" s="155">
        <f>SUM(C42:C48)</f>
        <v>97911835</v>
      </c>
      <c r="D41" s="155">
        <f>SUM(D42:D48)</f>
        <v>29529603.829999998</v>
      </c>
    </row>
    <row r="42" spans="1:4">
      <c r="A42" s="111" t="s">
        <v>74</v>
      </c>
      <c r="B42" s="1">
        <v>36</v>
      </c>
      <c r="C42" s="175">
        <v>11433117</v>
      </c>
      <c r="D42" s="176">
        <v>12825873</v>
      </c>
    </row>
    <row r="43" spans="1:4">
      <c r="A43" s="111" t="s">
        <v>75</v>
      </c>
      <c r="B43" s="1">
        <v>37</v>
      </c>
      <c r="C43" s="175">
        <v>857040</v>
      </c>
      <c r="D43" s="176">
        <v>888493.65</v>
      </c>
    </row>
    <row r="44" spans="1:4">
      <c r="A44" s="111" t="s">
        <v>76</v>
      </c>
      <c r="B44" s="1">
        <v>38</v>
      </c>
      <c r="C44" s="175">
        <v>3169954</v>
      </c>
      <c r="D44" s="176">
        <v>2631686.1799999997</v>
      </c>
    </row>
    <row r="45" spans="1:4">
      <c r="A45" s="111" t="s">
        <v>77</v>
      </c>
      <c r="B45" s="1">
        <v>39</v>
      </c>
      <c r="C45" s="175">
        <v>82451724</v>
      </c>
      <c r="D45" s="176">
        <v>13183551</v>
      </c>
    </row>
    <row r="46" spans="1:4">
      <c r="A46" s="111" t="s">
        <v>78</v>
      </c>
      <c r="B46" s="1">
        <v>40</v>
      </c>
      <c r="C46" s="175"/>
      <c r="D46" s="176"/>
    </row>
    <row r="47" spans="1:4">
      <c r="A47" s="111" t="s">
        <v>79</v>
      </c>
      <c r="B47" s="1">
        <v>41</v>
      </c>
      <c r="C47" s="175"/>
      <c r="D47" s="176"/>
    </row>
    <row r="48" spans="1:4">
      <c r="A48" s="111" t="s">
        <v>80</v>
      </c>
      <c r="B48" s="1">
        <v>42</v>
      </c>
      <c r="C48" s="175"/>
      <c r="D48" s="176"/>
    </row>
    <row r="49" spans="1:4">
      <c r="A49" s="111" t="s">
        <v>81</v>
      </c>
      <c r="B49" s="1">
        <v>43</v>
      </c>
      <c r="C49" s="155">
        <f>SUM(C50:C55)</f>
        <v>111382131</v>
      </c>
      <c r="D49" s="155">
        <f>SUM(D50:D55)</f>
        <v>118873547.62</v>
      </c>
    </row>
    <row r="50" spans="1:4">
      <c r="A50" s="111" t="s">
        <v>82</v>
      </c>
      <c r="B50" s="1">
        <v>44</v>
      </c>
      <c r="C50" s="175">
        <v>5137735</v>
      </c>
      <c r="D50" s="176">
        <v>4640857.1500000004</v>
      </c>
    </row>
    <row r="51" spans="1:4">
      <c r="A51" s="111" t="s">
        <v>83</v>
      </c>
      <c r="B51" s="1">
        <v>45</v>
      </c>
      <c r="C51" s="175">
        <v>100831972</v>
      </c>
      <c r="D51" s="176">
        <v>110732746</v>
      </c>
    </row>
    <row r="52" spans="1:4">
      <c r="A52" s="111" t="s">
        <v>84</v>
      </c>
      <c r="B52" s="1">
        <v>46</v>
      </c>
      <c r="C52" s="175"/>
      <c r="D52" s="176"/>
    </row>
    <row r="53" spans="1:4">
      <c r="A53" s="111" t="s">
        <v>85</v>
      </c>
      <c r="B53" s="1">
        <v>47</v>
      </c>
      <c r="C53" s="175">
        <v>7342</v>
      </c>
      <c r="D53" s="176">
        <v>11809.69</v>
      </c>
    </row>
    <row r="54" spans="1:4">
      <c r="A54" s="111" t="s">
        <v>86</v>
      </c>
      <c r="B54" s="1">
        <v>48</v>
      </c>
      <c r="C54" s="175">
        <v>1810766</v>
      </c>
      <c r="D54" s="176">
        <v>739465.20000000007</v>
      </c>
    </row>
    <row r="55" spans="1:4">
      <c r="A55" s="111" t="s">
        <v>87</v>
      </c>
      <c r="B55" s="1">
        <v>49</v>
      </c>
      <c r="C55" s="175">
        <v>3594316</v>
      </c>
      <c r="D55" s="176">
        <v>2748669.58</v>
      </c>
    </row>
    <row r="56" spans="1:4">
      <c r="A56" s="111" t="s">
        <v>88</v>
      </c>
      <c r="B56" s="1">
        <v>50</v>
      </c>
      <c r="C56" s="155">
        <f>SUM(C57:C63)</f>
        <v>100944420</v>
      </c>
      <c r="D56" s="155">
        <f>SUM(D57:D63)</f>
        <v>129956286</v>
      </c>
    </row>
    <row r="57" spans="1:4">
      <c r="A57" s="111" t="s">
        <v>59</v>
      </c>
      <c r="B57" s="1">
        <v>51</v>
      </c>
      <c r="C57" s="175"/>
      <c r="D57" s="176"/>
    </row>
    <row r="58" spans="1:4">
      <c r="A58" s="111" t="s">
        <v>60</v>
      </c>
      <c r="B58" s="1">
        <v>52</v>
      </c>
      <c r="C58" s="175">
        <v>51316732</v>
      </c>
      <c r="D58" s="176">
        <v>33951411</v>
      </c>
    </row>
    <row r="59" spans="1:4">
      <c r="A59" s="111" t="s">
        <v>61</v>
      </c>
      <c r="B59" s="1">
        <v>53</v>
      </c>
      <c r="C59" s="175"/>
      <c r="D59" s="176"/>
    </row>
    <row r="60" spans="1:4">
      <c r="A60" s="111" t="s">
        <v>62</v>
      </c>
      <c r="B60" s="1">
        <v>54</v>
      </c>
      <c r="C60" s="175"/>
      <c r="D60" s="176"/>
    </row>
    <row r="61" spans="1:4">
      <c r="A61" s="111" t="s">
        <v>63</v>
      </c>
      <c r="B61" s="1">
        <v>55</v>
      </c>
      <c r="C61" s="175">
        <v>875279</v>
      </c>
      <c r="D61" s="176">
        <v>1564595</v>
      </c>
    </row>
    <row r="62" spans="1:4">
      <c r="A62" s="111" t="s">
        <v>64</v>
      </c>
      <c r="B62" s="1">
        <v>56</v>
      </c>
      <c r="C62" s="175">
        <v>48752409</v>
      </c>
      <c r="D62" s="176">
        <v>94440280</v>
      </c>
    </row>
    <row r="63" spans="1:4">
      <c r="A63" s="111" t="s">
        <v>89</v>
      </c>
      <c r="B63" s="1">
        <v>57</v>
      </c>
      <c r="C63" s="175"/>
      <c r="D63" s="176"/>
    </row>
    <row r="64" spans="1:4">
      <c r="A64" s="111" t="s">
        <v>90</v>
      </c>
      <c r="B64" s="1">
        <v>58</v>
      </c>
      <c r="C64" s="175">
        <v>1213837</v>
      </c>
      <c r="D64" s="176">
        <v>1278808</v>
      </c>
    </row>
    <row r="65" spans="1:6">
      <c r="A65" s="98" t="s">
        <v>91</v>
      </c>
      <c r="B65" s="1">
        <v>59</v>
      </c>
      <c r="C65" s="175">
        <v>1373823</v>
      </c>
      <c r="D65" s="176">
        <v>2021733.05</v>
      </c>
    </row>
    <row r="66" spans="1:6">
      <c r="A66" s="98" t="s">
        <v>92</v>
      </c>
      <c r="B66" s="1">
        <v>60</v>
      </c>
      <c r="C66" s="155">
        <f>C7+C8+C40+C65</f>
        <v>772283980</v>
      </c>
      <c r="D66" s="155">
        <f>D7+D8+D40+D65</f>
        <v>754145893.17000008</v>
      </c>
    </row>
    <row r="67" spans="1:6">
      <c r="A67" s="112" t="s">
        <v>93</v>
      </c>
      <c r="B67" s="4">
        <v>61</v>
      </c>
      <c r="C67" s="177">
        <v>3424636.74</v>
      </c>
      <c r="D67" s="178">
        <v>3921213.11</v>
      </c>
    </row>
    <row r="68" spans="1:6">
      <c r="A68" s="105" t="s">
        <v>134</v>
      </c>
      <c r="B68" s="113"/>
      <c r="C68" s="113"/>
      <c r="D68" s="114"/>
    </row>
    <row r="69" spans="1:6">
      <c r="A69" s="109" t="s">
        <v>94</v>
      </c>
      <c r="B69" s="3">
        <v>62</v>
      </c>
      <c r="C69" s="157">
        <f>C70+C71+C72+C78+C79+C82+C85</f>
        <v>161245921</v>
      </c>
      <c r="D69" s="157">
        <f>D70+D71+D72+D78+D79+D82+D85</f>
        <v>156730421.17000002</v>
      </c>
    </row>
    <row r="70" spans="1:6">
      <c r="A70" s="111" t="s">
        <v>95</v>
      </c>
      <c r="B70" s="1">
        <v>63</v>
      </c>
      <c r="C70" s="175">
        <v>19016430</v>
      </c>
      <c r="D70" s="176">
        <v>19016430</v>
      </c>
    </row>
    <row r="71" spans="1:6">
      <c r="A71" s="111" t="s">
        <v>96</v>
      </c>
      <c r="B71" s="1">
        <v>64</v>
      </c>
      <c r="C71" s="175">
        <v>85379031</v>
      </c>
      <c r="D71" s="176">
        <v>84190946.620000005</v>
      </c>
    </row>
    <row r="72" spans="1:6">
      <c r="A72" s="111" t="s">
        <v>97</v>
      </c>
      <c r="B72" s="1">
        <v>65</v>
      </c>
      <c r="C72" s="155">
        <f>C73+C74-C75+C76+C77</f>
        <v>183484</v>
      </c>
      <c r="D72" s="155">
        <f>D73+D74-D75+D76+D77</f>
        <v>183483.79</v>
      </c>
    </row>
    <row r="73" spans="1:6">
      <c r="A73" s="111" t="s">
        <v>98</v>
      </c>
      <c r="B73" s="1">
        <v>66</v>
      </c>
      <c r="C73" s="175">
        <v>183484</v>
      </c>
      <c r="D73" s="176">
        <v>183483.79</v>
      </c>
    </row>
    <row r="74" spans="1:6">
      <c r="A74" s="111" t="s">
        <v>99</v>
      </c>
      <c r="B74" s="1">
        <v>67</v>
      </c>
      <c r="C74" s="175"/>
      <c r="D74" s="176"/>
    </row>
    <row r="75" spans="1:6">
      <c r="A75" s="111" t="s">
        <v>100</v>
      </c>
      <c r="B75" s="1">
        <v>68</v>
      </c>
      <c r="C75" s="175"/>
      <c r="D75" s="176"/>
    </row>
    <row r="76" spans="1:6">
      <c r="A76" s="111" t="s">
        <v>101</v>
      </c>
      <c r="B76" s="1">
        <v>69</v>
      </c>
      <c r="C76" s="175"/>
      <c r="D76" s="176"/>
    </row>
    <row r="77" spans="1:6">
      <c r="A77" s="111" t="s">
        <v>102</v>
      </c>
      <c r="B77" s="1">
        <v>70</v>
      </c>
      <c r="C77" s="175"/>
      <c r="D77" s="176"/>
    </row>
    <row r="78" spans="1:6">
      <c r="A78" s="111" t="s">
        <v>103</v>
      </c>
      <c r="B78" s="1">
        <v>71</v>
      </c>
      <c r="C78" s="167">
        <v>67384068</v>
      </c>
      <c r="D78" s="6">
        <v>65928540</v>
      </c>
      <c r="F78" s="96"/>
    </row>
    <row r="79" spans="1:6">
      <c r="A79" s="111" t="s">
        <v>104</v>
      </c>
      <c r="B79" s="1">
        <v>72</v>
      </c>
      <c r="C79" s="155">
        <f>C80-C81</f>
        <v>32142333</v>
      </c>
      <c r="D79" s="155">
        <f>D80-D81</f>
        <v>-9261564.2399999984</v>
      </c>
    </row>
    <row r="80" spans="1:6">
      <c r="A80" s="111" t="s">
        <v>105</v>
      </c>
      <c r="B80" s="1">
        <v>73</v>
      </c>
      <c r="C80" s="175">
        <v>32142333</v>
      </c>
      <c r="D80" s="176"/>
    </row>
    <row r="81" spans="1:4">
      <c r="A81" s="111" t="s">
        <v>106</v>
      </c>
      <c r="B81" s="1">
        <v>74</v>
      </c>
      <c r="C81" s="175"/>
      <c r="D81" s="176">
        <v>9261564.2399999984</v>
      </c>
    </row>
    <row r="82" spans="1:4">
      <c r="A82" s="111" t="s">
        <v>107</v>
      </c>
      <c r="B82" s="1">
        <v>75</v>
      </c>
      <c r="C82" s="163">
        <f>C83-C84</f>
        <v>-42859425</v>
      </c>
      <c r="D82" s="155">
        <f>D83-D84</f>
        <v>-3327415</v>
      </c>
    </row>
    <row r="83" spans="1:4">
      <c r="A83" s="111" t="s">
        <v>108</v>
      </c>
      <c r="B83" s="1">
        <v>76</v>
      </c>
      <c r="C83" s="167"/>
      <c r="D83" s="6"/>
    </row>
    <row r="84" spans="1:4">
      <c r="A84" s="111" t="s">
        <v>109</v>
      </c>
      <c r="B84" s="1">
        <v>77</v>
      </c>
      <c r="C84" s="175">
        <v>42859425</v>
      </c>
      <c r="D84" s="176">
        <v>3327415</v>
      </c>
    </row>
    <row r="85" spans="1:4">
      <c r="A85" s="111" t="s">
        <v>110</v>
      </c>
      <c r="B85" s="1">
        <v>78</v>
      </c>
      <c r="C85" s="167"/>
      <c r="D85" s="6"/>
    </row>
    <row r="86" spans="1:4">
      <c r="A86" s="98" t="s">
        <v>111</v>
      </c>
      <c r="B86" s="1">
        <v>79</v>
      </c>
      <c r="C86" s="155">
        <f>SUM(C87:C89)</f>
        <v>0</v>
      </c>
      <c r="D86" s="155">
        <f>SUM(D87:D89)</f>
        <v>0</v>
      </c>
    </row>
    <row r="87" spans="1:4">
      <c r="A87" s="111" t="s">
        <v>112</v>
      </c>
      <c r="B87" s="1">
        <v>80</v>
      </c>
      <c r="C87" s="153"/>
      <c r="D87" s="153"/>
    </row>
    <row r="88" spans="1:4">
      <c r="A88" s="111" t="s">
        <v>113</v>
      </c>
      <c r="B88" s="1">
        <v>81</v>
      </c>
      <c r="C88" s="153"/>
      <c r="D88" s="153"/>
    </row>
    <row r="89" spans="1:4">
      <c r="A89" s="111" t="s">
        <v>114</v>
      </c>
      <c r="B89" s="1">
        <v>82</v>
      </c>
      <c r="C89" s="153"/>
      <c r="D89" s="153"/>
    </row>
    <row r="90" spans="1:4">
      <c r="A90" s="98" t="s">
        <v>115</v>
      </c>
      <c r="B90" s="1">
        <v>83</v>
      </c>
      <c r="C90" s="155">
        <f>SUM(C91:C99)</f>
        <v>79362283</v>
      </c>
      <c r="D90" s="155">
        <f>SUM(D91:D99)</f>
        <v>56113685.269999996</v>
      </c>
    </row>
    <row r="91" spans="1:4">
      <c r="A91" s="111" t="s">
        <v>116</v>
      </c>
      <c r="B91" s="1">
        <v>84</v>
      </c>
      <c r="C91" s="175">
        <v>10852931</v>
      </c>
      <c r="D91" s="176">
        <v>9475110.4499999993</v>
      </c>
    </row>
    <row r="92" spans="1:4">
      <c r="A92" s="111" t="s">
        <v>117</v>
      </c>
      <c r="B92" s="1">
        <v>85</v>
      </c>
      <c r="C92" s="175"/>
      <c r="D92" s="176"/>
    </row>
    <row r="93" spans="1:4">
      <c r="A93" s="111" t="s">
        <v>118</v>
      </c>
      <c r="B93" s="1">
        <v>86</v>
      </c>
      <c r="C93" s="175">
        <v>51663335</v>
      </c>
      <c r="D93" s="176">
        <v>30156439.849999998</v>
      </c>
    </row>
    <row r="94" spans="1:4">
      <c r="A94" s="111" t="s">
        <v>119</v>
      </c>
      <c r="B94" s="1">
        <v>87</v>
      </c>
      <c r="C94" s="175"/>
      <c r="D94" s="176"/>
    </row>
    <row r="95" spans="1:4">
      <c r="A95" s="111" t="s">
        <v>120</v>
      </c>
      <c r="B95" s="1">
        <v>88</v>
      </c>
      <c r="C95" s="175"/>
      <c r="D95" s="176"/>
    </row>
    <row r="96" spans="1:4">
      <c r="A96" s="111" t="s">
        <v>121</v>
      </c>
      <c r="B96" s="1">
        <v>89</v>
      </c>
      <c r="C96" s="175"/>
      <c r="D96" s="176"/>
    </row>
    <row r="97" spans="1:4">
      <c r="A97" s="111" t="s">
        <v>122</v>
      </c>
      <c r="B97" s="1">
        <v>90</v>
      </c>
      <c r="C97" s="175"/>
      <c r="D97" s="176"/>
    </row>
    <row r="98" spans="1:4">
      <c r="A98" s="111" t="s">
        <v>123</v>
      </c>
      <c r="B98" s="1">
        <v>91</v>
      </c>
      <c r="C98" s="175"/>
      <c r="D98" s="176"/>
    </row>
    <row r="99" spans="1:4">
      <c r="A99" s="111" t="s">
        <v>124</v>
      </c>
      <c r="B99" s="1">
        <v>92</v>
      </c>
      <c r="C99" s="175">
        <v>16846017</v>
      </c>
      <c r="D99" s="176">
        <v>16482134.970000001</v>
      </c>
    </row>
    <row r="100" spans="1:4">
      <c r="A100" s="98" t="s">
        <v>125</v>
      </c>
      <c r="B100" s="1">
        <v>93</v>
      </c>
      <c r="C100" s="155">
        <f>SUM(C101:C112)</f>
        <v>531675776</v>
      </c>
      <c r="D100" s="155">
        <f>SUM(D101:D112)</f>
        <v>541017585.36000001</v>
      </c>
    </row>
    <row r="101" spans="1:4">
      <c r="A101" s="111" t="s">
        <v>116</v>
      </c>
      <c r="B101" s="1">
        <v>94</v>
      </c>
      <c r="C101" s="175">
        <v>5303932</v>
      </c>
      <c r="D101" s="176">
        <v>3253313.84</v>
      </c>
    </row>
    <row r="102" spans="1:4">
      <c r="A102" s="111" t="s">
        <v>117</v>
      </c>
      <c r="B102" s="1">
        <v>95</v>
      </c>
      <c r="C102" s="175">
        <v>0</v>
      </c>
      <c r="D102" s="176">
        <v>44037593.640000001</v>
      </c>
    </row>
    <row r="103" spans="1:4">
      <c r="A103" s="111" t="s">
        <v>118</v>
      </c>
      <c r="B103" s="1">
        <v>96</v>
      </c>
      <c r="C103" s="175">
        <v>288337259</v>
      </c>
      <c r="D103" s="176">
        <v>235217517.93000001</v>
      </c>
    </row>
    <row r="104" spans="1:4">
      <c r="A104" s="111" t="s">
        <v>119</v>
      </c>
      <c r="B104" s="1">
        <v>97</v>
      </c>
      <c r="C104" s="175">
        <v>2713586</v>
      </c>
      <c r="D104" s="176">
        <v>407382.58</v>
      </c>
    </row>
    <row r="105" spans="1:4">
      <c r="A105" s="111" t="s">
        <v>120</v>
      </c>
      <c r="B105" s="1">
        <v>98</v>
      </c>
      <c r="C105" s="175">
        <v>115320681</v>
      </c>
      <c r="D105" s="176">
        <v>181560556</v>
      </c>
    </row>
    <row r="106" spans="1:4">
      <c r="A106" s="111" t="s">
        <v>121</v>
      </c>
      <c r="B106" s="1">
        <v>99</v>
      </c>
      <c r="C106" s="175">
        <v>109802352</v>
      </c>
      <c r="D106" s="176">
        <v>58050000</v>
      </c>
    </row>
    <row r="107" spans="1:4">
      <c r="A107" s="111" t="s">
        <v>122</v>
      </c>
      <c r="B107" s="1">
        <v>100</v>
      </c>
      <c r="C107" s="175"/>
      <c r="D107" s="176"/>
    </row>
    <row r="108" spans="1:4">
      <c r="A108" s="111" t="s">
        <v>126</v>
      </c>
      <c r="B108" s="1">
        <v>101</v>
      </c>
      <c r="C108" s="175">
        <v>995667</v>
      </c>
      <c r="D108" s="176">
        <v>1068861.8599999999</v>
      </c>
    </row>
    <row r="109" spans="1:4">
      <c r="A109" s="111" t="s">
        <v>127</v>
      </c>
      <c r="B109" s="1">
        <v>102</v>
      </c>
      <c r="C109" s="175">
        <v>4300847</v>
      </c>
      <c r="D109" s="176">
        <v>11472350.809999999</v>
      </c>
    </row>
    <row r="110" spans="1:4">
      <c r="A110" s="111" t="s">
        <v>128</v>
      </c>
      <c r="B110" s="1">
        <v>103</v>
      </c>
      <c r="C110" s="175"/>
      <c r="D110" s="176"/>
    </row>
    <row r="111" spans="1:4">
      <c r="A111" s="111" t="s">
        <v>129</v>
      </c>
      <c r="B111" s="1">
        <v>104</v>
      </c>
      <c r="C111" s="175"/>
      <c r="D111" s="176"/>
    </row>
    <row r="112" spans="1:4">
      <c r="A112" s="111" t="s">
        <v>130</v>
      </c>
      <c r="B112" s="1">
        <v>105</v>
      </c>
      <c r="C112" s="175">
        <v>4901452</v>
      </c>
      <c r="D112" s="176">
        <v>5950008.7000000011</v>
      </c>
    </row>
    <row r="113" spans="1:4">
      <c r="A113" s="98" t="s">
        <v>131</v>
      </c>
      <c r="B113" s="1">
        <v>106</v>
      </c>
      <c r="C113" s="153"/>
      <c r="D113" s="176">
        <v>284201.27999999997</v>
      </c>
    </row>
    <row r="114" spans="1:4">
      <c r="A114" s="98" t="s">
        <v>132</v>
      </c>
      <c r="B114" s="1">
        <v>107</v>
      </c>
      <c r="C114" s="155">
        <f>C69+C86+C90+C100+C113</f>
        <v>772283980</v>
      </c>
      <c r="D114" s="155">
        <f>D69+D86+D90+D100+D113</f>
        <v>754145893.07999992</v>
      </c>
    </row>
    <row r="115" spans="1:4">
      <c r="A115" s="104" t="s">
        <v>133</v>
      </c>
      <c r="B115" s="2">
        <v>108</v>
      </c>
      <c r="C115" s="177">
        <v>3424636.74</v>
      </c>
      <c r="D115" s="178">
        <v>3921213.11</v>
      </c>
    </row>
    <row r="116" spans="1:4">
      <c r="A116" s="105" t="s">
        <v>135</v>
      </c>
      <c r="B116" s="107"/>
      <c r="C116" s="107"/>
      <c r="D116" s="108"/>
    </row>
    <row r="117" spans="1:4">
      <c r="A117" s="109" t="s">
        <v>136</v>
      </c>
      <c r="B117" s="41"/>
      <c r="C117" s="41"/>
      <c r="D117" s="110"/>
    </row>
    <row r="118" spans="1:4">
      <c r="A118" s="111" t="s">
        <v>137</v>
      </c>
      <c r="B118" s="1">
        <v>109</v>
      </c>
      <c r="C118" s="153"/>
      <c r="D118" s="153"/>
    </row>
    <row r="119" spans="1:4">
      <c r="A119" s="99" t="s">
        <v>138</v>
      </c>
      <c r="B119" s="4">
        <v>110</v>
      </c>
      <c r="C119" s="156"/>
      <c r="D119" s="156"/>
    </row>
    <row r="120" spans="1:4">
      <c r="A120" s="100"/>
      <c r="B120" s="101"/>
      <c r="C120" s="101"/>
      <c r="D120" s="101"/>
    </row>
    <row r="121" spans="1:4">
      <c r="A121" s="102"/>
      <c r="B121" s="103"/>
      <c r="C121" s="165"/>
      <c r="D121" s="165"/>
    </row>
  </sheetData>
  <phoneticPr fontId="3" type="noConversion"/>
  <dataValidations count="2">
    <dataValidation type="whole" operator="greaterThanOrEqual" allowBlank="1" showInputMessage="1" showErrorMessage="1" errorTitle="Pogrešan unos" error="Mogu se unijeti samo cjelobrojne pozitivne vrijednosti." sqref="C39:D39 C87:D87 C113">
      <formula1>0</formula1>
    </dataValidation>
    <dataValidation allowBlank="1" sqref="C69:D86 C118:D119 C7:D38 D113 C40:D67 C88:D112 C114:D115"/>
  </dataValidations>
  <pageMargins left="0.75" right="0.75" top="1" bottom="1" header="0.5" footer="0.5"/>
  <pageSetup paperSize="9" scale="66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71"/>
  <sheetViews>
    <sheetView view="pageBreakPreview" topLeftCell="A8" zoomScale="110" zoomScaleNormal="100" workbookViewId="0">
      <selection activeCell="G40" sqref="G40"/>
    </sheetView>
  </sheetViews>
  <sheetFormatPr defaultRowHeight="12.75"/>
  <cols>
    <col min="1" max="1" width="92.5703125" style="150" bestFit="1" customWidth="1"/>
    <col min="2" max="2" width="9.140625" style="40"/>
    <col min="3" max="4" width="11.7109375" style="40" bestFit="1" customWidth="1"/>
    <col min="5" max="6" width="11.140625" style="40" bestFit="1" customWidth="1"/>
    <col min="7" max="16384" width="9.140625" style="40"/>
  </cols>
  <sheetData>
    <row r="1" spans="1:6" ht="15.75">
      <c r="A1" s="115" t="s">
        <v>204</v>
      </c>
      <c r="B1" s="115"/>
      <c r="C1" s="115"/>
      <c r="D1" s="115"/>
      <c r="E1" s="115"/>
      <c r="F1" s="115"/>
    </row>
    <row r="2" spans="1:6">
      <c r="A2" s="124" t="s">
        <v>294</v>
      </c>
      <c r="B2" s="124"/>
      <c r="C2" s="124"/>
      <c r="D2" s="124"/>
      <c r="E2" s="124"/>
      <c r="F2" s="124"/>
    </row>
    <row r="3" spans="1:6">
      <c r="A3" s="129" t="s">
        <v>293</v>
      </c>
      <c r="B3" s="129"/>
      <c r="C3" s="129"/>
      <c r="D3" s="129"/>
      <c r="E3" s="129"/>
      <c r="F3" s="129"/>
    </row>
    <row r="4" spans="1:6" ht="22.5">
      <c r="A4" s="44" t="s">
        <v>35</v>
      </c>
      <c r="B4" s="44" t="s">
        <v>36</v>
      </c>
      <c r="C4" s="46" t="s">
        <v>37</v>
      </c>
      <c r="D4" s="46" t="s">
        <v>37</v>
      </c>
      <c r="E4" s="46" t="s">
        <v>38</v>
      </c>
      <c r="F4" s="46" t="s">
        <v>38</v>
      </c>
    </row>
    <row r="5" spans="1:6" ht="22.5">
      <c r="A5" s="44"/>
      <c r="B5" s="44"/>
      <c r="C5" s="46" t="s">
        <v>203</v>
      </c>
      <c r="D5" s="46" t="s">
        <v>202</v>
      </c>
      <c r="E5" s="46" t="s">
        <v>203</v>
      </c>
      <c r="F5" s="46" t="s">
        <v>202</v>
      </c>
    </row>
    <row r="6" spans="1:6">
      <c r="A6" s="46">
        <v>1</v>
      </c>
      <c r="B6" s="48">
        <v>2</v>
      </c>
      <c r="C6" s="46">
        <v>3</v>
      </c>
      <c r="D6" s="46">
        <v>4</v>
      </c>
      <c r="E6" s="46">
        <v>5</v>
      </c>
      <c r="F6" s="46">
        <v>6</v>
      </c>
    </row>
    <row r="7" spans="1:6">
      <c r="A7" s="109" t="s">
        <v>139</v>
      </c>
      <c r="B7" s="3">
        <v>111</v>
      </c>
      <c r="C7" s="158">
        <f>SUM(C8:C9)</f>
        <v>266013994.86999995</v>
      </c>
      <c r="D7" s="158">
        <f>SUM(D8:D9)</f>
        <v>120953353.58</v>
      </c>
      <c r="E7" s="158">
        <f>SUM(E8:E9)</f>
        <v>273099849.94999999</v>
      </c>
      <c r="F7" s="158">
        <f>SUM(F8:F9)</f>
        <v>128096746.98999999</v>
      </c>
    </row>
    <row r="8" spans="1:6">
      <c r="A8" s="98" t="s">
        <v>140</v>
      </c>
      <c r="B8" s="1">
        <v>112</v>
      </c>
      <c r="C8" s="175">
        <v>264740608.91999996</v>
      </c>
      <c r="D8" s="6">
        <v>120272957.81999999</v>
      </c>
      <c r="E8" s="6">
        <v>264489839.39999998</v>
      </c>
      <c r="F8" s="179">
        <v>120383176.16</v>
      </c>
    </row>
    <row r="9" spans="1:6">
      <c r="A9" s="98" t="s">
        <v>141</v>
      </c>
      <c r="B9" s="1">
        <v>113</v>
      </c>
      <c r="C9" s="175">
        <v>1273385.9499999997</v>
      </c>
      <c r="D9" s="6">
        <v>680395.76</v>
      </c>
      <c r="E9" s="6">
        <v>8610010.5499999989</v>
      </c>
      <c r="F9" s="179">
        <v>7713570.8300000001</v>
      </c>
    </row>
    <row r="10" spans="1:6">
      <c r="A10" s="98" t="s">
        <v>142</v>
      </c>
      <c r="B10" s="1">
        <v>114</v>
      </c>
      <c r="C10" s="159">
        <f>C11+C12+C16+C20+C21+C22+C25+C26</f>
        <v>276902690.41000003</v>
      </c>
      <c r="D10" s="159">
        <f>D11+D12+D16+D20+D21+D22+D25+D26</f>
        <v>129291246.63000001</v>
      </c>
      <c r="E10" s="159">
        <f>E11+E12+E16+E20+E21+E22+E25+E26</f>
        <v>269692085.51999998</v>
      </c>
      <c r="F10" s="159">
        <f>F11+F12+F16+F20+F21+F22+F25+F26</f>
        <v>126253040.57999998</v>
      </c>
    </row>
    <row r="11" spans="1:6">
      <c r="A11" s="98" t="s">
        <v>143</v>
      </c>
      <c r="B11" s="1">
        <v>115</v>
      </c>
      <c r="C11" s="175">
        <v>-5292090.7199999988</v>
      </c>
      <c r="D11" s="6">
        <v>-4552098.8599999994</v>
      </c>
      <c r="E11" s="6">
        <v>478196.07999998331</v>
      </c>
      <c r="F11" s="179">
        <v>1593736.0199999809</v>
      </c>
    </row>
    <row r="12" spans="1:6">
      <c r="A12" s="98" t="s">
        <v>144</v>
      </c>
      <c r="B12" s="1">
        <v>116</v>
      </c>
      <c r="C12" s="159">
        <f>SUM(C13:C15)</f>
        <v>252802921.28</v>
      </c>
      <c r="D12" s="159">
        <f>SUM(D13:D15)</f>
        <v>112590074.86</v>
      </c>
      <c r="E12" s="159">
        <f>SUM(E13:E15)</f>
        <v>241807313.25999999</v>
      </c>
      <c r="F12" s="159">
        <f>SUM(F13:F15)</f>
        <v>109156952.18000001</v>
      </c>
    </row>
    <row r="13" spans="1:6">
      <c r="A13" s="111" t="s">
        <v>145</v>
      </c>
      <c r="B13" s="1">
        <v>117</v>
      </c>
      <c r="C13" s="175">
        <v>86219029.620000005</v>
      </c>
      <c r="D13" s="6">
        <v>53677682.719999999</v>
      </c>
      <c r="E13" s="6">
        <v>120508685.28999999</v>
      </c>
      <c r="F13" s="179">
        <v>59580999.980000004</v>
      </c>
    </row>
    <row r="14" spans="1:6">
      <c r="A14" s="111" t="s">
        <v>146</v>
      </c>
      <c r="B14" s="1">
        <v>118</v>
      </c>
      <c r="C14" s="175">
        <v>154860053.28</v>
      </c>
      <c r="D14" s="6">
        <v>52541091.960000008</v>
      </c>
      <c r="E14" s="6">
        <v>106092638</v>
      </c>
      <c r="F14" s="179">
        <v>43199086.230000004</v>
      </c>
    </row>
    <row r="15" spans="1:6">
      <c r="A15" s="111" t="s">
        <v>147</v>
      </c>
      <c r="B15" s="1">
        <v>119</v>
      </c>
      <c r="C15" s="175">
        <v>11723838.379999997</v>
      </c>
      <c r="D15" s="6">
        <v>6371300.1799999988</v>
      </c>
      <c r="E15" s="6">
        <v>15205989.970000001</v>
      </c>
      <c r="F15" s="179">
        <v>6376865.9700000007</v>
      </c>
    </row>
    <row r="16" spans="1:6">
      <c r="A16" s="98" t="s">
        <v>148</v>
      </c>
      <c r="B16" s="1">
        <v>120</v>
      </c>
      <c r="C16" s="159">
        <f>SUM(C17:C19)</f>
        <v>7712030.2599999998</v>
      </c>
      <c r="D16" s="159">
        <f>SUM(D17:D19)</f>
        <v>4113548.7199999997</v>
      </c>
      <c r="E16" s="159">
        <f>SUM(E17:E19)</f>
        <v>11021760.84</v>
      </c>
      <c r="F16" s="159">
        <f>SUM(F17:F19)</f>
        <v>5484798.7699999996</v>
      </c>
    </row>
    <row r="17" spans="1:6">
      <c r="A17" s="111" t="s">
        <v>149</v>
      </c>
      <c r="B17" s="1">
        <v>121</v>
      </c>
      <c r="C17" s="175">
        <v>4710603.43</v>
      </c>
      <c r="D17" s="6">
        <v>2496461.0999999996</v>
      </c>
      <c r="E17" s="6">
        <v>6342076.1200000001</v>
      </c>
      <c r="F17" s="179">
        <v>3134929.5</v>
      </c>
    </row>
    <row r="18" spans="1:6">
      <c r="A18" s="111" t="s">
        <v>150</v>
      </c>
      <c r="B18" s="1">
        <v>122</v>
      </c>
      <c r="C18" s="175">
        <v>1933095.12</v>
      </c>
      <c r="D18" s="6">
        <v>1019278.18</v>
      </c>
      <c r="E18" s="6">
        <v>3081279.29</v>
      </c>
      <c r="F18" s="179">
        <v>1557631.8299999998</v>
      </c>
    </row>
    <row r="19" spans="1:6">
      <c r="A19" s="111" t="s">
        <v>151</v>
      </c>
      <c r="B19" s="1">
        <v>123</v>
      </c>
      <c r="C19" s="175">
        <v>1068331.71</v>
      </c>
      <c r="D19" s="6">
        <v>597809.44000000006</v>
      </c>
      <c r="E19" s="6">
        <v>1598405.43</v>
      </c>
      <c r="F19" s="179">
        <v>792237.44</v>
      </c>
    </row>
    <row r="20" spans="1:6">
      <c r="A20" s="98" t="s">
        <v>152</v>
      </c>
      <c r="B20" s="1">
        <v>124</v>
      </c>
      <c r="C20" s="175">
        <v>4226669.0500000007</v>
      </c>
      <c r="D20" s="6">
        <v>2196708.59</v>
      </c>
      <c r="E20" s="6">
        <v>5086463.7299999995</v>
      </c>
      <c r="F20" s="179">
        <v>2509506.0399999996</v>
      </c>
    </row>
    <row r="21" spans="1:6">
      <c r="A21" s="98" t="s">
        <v>153</v>
      </c>
      <c r="B21" s="1">
        <v>125</v>
      </c>
      <c r="C21" s="175">
        <v>2218677.66</v>
      </c>
      <c r="D21" s="6">
        <v>1512727.15</v>
      </c>
      <c r="E21" s="6">
        <v>3820018.7</v>
      </c>
      <c r="F21" s="179">
        <v>968606.0500000004</v>
      </c>
    </row>
    <row r="22" spans="1:6">
      <c r="A22" s="98" t="s">
        <v>154</v>
      </c>
      <c r="B22" s="1">
        <v>126</v>
      </c>
      <c r="C22" s="159">
        <f t="shared" ref="C22:F22" si="0">SUM(C23:C24)</f>
        <v>12409737.710000001</v>
      </c>
      <c r="D22" s="159">
        <f t="shared" si="0"/>
        <v>12409737.710000001</v>
      </c>
      <c r="E22" s="159">
        <f t="shared" si="0"/>
        <v>0</v>
      </c>
      <c r="F22" s="159">
        <f t="shared" si="0"/>
        <v>0</v>
      </c>
    </row>
    <row r="23" spans="1:6">
      <c r="A23" s="111" t="s">
        <v>155</v>
      </c>
      <c r="B23" s="1">
        <v>127</v>
      </c>
      <c r="C23" s="153"/>
      <c r="D23" s="153"/>
      <c r="E23" s="153"/>
      <c r="F23" s="153"/>
    </row>
    <row r="24" spans="1:6">
      <c r="A24" s="111" t="s">
        <v>156</v>
      </c>
      <c r="B24" s="1">
        <v>128</v>
      </c>
      <c r="C24" s="175">
        <v>12409737.710000001</v>
      </c>
      <c r="D24" s="6">
        <v>12409737.710000001</v>
      </c>
      <c r="E24" s="6"/>
      <c r="F24" s="176"/>
    </row>
    <row r="25" spans="1:6">
      <c r="A25" s="98" t="s">
        <v>157</v>
      </c>
      <c r="B25" s="1">
        <v>129</v>
      </c>
      <c r="C25" s="153"/>
      <c r="D25" s="153"/>
      <c r="E25" s="153"/>
      <c r="F25" s="153"/>
    </row>
    <row r="26" spans="1:6">
      <c r="A26" s="98" t="s">
        <v>158</v>
      </c>
      <c r="B26" s="1">
        <v>130</v>
      </c>
      <c r="C26" s="180">
        <v>2824745.17</v>
      </c>
      <c r="D26" s="181">
        <v>1020548.46</v>
      </c>
      <c r="E26" s="181">
        <v>7478332.9099999992</v>
      </c>
      <c r="F26" s="182">
        <v>6539441.5200000005</v>
      </c>
    </row>
    <row r="27" spans="1:6">
      <c r="A27" s="98" t="s">
        <v>159</v>
      </c>
      <c r="B27" s="1">
        <v>131</v>
      </c>
      <c r="C27" s="159">
        <f>SUM(C28:C32)</f>
        <v>6630575</v>
      </c>
      <c r="D27" s="159">
        <f>SUM(D28:D32)</f>
        <v>5652743</v>
      </c>
      <c r="E27" s="159">
        <f>SUM(E28:E32)</f>
        <v>8368174</v>
      </c>
      <c r="F27" s="159">
        <f>SUM(F28:F32)</f>
        <v>7060794</v>
      </c>
    </row>
    <row r="28" spans="1:6">
      <c r="A28" s="98" t="s">
        <v>160</v>
      </c>
      <c r="B28" s="1">
        <v>132</v>
      </c>
      <c r="C28" s="175">
        <f>1110698+125126</f>
        <v>1235824</v>
      </c>
      <c r="D28" s="6">
        <v>855141</v>
      </c>
      <c r="E28" s="6">
        <f>921387+136080</f>
        <v>1057467</v>
      </c>
      <c r="F28" s="179">
        <v>419726</v>
      </c>
    </row>
    <row r="29" spans="1:6">
      <c r="A29" s="98" t="s">
        <v>161</v>
      </c>
      <c r="B29" s="1">
        <v>133</v>
      </c>
      <c r="C29" s="175">
        <v>1632469</v>
      </c>
      <c r="D29" s="6">
        <v>1123464</v>
      </c>
      <c r="E29" s="6">
        <v>3200486</v>
      </c>
      <c r="F29" s="179">
        <v>2530847</v>
      </c>
    </row>
    <row r="30" spans="1:6">
      <c r="A30" s="98" t="s">
        <v>162</v>
      </c>
      <c r="B30" s="1">
        <v>134</v>
      </c>
      <c r="C30" s="175">
        <v>6477</v>
      </c>
      <c r="D30" s="6">
        <v>6477</v>
      </c>
      <c r="E30" s="6"/>
      <c r="F30" s="179"/>
    </row>
    <row r="31" spans="1:6">
      <c r="A31" s="98" t="s">
        <v>163</v>
      </c>
      <c r="B31" s="1">
        <v>135</v>
      </c>
      <c r="C31" s="175"/>
      <c r="D31" s="6"/>
      <c r="E31" s="6"/>
      <c r="F31" s="179"/>
    </row>
    <row r="32" spans="1:6">
      <c r="A32" s="98" t="s">
        <v>164</v>
      </c>
      <c r="B32" s="1">
        <v>136</v>
      </c>
      <c r="C32" s="175">
        <v>3755805</v>
      </c>
      <c r="D32" s="6">
        <v>3667661</v>
      </c>
      <c r="E32" s="6">
        <v>4110221</v>
      </c>
      <c r="F32" s="179">
        <v>4110221</v>
      </c>
    </row>
    <row r="33" spans="1:6">
      <c r="A33" s="98" t="s">
        <v>165</v>
      </c>
      <c r="B33" s="1">
        <v>137</v>
      </c>
      <c r="C33" s="159">
        <f>SUM(C34:C37)</f>
        <v>27168400</v>
      </c>
      <c r="D33" s="159">
        <f>SUM(D34:D37)</f>
        <v>20432888.359999999</v>
      </c>
      <c r="E33" s="159">
        <f>SUM(E34:E37)</f>
        <v>15103353</v>
      </c>
      <c r="F33" s="159">
        <f>SUM(F34:F37)</f>
        <v>7912565</v>
      </c>
    </row>
    <row r="34" spans="1:6">
      <c r="A34" s="98" t="s">
        <v>166</v>
      </c>
      <c r="B34" s="1">
        <v>138</v>
      </c>
      <c r="C34" s="6"/>
      <c r="D34" s="6"/>
      <c r="E34" s="6"/>
      <c r="F34" s="6"/>
    </row>
    <row r="35" spans="1:6">
      <c r="A35" s="98" t="s">
        <v>167</v>
      </c>
      <c r="B35" s="1">
        <v>139</v>
      </c>
      <c r="C35" s="175">
        <v>14579502</v>
      </c>
      <c r="D35" s="6">
        <v>8265149</v>
      </c>
      <c r="E35" s="6">
        <v>15015294</v>
      </c>
      <c r="F35" s="179">
        <v>7825607</v>
      </c>
    </row>
    <row r="36" spans="1:6">
      <c r="A36" s="98" t="s">
        <v>168</v>
      </c>
      <c r="B36" s="1">
        <v>140</v>
      </c>
      <c r="C36" s="175">
        <v>11526181</v>
      </c>
      <c r="D36" s="6">
        <v>11523090.359999999</v>
      </c>
      <c r="E36" s="6"/>
      <c r="F36" s="179"/>
    </row>
    <row r="37" spans="1:6">
      <c r="A37" s="98" t="s">
        <v>169</v>
      </c>
      <c r="B37" s="1">
        <v>141</v>
      </c>
      <c r="C37" s="175">
        <v>1062717</v>
      </c>
      <c r="D37" s="6">
        <v>644649</v>
      </c>
      <c r="E37" s="6">
        <v>88059</v>
      </c>
      <c r="F37" s="179">
        <v>86958</v>
      </c>
    </row>
    <row r="38" spans="1:6">
      <c r="A38" s="98" t="s">
        <v>170</v>
      </c>
      <c r="B38" s="1">
        <v>142</v>
      </c>
      <c r="C38" s="153"/>
      <c r="D38" s="153"/>
      <c r="E38" s="153"/>
      <c r="F38" s="153"/>
    </row>
    <row r="39" spans="1:6">
      <c r="A39" s="98" t="s">
        <v>171</v>
      </c>
      <c r="B39" s="1">
        <v>143</v>
      </c>
      <c r="C39" s="153"/>
      <c r="D39" s="153"/>
      <c r="E39" s="153"/>
      <c r="F39" s="153"/>
    </row>
    <row r="40" spans="1:6">
      <c r="A40" s="98" t="s">
        <v>172</v>
      </c>
      <c r="B40" s="1">
        <v>144</v>
      </c>
      <c r="C40" s="153"/>
      <c r="D40" s="153"/>
      <c r="E40" s="153"/>
      <c r="F40" s="153"/>
    </row>
    <row r="41" spans="1:6">
      <c r="A41" s="98" t="s">
        <v>173</v>
      </c>
      <c r="B41" s="1">
        <v>145</v>
      </c>
      <c r="C41" s="153"/>
      <c r="D41" s="153"/>
      <c r="E41" s="153"/>
      <c r="F41" s="153"/>
    </row>
    <row r="42" spans="1:6">
      <c r="A42" s="98" t="s">
        <v>174</v>
      </c>
      <c r="B42" s="1">
        <v>146</v>
      </c>
      <c r="C42" s="159">
        <f>C7+C27+C38+C40</f>
        <v>272644569.86999995</v>
      </c>
      <c r="D42" s="159">
        <f>D7+D27+D38+D40</f>
        <v>126606096.58</v>
      </c>
      <c r="E42" s="159">
        <f>E7+E27+E38+E40</f>
        <v>281468023.94999999</v>
      </c>
      <c r="F42" s="159">
        <f>F7+F27+F38+F40</f>
        <v>135157540.99000001</v>
      </c>
    </row>
    <row r="43" spans="1:6">
      <c r="A43" s="98" t="s">
        <v>175</v>
      </c>
      <c r="B43" s="1">
        <v>147</v>
      </c>
      <c r="C43" s="159">
        <f>C10+C33+C39+C41</f>
        <v>304071090.41000003</v>
      </c>
      <c r="D43" s="159">
        <f>D10+D33+D39+D41</f>
        <v>149724134.99000001</v>
      </c>
      <c r="E43" s="159">
        <f>E10+E33+E39+E41</f>
        <v>284795438.51999998</v>
      </c>
      <c r="F43" s="159">
        <f>F10+F33+F39+F41</f>
        <v>134165605.57999998</v>
      </c>
    </row>
    <row r="44" spans="1:6">
      <c r="A44" s="98" t="s">
        <v>176</v>
      </c>
      <c r="B44" s="1">
        <v>148</v>
      </c>
      <c r="C44" s="159">
        <f>C42-C43</f>
        <v>-31426520.540000081</v>
      </c>
      <c r="D44" s="159">
        <f>D42-D43</f>
        <v>-23118038.410000011</v>
      </c>
      <c r="E44" s="159">
        <f>E42-E43</f>
        <v>-3327414.5699999928</v>
      </c>
      <c r="F44" s="159">
        <f>F42-F43</f>
        <v>991935.41000002623</v>
      </c>
    </row>
    <row r="45" spans="1:6">
      <c r="A45" s="111" t="s">
        <v>177</v>
      </c>
      <c r="B45" s="1">
        <v>149</v>
      </c>
      <c r="C45" s="155">
        <f>IF(C42&gt;C43,C42-C43,0)</f>
        <v>0</v>
      </c>
      <c r="D45" s="155">
        <f>IF(D42&gt;D43,D42-D43,0)</f>
        <v>0</v>
      </c>
      <c r="E45" s="155">
        <f>IF(E42&gt;E43,E42-E43,0)</f>
        <v>0</v>
      </c>
      <c r="F45" s="155">
        <f>IF(F42&gt;F43,F42-F43,0)</f>
        <v>991935.41000002623</v>
      </c>
    </row>
    <row r="46" spans="1:6">
      <c r="A46" s="111" t="s">
        <v>178</v>
      </c>
      <c r="B46" s="1">
        <v>150</v>
      </c>
      <c r="C46" s="155">
        <f>IF(C43&gt;C42,C43-C42,0)</f>
        <v>31426520.540000081</v>
      </c>
      <c r="D46" s="155">
        <f>IF(D43&gt;D42,D43-D42,0)</f>
        <v>23118038.410000011</v>
      </c>
      <c r="E46" s="155">
        <f>IF(E43&gt;E42,E43-E42,0)</f>
        <v>3327414.5699999928</v>
      </c>
      <c r="F46" s="155">
        <f>IF(F43&gt;F42,F43-F42,0)</f>
        <v>0</v>
      </c>
    </row>
    <row r="47" spans="1:6">
      <c r="A47" s="98" t="s">
        <v>179</v>
      </c>
      <c r="B47" s="1">
        <v>151</v>
      </c>
      <c r="C47" s="160"/>
      <c r="D47" s="160"/>
      <c r="E47" s="160"/>
      <c r="F47" s="160"/>
    </row>
    <row r="48" spans="1:6">
      <c r="A48" s="98" t="s">
        <v>180</v>
      </c>
      <c r="B48" s="1">
        <v>152</v>
      </c>
      <c r="C48" s="159">
        <f>C44-C47</f>
        <v>-31426520.540000081</v>
      </c>
      <c r="D48" s="159">
        <f>D44-D47</f>
        <v>-23118038.410000011</v>
      </c>
      <c r="E48" s="159">
        <f>E44-E47</f>
        <v>-3327414.5699999928</v>
      </c>
      <c r="F48" s="159">
        <f>F44-F47</f>
        <v>991935.41000002623</v>
      </c>
    </row>
    <row r="49" spans="1:6">
      <c r="A49" s="111" t="s">
        <v>181</v>
      </c>
      <c r="B49" s="1">
        <v>153</v>
      </c>
      <c r="C49" s="155">
        <f>IF(C48&gt;0,C48,0)</f>
        <v>0</v>
      </c>
      <c r="D49" s="155">
        <f>IF(D48&gt;0,D48,0)</f>
        <v>0</v>
      </c>
      <c r="E49" s="155">
        <f>IF(E48&gt;0,E48,0)</f>
        <v>0</v>
      </c>
      <c r="F49" s="155">
        <f>IF(F48&gt;0,F48,0)</f>
        <v>991935.41000002623</v>
      </c>
    </row>
    <row r="50" spans="1:6">
      <c r="A50" s="151" t="s">
        <v>182</v>
      </c>
      <c r="B50" s="2">
        <v>154</v>
      </c>
      <c r="C50" s="161">
        <f>IF(C48&lt;0,-C48,0)</f>
        <v>31426520.540000081</v>
      </c>
      <c r="D50" s="161">
        <f>IF(D48&lt;0,-D48,0)</f>
        <v>23118038.410000011</v>
      </c>
      <c r="E50" s="161">
        <f>IF(E48&lt;0,-E48,0)</f>
        <v>3327414.5699999928</v>
      </c>
      <c r="F50" s="161">
        <f>IF(F48&lt;0,-F48,0)</f>
        <v>0</v>
      </c>
    </row>
    <row r="51" spans="1:6">
      <c r="A51" s="105" t="s">
        <v>183</v>
      </c>
      <c r="B51" s="106"/>
      <c r="C51" s="106"/>
      <c r="D51" s="106"/>
      <c r="E51" s="106"/>
      <c r="F51" s="106"/>
    </row>
    <row r="52" spans="1:6">
      <c r="A52" s="109" t="s">
        <v>184</v>
      </c>
      <c r="B52" s="41"/>
      <c r="C52" s="41"/>
      <c r="D52" s="41"/>
      <c r="E52" s="41"/>
      <c r="F52" s="47"/>
    </row>
    <row r="53" spans="1:6">
      <c r="A53" s="98" t="s">
        <v>185</v>
      </c>
      <c r="B53" s="1">
        <v>155</v>
      </c>
      <c r="C53" s="6"/>
      <c r="D53" s="6"/>
      <c r="E53" s="6"/>
      <c r="F53" s="6"/>
    </row>
    <row r="54" spans="1:6">
      <c r="A54" s="98" t="s">
        <v>186</v>
      </c>
      <c r="B54" s="1">
        <v>156</v>
      </c>
      <c r="C54" s="7"/>
      <c r="D54" s="7"/>
      <c r="E54" s="7"/>
      <c r="F54" s="7"/>
    </row>
    <row r="55" spans="1:6">
      <c r="A55" s="105" t="s">
        <v>187</v>
      </c>
      <c r="B55" s="106"/>
      <c r="C55" s="106"/>
      <c r="D55" s="106"/>
      <c r="E55" s="106"/>
      <c r="F55" s="106"/>
    </row>
    <row r="56" spans="1:6">
      <c r="A56" s="109" t="s">
        <v>188</v>
      </c>
      <c r="B56" s="8">
        <v>157</v>
      </c>
      <c r="C56" s="5">
        <f>C48</f>
        <v>-31426520.540000081</v>
      </c>
      <c r="D56" s="5">
        <f>D48</f>
        <v>-23118038.410000011</v>
      </c>
      <c r="E56" s="162">
        <f>E48</f>
        <v>-3327414.5699999928</v>
      </c>
      <c r="F56" s="162">
        <f>F48</f>
        <v>991935.41000002623</v>
      </c>
    </row>
    <row r="57" spans="1:6">
      <c r="A57" s="98" t="s">
        <v>189</v>
      </c>
      <c r="B57" s="1">
        <v>158</v>
      </c>
      <c r="C57" s="163">
        <f>SUM(C58:C64)</f>
        <v>0</v>
      </c>
      <c r="D57" s="163">
        <f>SUM(D58:D64)</f>
        <v>0</v>
      </c>
      <c r="E57" s="155">
        <f>SUM(E58:E64)</f>
        <v>0</v>
      </c>
      <c r="F57" s="155">
        <f>SUM(F58:F64)</f>
        <v>0</v>
      </c>
    </row>
    <row r="58" spans="1:6">
      <c r="A58" s="98" t="s">
        <v>190</v>
      </c>
      <c r="B58" s="1">
        <v>159</v>
      </c>
      <c r="C58" s="6"/>
      <c r="D58" s="6"/>
      <c r="E58" s="153"/>
      <c r="F58" s="153"/>
    </row>
    <row r="59" spans="1:6">
      <c r="A59" s="98" t="s">
        <v>191</v>
      </c>
      <c r="B59" s="1">
        <v>160</v>
      </c>
      <c r="C59" s="6"/>
      <c r="D59" s="6"/>
      <c r="E59" s="153"/>
      <c r="F59" s="153"/>
    </row>
    <row r="60" spans="1:6">
      <c r="A60" s="98" t="s">
        <v>192</v>
      </c>
      <c r="B60" s="1">
        <v>161</v>
      </c>
      <c r="C60" s="6"/>
      <c r="D60" s="6"/>
      <c r="E60" s="153"/>
      <c r="F60" s="153"/>
    </row>
    <row r="61" spans="1:6">
      <c r="A61" s="98" t="s">
        <v>193</v>
      </c>
      <c r="B61" s="1">
        <v>162</v>
      </c>
      <c r="C61" s="153"/>
      <c r="D61" s="153"/>
      <c r="E61" s="153"/>
      <c r="F61" s="153"/>
    </row>
    <row r="62" spans="1:6">
      <c r="A62" s="98" t="s">
        <v>194</v>
      </c>
      <c r="B62" s="1">
        <v>163</v>
      </c>
      <c r="C62" s="6"/>
      <c r="D62" s="6"/>
      <c r="E62" s="153"/>
      <c r="F62" s="153"/>
    </row>
    <row r="63" spans="1:6">
      <c r="A63" s="98" t="s">
        <v>195</v>
      </c>
      <c r="B63" s="1">
        <v>164</v>
      </c>
      <c r="C63" s="6"/>
      <c r="D63" s="6"/>
      <c r="E63" s="153"/>
      <c r="F63" s="153"/>
    </row>
    <row r="64" spans="1:6">
      <c r="A64" s="98" t="s">
        <v>196</v>
      </c>
      <c r="B64" s="1">
        <v>165</v>
      </c>
      <c r="C64" s="6"/>
      <c r="D64" s="6"/>
      <c r="E64" s="153"/>
      <c r="F64" s="153"/>
    </row>
    <row r="65" spans="1:6">
      <c r="A65" s="98" t="s">
        <v>197</v>
      </c>
      <c r="B65" s="1">
        <v>166</v>
      </c>
      <c r="C65" s="6"/>
      <c r="D65" s="6"/>
      <c r="E65" s="153"/>
      <c r="F65" s="153"/>
    </row>
    <row r="66" spans="1:6">
      <c r="A66" s="98" t="s">
        <v>198</v>
      </c>
      <c r="B66" s="1">
        <v>167</v>
      </c>
      <c r="C66" s="163">
        <f>C57-C65</f>
        <v>0</v>
      </c>
      <c r="D66" s="163">
        <f>D57-D65</f>
        <v>0</v>
      </c>
      <c r="E66" s="155">
        <f>E57-E65</f>
        <v>0</v>
      </c>
      <c r="F66" s="155">
        <f>F57-F65</f>
        <v>0</v>
      </c>
    </row>
    <row r="67" spans="1:6">
      <c r="A67" s="98" t="s">
        <v>199</v>
      </c>
      <c r="B67" s="1">
        <v>168</v>
      </c>
      <c r="C67" s="164">
        <f>C56+C66</f>
        <v>-31426520.540000081</v>
      </c>
      <c r="D67" s="164">
        <f>D56+D66</f>
        <v>-23118038.410000011</v>
      </c>
      <c r="E67" s="161">
        <f>E56+E66</f>
        <v>-3327414.5699999928</v>
      </c>
      <c r="F67" s="161">
        <f>F56+F66</f>
        <v>991935.41000002623</v>
      </c>
    </row>
    <row r="68" spans="1:6">
      <c r="A68" s="125" t="s">
        <v>200</v>
      </c>
      <c r="B68" s="126"/>
      <c r="C68" s="126"/>
      <c r="D68" s="126"/>
      <c r="E68" s="126"/>
      <c r="F68" s="126"/>
    </row>
    <row r="69" spans="1:6">
      <c r="A69" s="127" t="s">
        <v>201</v>
      </c>
      <c r="B69" s="128"/>
      <c r="C69" s="128"/>
      <c r="D69" s="128"/>
      <c r="E69" s="128"/>
      <c r="F69" s="128"/>
    </row>
    <row r="70" spans="1:6">
      <c r="A70" s="98" t="s">
        <v>185</v>
      </c>
      <c r="B70" s="1">
        <v>169</v>
      </c>
      <c r="C70" s="6"/>
      <c r="D70" s="6"/>
      <c r="E70" s="6"/>
      <c r="F70" s="6"/>
    </row>
    <row r="71" spans="1:6">
      <c r="A71" s="112" t="s">
        <v>186</v>
      </c>
      <c r="B71" s="4">
        <v>170</v>
      </c>
      <c r="C71" s="7"/>
      <c r="D71" s="7"/>
      <c r="E71" s="7"/>
      <c r="F71" s="7"/>
    </row>
  </sheetData>
  <phoneticPr fontId="3" type="noConversion"/>
  <dataValidations count="3">
    <dataValidation type="whole" operator="notEqual" allowBlank="1" showInputMessage="1" showErrorMessage="1" errorTitle="Pogrešan unos" error="Mogu se unijeti samo cjelobrojne vrijednosti." sqref="C47:F47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E49:F50 E22:F22 E45:F46">
      <formula1>0</formula1>
    </dataValidation>
    <dataValidation allowBlank="1" sqref="C53:F54 C70:F71 C22:D23 C48:D50 E48:F48 C38:D46 C56:F67 E23:F23 C7:F21 C24:F33 C35:C37 E35:F44 D34:D37"/>
  </dataValidations>
  <pageMargins left="0.75" right="0.75" top="1" bottom="1" header="0.5" footer="0.5"/>
  <pageSetup paperSize="9" scale="59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58"/>
  <sheetViews>
    <sheetView view="pageBreakPreview" topLeftCell="A19" zoomScale="110" zoomScaleNormal="100" workbookViewId="0">
      <selection activeCell="I46" sqref="I46"/>
    </sheetView>
  </sheetViews>
  <sheetFormatPr defaultRowHeight="12.75"/>
  <cols>
    <col min="1" max="1" width="57.85546875" style="150" bestFit="1" customWidth="1"/>
    <col min="2" max="2" width="9.140625" style="40"/>
    <col min="3" max="3" width="13.5703125" style="40" bestFit="1" customWidth="1"/>
    <col min="4" max="4" width="12.85546875" style="40" bestFit="1" customWidth="1"/>
    <col min="5" max="11" width="9.140625" style="40"/>
    <col min="12" max="12" width="8.85546875" style="40" customWidth="1"/>
    <col min="13" max="16384" width="9.140625" style="40"/>
  </cols>
  <sheetData>
    <row r="1" spans="1:4" ht="15.75">
      <c r="A1" s="135" t="s">
        <v>276</v>
      </c>
      <c r="B1" s="135"/>
      <c r="C1" s="135"/>
      <c r="D1" s="135"/>
    </row>
    <row r="2" spans="1:4">
      <c r="A2" s="136" t="s">
        <v>294</v>
      </c>
      <c r="B2" s="136"/>
      <c r="C2" s="136"/>
      <c r="D2" s="136"/>
    </row>
    <row r="3" spans="1:4">
      <c r="A3" s="132" t="s">
        <v>293</v>
      </c>
      <c r="B3" s="133"/>
      <c r="C3" s="133"/>
      <c r="D3" s="134"/>
    </row>
    <row r="4" spans="1:4">
      <c r="A4" s="49" t="s">
        <v>35</v>
      </c>
      <c r="B4" s="49" t="s">
        <v>36</v>
      </c>
      <c r="C4" s="50" t="s">
        <v>37</v>
      </c>
      <c r="D4" s="50" t="s">
        <v>38</v>
      </c>
    </row>
    <row r="5" spans="1:4">
      <c r="A5" s="50">
        <v>1</v>
      </c>
      <c r="B5" s="51">
        <v>2</v>
      </c>
      <c r="C5" s="52" t="s">
        <v>4</v>
      </c>
      <c r="D5" s="52" t="s">
        <v>5</v>
      </c>
    </row>
    <row r="6" spans="1:4">
      <c r="A6" s="105" t="s">
        <v>205</v>
      </c>
      <c r="B6" s="130"/>
      <c r="C6" s="130"/>
      <c r="D6" s="131"/>
    </row>
    <row r="7" spans="1:4">
      <c r="A7" s="111" t="s">
        <v>206</v>
      </c>
      <c r="B7" s="1">
        <v>1</v>
      </c>
      <c r="C7" s="187">
        <v>-31426521</v>
      </c>
      <c r="D7" s="188">
        <v>-3327415</v>
      </c>
    </row>
    <row r="8" spans="1:4">
      <c r="A8" s="111" t="s">
        <v>207</v>
      </c>
      <c r="B8" s="1">
        <v>2</v>
      </c>
      <c r="C8" s="187">
        <v>4226669.05</v>
      </c>
      <c r="D8" s="188">
        <v>5086463.7299999995</v>
      </c>
    </row>
    <row r="9" spans="1:4">
      <c r="A9" s="111" t="s">
        <v>208</v>
      </c>
      <c r="B9" s="1">
        <v>3</v>
      </c>
      <c r="C9" s="187">
        <v>82015114</v>
      </c>
      <c r="D9" s="188">
        <v>83995210</v>
      </c>
    </row>
    <row r="10" spans="1:4">
      <c r="A10" s="111" t="s">
        <v>209</v>
      </c>
      <c r="B10" s="1">
        <v>4</v>
      </c>
      <c r="C10" s="187"/>
      <c r="D10" s="188"/>
    </row>
    <row r="11" spans="1:4">
      <c r="A11" s="111" t="s">
        <v>210</v>
      </c>
      <c r="B11" s="1">
        <v>5</v>
      </c>
      <c r="C11" s="187">
        <v>30723889</v>
      </c>
      <c r="D11" s="188">
        <v>68382233</v>
      </c>
    </row>
    <row r="12" spans="1:4">
      <c r="A12" s="111" t="s">
        <v>211</v>
      </c>
      <c r="B12" s="1">
        <v>6</v>
      </c>
      <c r="C12" s="187">
        <v>3369792</v>
      </c>
      <c r="D12" s="188">
        <v>24932</v>
      </c>
    </row>
    <row r="13" spans="1:4">
      <c r="A13" s="98" t="s">
        <v>212</v>
      </c>
      <c r="B13" s="1">
        <v>7</v>
      </c>
      <c r="C13" s="159">
        <f>SUM(C7:C12)</f>
        <v>88908943.049999997</v>
      </c>
      <c r="D13" s="159">
        <f>SUM(D7:D12)</f>
        <v>154161423.73000002</v>
      </c>
    </row>
    <row r="14" spans="1:4">
      <c r="A14" s="111" t="s">
        <v>213</v>
      </c>
      <c r="B14" s="1">
        <v>8</v>
      </c>
      <c r="C14" s="187"/>
      <c r="D14" s="188"/>
    </row>
    <row r="15" spans="1:4">
      <c r="A15" s="111" t="s">
        <v>214</v>
      </c>
      <c r="B15" s="1">
        <v>9</v>
      </c>
      <c r="C15" s="187">
        <v>69317037</v>
      </c>
      <c r="D15" s="188">
        <v>58057856</v>
      </c>
    </row>
    <row r="16" spans="1:4">
      <c r="A16" s="111" t="s">
        <v>215</v>
      </c>
      <c r="B16" s="1">
        <v>10</v>
      </c>
      <c r="C16" s="187"/>
      <c r="D16" s="188"/>
    </row>
    <row r="17" spans="1:4">
      <c r="A17" s="111" t="s">
        <v>216</v>
      </c>
      <c r="B17" s="1">
        <v>11</v>
      </c>
      <c r="C17" s="187">
        <v>4733205</v>
      </c>
      <c r="D17" s="188">
        <v>400640.69999999995</v>
      </c>
    </row>
    <row r="18" spans="1:4">
      <c r="A18" s="98" t="s">
        <v>217</v>
      </c>
      <c r="B18" s="1">
        <v>12</v>
      </c>
      <c r="C18" s="159">
        <f>SUM(C14:C17)</f>
        <v>74050242</v>
      </c>
      <c r="D18" s="159">
        <f>SUM(D14:D17)</f>
        <v>58458496.700000003</v>
      </c>
    </row>
    <row r="19" spans="1:4">
      <c r="A19" s="98" t="s">
        <v>218</v>
      </c>
      <c r="B19" s="1">
        <v>13</v>
      </c>
      <c r="C19" s="155">
        <f>IF(C13&gt;C18,C13-C18,0)</f>
        <v>14858701.049999997</v>
      </c>
      <c r="D19" s="155">
        <f>IF(D13&gt;D18,D13-D18,0)</f>
        <v>95702927.030000016</v>
      </c>
    </row>
    <row r="20" spans="1:4">
      <c r="A20" s="98" t="s">
        <v>219</v>
      </c>
      <c r="B20" s="1">
        <v>14</v>
      </c>
      <c r="C20" s="159">
        <f>IF(C18&gt;C13,C18-C13,0)</f>
        <v>0</v>
      </c>
      <c r="D20" s="159">
        <f>IF(D18&gt;D13,D18-D13,0)</f>
        <v>0</v>
      </c>
    </row>
    <row r="21" spans="1:4">
      <c r="A21" s="105" t="s">
        <v>220</v>
      </c>
      <c r="B21" s="130"/>
      <c r="C21" s="130"/>
      <c r="D21" s="131"/>
    </row>
    <row r="22" spans="1:4">
      <c r="A22" s="111" t="s">
        <v>221</v>
      </c>
      <c r="B22" s="1">
        <v>15</v>
      </c>
      <c r="C22" s="187"/>
      <c r="D22" s="188"/>
    </row>
    <row r="23" spans="1:4">
      <c r="A23" s="111" t="s">
        <v>222</v>
      </c>
      <c r="B23" s="1">
        <v>16</v>
      </c>
      <c r="C23" s="187">
        <v>518074486</v>
      </c>
      <c r="D23" s="188">
        <v>253088221</v>
      </c>
    </row>
    <row r="24" spans="1:4">
      <c r="A24" s="111" t="s">
        <v>223</v>
      </c>
      <c r="B24" s="1">
        <v>17</v>
      </c>
      <c r="C24" s="187">
        <v>1084191.3900000001</v>
      </c>
      <c r="D24" s="188">
        <v>3266680.2099999995</v>
      </c>
    </row>
    <row r="25" spans="1:4">
      <c r="A25" s="111" t="s">
        <v>224</v>
      </c>
      <c r="B25" s="1">
        <v>18</v>
      </c>
      <c r="C25" s="187"/>
      <c r="D25" s="188"/>
    </row>
    <row r="26" spans="1:4">
      <c r="A26" s="111" t="s">
        <v>225</v>
      </c>
      <c r="B26" s="1">
        <v>19</v>
      </c>
      <c r="C26" s="187"/>
      <c r="D26" s="188"/>
    </row>
    <row r="27" spans="1:4">
      <c r="A27" s="98" t="s">
        <v>226</v>
      </c>
      <c r="B27" s="1">
        <v>20</v>
      </c>
      <c r="C27" s="159">
        <f>SUM(C22:C26)</f>
        <v>519158677.38999999</v>
      </c>
      <c r="D27" s="159">
        <f>SUM(D22:D26)</f>
        <v>256354901.21000001</v>
      </c>
    </row>
    <row r="28" spans="1:4">
      <c r="A28" s="111" t="s">
        <v>227</v>
      </c>
      <c r="B28" s="1">
        <v>21</v>
      </c>
      <c r="C28" s="187">
        <v>194934877.41</v>
      </c>
      <c r="D28" s="188">
        <v>1989044.3599999999</v>
      </c>
    </row>
    <row r="29" spans="1:4">
      <c r="A29" s="111" t="s">
        <v>228</v>
      </c>
      <c r="B29" s="1">
        <v>22</v>
      </c>
      <c r="C29" s="187">
        <v>509826887</v>
      </c>
      <c r="D29" s="188">
        <v>235038758</v>
      </c>
    </row>
    <row r="30" spans="1:4">
      <c r="A30" s="111" t="s">
        <v>229</v>
      </c>
      <c r="B30" s="1">
        <v>23</v>
      </c>
      <c r="C30" s="187">
        <v>2510912</v>
      </c>
      <c r="D30" s="188">
        <v>18572419</v>
      </c>
    </row>
    <row r="31" spans="1:4">
      <c r="A31" s="98" t="s">
        <v>230</v>
      </c>
      <c r="B31" s="1">
        <v>24</v>
      </c>
      <c r="C31" s="159">
        <f>SUM(C28:C30)</f>
        <v>707272676.40999997</v>
      </c>
      <c r="D31" s="159">
        <f>SUM(D28:D30)</f>
        <v>255600221.36000001</v>
      </c>
    </row>
    <row r="32" spans="1:4">
      <c r="A32" s="98" t="s">
        <v>231</v>
      </c>
      <c r="B32" s="1">
        <v>25</v>
      </c>
      <c r="C32" s="159">
        <f>IF(C27&gt;C31,C27-C31,0)</f>
        <v>0</v>
      </c>
      <c r="D32" s="159">
        <f>IF(D27&gt;D31,D27-D31,0)</f>
        <v>754679.84999999404</v>
      </c>
    </row>
    <row r="33" spans="1:4">
      <c r="A33" s="98" t="s">
        <v>232</v>
      </c>
      <c r="B33" s="1">
        <v>26</v>
      </c>
      <c r="C33" s="159">
        <f>IF(C31&gt;C27,C31-C27,0)</f>
        <v>188113999.01999998</v>
      </c>
      <c r="D33" s="159">
        <f>IF(D31&gt;D27,D31-D27,0)</f>
        <v>0</v>
      </c>
    </row>
    <row r="34" spans="1:4">
      <c r="A34" s="105" t="s">
        <v>233</v>
      </c>
      <c r="B34" s="130"/>
      <c r="C34" s="130"/>
      <c r="D34" s="131"/>
    </row>
    <row r="35" spans="1:4">
      <c r="A35" s="111" t="s">
        <v>234</v>
      </c>
      <c r="B35" s="1">
        <v>27</v>
      </c>
      <c r="C35" s="167">
        <v>53755623</v>
      </c>
      <c r="D35" s="6"/>
    </row>
    <row r="36" spans="1:4">
      <c r="A36" s="111" t="s">
        <v>235</v>
      </c>
      <c r="B36" s="1">
        <v>28</v>
      </c>
      <c r="C36" s="167">
        <v>490764370</v>
      </c>
      <c r="D36" s="6">
        <v>382560611</v>
      </c>
    </row>
    <row r="37" spans="1:4">
      <c r="A37" s="111" t="s">
        <v>236</v>
      </c>
      <c r="B37" s="1">
        <v>29</v>
      </c>
      <c r="C37" s="167">
        <v>16891</v>
      </c>
      <c r="D37" s="6">
        <v>20979</v>
      </c>
    </row>
    <row r="38" spans="1:4">
      <c r="A38" s="98" t="s">
        <v>237</v>
      </c>
      <c r="B38" s="1">
        <v>30</v>
      </c>
      <c r="C38" s="159">
        <f>SUM(C35:C37)</f>
        <v>544536884</v>
      </c>
      <c r="D38" s="159">
        <f>SUM(D35:D37)</f>
        <v>382581590</v>
      </c>
    </row>
    <row r="39" spans="1:4">
      <c r="A39" s="111" t="s">
        <v>238</v>
      </c>
      <c r="B39" s="1">
        <v>31</v>
      </c>
      <c r="C39" s="167">
        <v>361841663</v>
      </c>
      <c r="D39" s="6">
        <v>412769001</v>
      </c>
    </row>
    <row r="40" spans="1:4">
      <c r="A40" s="111" t="s">
        <v>239</v>
      </c>
      <c r="B40" s="1">
        <v>32</v>
      </c>
      <c r="C40" s="183">
        <v>2398664.9300000002</v>
      </c>
      <c r="D40" s="6"/>
    </row>
    <row r="41" spans="1:4">
      <c r="A41" s="111" t="s">
        <v>240</v>
      </c>
      <c r="B41" s="1">
        <v>33</v>
      </c>
      <c r="C41" s="183">
        <v>318646.06</v>
      </c>
      <c r="D41" s="184">
        <v>665569.67000000004</v>
      </c>
    </row>
    <row r="42" spans="1:4">
      <c r="A42" s="111" t="s">
        <v>241</v>
      </c>
      <c r="B42" s="1">
        <v>34</v>
      </c>
      <c r="C42" s="167"/>
      <c r="D42" s="6"/>
    </row>
    <row r="43" spans="1:4">
      <c r="A43" s="111" t="s">
        <v>242</v>
      </c>
      <c r="B43" s="1">
        <v>35</v>
      </c>
      <c r="C43" s="167">
        <v>9345998</v>
      </c>
      <c r="D43" s="6">
        <v>65539655</v>
      </c>
    </row>
    <row r="44" spans="1:4">
      <c r="A44" s="98" t="s">
        <v>243</v>
      </c>
      <c r="B44" s="1">
        <v>36</v>
      </c>
      <c r="C44" s="159">
        <f>SUM(C39:C43)</f>
        <v>373904971.99000001</v>
      </c>
      <c r="D44" s="159">
        <f>SUM(D39:D43)</f>
        <v>478974225.67000002</v>
      </c>
    </row>
    <row r="45" spans="1:4">
      <c r="A45" s="98" t="s">
        <v>244</v>
      </c>
      <c r="B45" s="1">
        <v>37</v>
      </c>
      <c r="C45" s="159">
        <f>IF(C38&gt;C44,C38-C44,0)</f>
        <v>170631912.00999999</v>
      </c>
      <c r="D45" s="159">
        <f>IF(D38&gt;D44,D38-D44,0)</f>
        <v>0</v>
      </c>
    </row>
    <row r="46" spans="1:4">
      <c r="A46" s="98" t="s">
        <v>245</v>
      </c>
      <c r="B46" s="1">
        <v>38</v>
      </c>
      <c r="C46" s="159">
        <f>IF(C44&gt;C38,C44-C38,0)</f>
        <v>0</v>
      </c>
      <c r="D46" s="159">
        <f>IF(D44&gt;D38,D44-D38,0)</f>
        <v>96392635.670000017</v>
      </c>
    </row>
    <row r="47" spans="1:4">
      <c r="A47" s="111" t="s">
        <v>246</v>
      </c>
      <c r="B47" s="1">
        <v>39</v>
      </c>
      <c r="C47" s="155">
        <f>IF(C19-C20+C32-C33+C45-C46&gt;0,C19-C20+C32-C33+C45-C46,0)</f>
        <v>0</v>
      </c>
      <c r="D47" s="155">
        <f>IF(D19-D20+D32-D33+D45-D46&gt;0,D19-D20+D32-D33+D45-D46,0)</f>
        <v>64971.209999993443</v>
      </c>
    </row>
    <row r="48" spans="1:4">
      <c r="A48" s="111" t="s">
        <v>247</v>
      </c>
      <c r="B48" s="1">
        <v>40</v>
      </c>
      <c r="C48" s="155">
        <f>IF(C20-C19+C33-C32+C46-C45&gt;0,C20-C19+C33-C32+C46-C45,0)</f>
        <v>2623385.9599999785</v>
      </c>
      <c r="D48" s="155">
        <f>IF(D20-D19+D33-D32+D46-D45&gt;0,D20-D19+D33-D32+D46-D45,0)</f>
        <v>0</v>
      </c>
    </row>
    <row r="49" spans="1:4">
      <c r="A49" s="111" t="s">
        <v>248</v>
      </c>
      <c r="B49" s="1">
        <v>41</v>
      </c>
      <c r="C49" s="167">
        <v>6910209</v>
      </c>
      <c r="D49" s="6">
        <v>1213837</v>
      </c>
    </row>
    <row r="50" spans="1:4">
      <c r="A50" s="111" t="s">
        <v>249</v>
      </c>
      <c r="B50" s="1">
        <v>42</v>
      </c>
      <c r="C50" s="167"/>
      <c r="D50" s="6">
        <v>64971</v>
      </c>
    </row>
    <row r="51" spans="1:4">
      <c r="A51" s="111" t="s">
        <v>250</v>
      </c>
      <c r="B51" s="1">
        <v>43</v>
      </c>
      <c r="C51" s="167">
        <v>2623385</v>
      </c>
      <c r="D51" s="6"/>
    </row>
    <row r="52" spans="1:4">
      <c r="A52" s="99" t="s">
        <v>251</v>
      </c>
      <c r="B52" s="4">
        <v>44</v>
      </c>
      <c r="C52" s="161">
        <f>C49+C50-C51</f>
        <v>4286824</v>
      </c>
      <c r="D52" s="161">
        <f>D49+D50-D51</f>
        <v>1278808</v>
      </c>
    </row>
    <row r="53" spans="1:4">
      <c r="C53" s="96"/>
    </row>
    <row r="54" spans="1:4">
      <c r="C54" s="97"/>
      <c r="D54" s="97"/>
    </row>
    <row r="57" spans="1:4">
      <c r="C57" s="96"/>
      <c r="D57" s="96"/>
    </row>
    <row r="58" spans="1:4">
      <c r="D58" s="96"/>
    </row>
  </sheetData>
  <protectedRanges>
    <protectedRange sqref="C28" name="Range1_13"/>
  </protectedRanges>
  <phoneticPr fontId="3" type="noConversion"/>
  <dataValidations count="1">
    <dataValidation allowBlank="1" sqref="C7:D20 C22:D33 C35:D52"/>
  </dataValidations>
  <pageMargins left="0.75" right="0.75" top="1" bottom="1" header="0.5" footer="0.5"/>
  <pageSetup paperSize="9" scale="81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L25"/>
  <sheetViews>
    <sheetView tabSelected="1" view="pageBreakPreview" zoomScale="125" zoomScaleNormal="100" workbookViewId="0">
      <selection activeCell="J15" sqref="J15:J21"/>
    </sheetView>
  </sheetViews>
  <sheetFormatPr defaultRowHeight="12.75"/>
  <cols>
    <col min="1" max="4" width="9.140625" style="55"/>
    <col min="5" max="5" width="10.140625" style="55" bestFit="1" customWidth="1"/>
    <col min="6" max="9" width="9.140625" style="55"/>
    <col min="10" max="10" width="10.85546875" style="55" bestFit="1" customWidth="1"/>
    <col min="11" max="11" width="11.7109375" style="55" bestFit="1" customWidth="1"/>
    <col min="12" max="12" width="11.42578125" style="55" bestFit="1" customWidth="1"/>
    <col min="13" max="16384" width="9.140625" style="55"/>
  </cols>
  <sheetData>
    <row r="1" spans="1:12">
      <c r="A1" s="266" t="s">
        <v>274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54"/>
    </row>
    <row r="2" spans="1:12" ht="15.75">
      <c r="A2" s="35"/>
      <c r="B2" s="53"/>
      <c r="C2" s="280" t="s">
        <v>252</v>
      </c>
      <c r="D2" s="280"/>
      <c r="E2" s="56">
        <v>42005</v>
      </c>
      <c r="F2" s="36" t="s">
        <v>34</v>
      </c>
      <c r="G2" s="281">
        <v>42185</v>
      </c>
      <c r="H2" s="282"/>
      <c r="I2" s="53"/>
      <c r="J2" s="53"/>
      <c r="K2" s="53"/>
      <c r="L2" s="57"/>
    </row>
    <row r="3" spans="1:12" ht="22.5">
      <c r="A3" s="283" t="s">
        <v>35</v>
      </c>
      <c r="B3" s="283"/>
      <c r="C3" s="283"/>
      <c r="D3" s="283"/>
      <c r="E3" s="283"/>
      <c r="F3" s="283"/>
      <c r="G3" s="283"/>
      <c r="H3" s="283"/>
      <c r="I3" s="58" t="s">
        <v>36</v>
      </c>
      <c r="J3" s="59" t="s">
        <v>253</v>
      </c>
      <c r="K3" s="59" t="s">
        <v>254</v>
      </c>
    </row>
    <row r="4" spans="1:12">
      <c r="A4" s="284">
        <v>1</v>
      </c>
      <c r="B4" s="284"/>
      <c r="C4" s="284"/>
      <c r="D4" s="284"/>
      <c r="E4" s="284"/>
      <c r="F4" s="284"/>
      <c r="G4" s="284"/>
      <c r="H4" s="284"/>
      <c r="I4" s="61">
        <v>2</v>
      </c>
      <c r="J4" s="60" t="s">
        <v>4</v>
      </c>
      <c r="K4" s="60" t="s">
        <v>5</v>
      </c>
    </row>
    <row r="5" spans="1:12">
      <c r="A5" s="268" t="s">
        <v>255</v>
      </c>
      <c r="B5" s="269"/>
      <c r="C5" s="269"/>
      <c r="D5" s="269"/>
      <c r="E5" s="269"/>
      <c r="F5" s="269"/>
      <c r="G5" s="269"/>
      <c r="H5" s="269"/>
      <c r="I5" s="37">
        <v>1</v>
      </c>
      <c r="J5" s="185">
        <v>12000000</v>
      </c>
      <c r="K5" s="185">
        <v>19016430</v>
      </c>
    </row>
    <row r="6" spans="1:12">
      <c r="A6" s="268" t="s">
        <v>256</v>
      </c>
      <c r="B6" s="269"/>
      <c r="C6" s="269"/>
      <c r="D6" s="269"/>
      <c r="E6" s="269"/>
      <c r="F6" s="269"/>
      <c r="G6" s="269"/>
      <c r="H6" s="269"/>
      <c r="I6" s="37">
        <v>2</v>
      </c>
      <c r="J6" s="186">
        <v>0</v>
      </c>
      <c r="K6" s="186">
        <v>84190947</v>
      </c>
    </row>
    <row r="7" spans="1:12">
      <c r="A7" s="268" t="s">
        <v>257</v>
      </c>
      <c r="B7" s="269"/>
      <c r="C7" s="269"/>
      <c r="D7" s="269"/>
      <c r="E7" s="269"/>
      <c r="F7" s="269"/>
      <c r="G7" s="269"/>
      <c r="H7" s="269"/>
      <c r="I7" s="37">
        <v>3</v>
      </c>
      <c r="J7" s="186">
        <v>183484</v>
      </c>
      <c r="K7" s="186">
        <v>183484</v>
      </c>
    </row>
    <row r="8" spans="1:12">
      <c r="A8" s="268" t="s">
        <v>258</v>
      </c>
      <c r="B8" s="269"/>
      <c r="C8" s="269"/>
      <c r="D8" s="269"/>
      <c r="E8" s="269"/>
      <c r="F8" s="269"/>
      <c r="G8" s="269"/>
      <c r="H8" s="269"/>
      <c r="I8" s="37">
        <v>4</v>
      </c>
      <c r="J8" s="186">
        <v>25747712</v>
      </c>
      <c r="K8" s="186">
        <v>-9261564</v>
      </c>
    </row>
    <row r="9" spans="1:12">
      <c r="A9" s="268" t="s">
        <v>259</v>
      </c>
      <c r="B9" s="269"/>
      <c r="C9" s="269"/>
      <c r="D9" s="269"/>
      <c r="E9" s="269"/>
      <c r="F9" s="269"/>
      <c r="G9" s="269"/>
      <c r="H9" s="269"/>
      <c r="I9" s="37">
        <v>5</v>
      </c>
      <c r="J9" s="186">
        <v>-31426521</v>
      </c>
      <c r="K9" s="186">
        <v>-3327415</v>
      </c>
    </row>
    <row r="10" spans="1:12">
      <c r="A10" s="268" t="s">
        <v>260</v>
      </c>
      <c r="B10" s="269"/>
      <c r="C10" s="269"/>
      <c r="D10" s="269"/>
      <c r="E10" s="269"/>
      <c r="F10" s="269"/>
      <c r="G10" s="269"/>
      <c r="H10" s="269"/>
      <c r="I10" s="37">
        <v>6</v>
      </c>
      <c r="J10" s="186">
        <v>68839596</v>
      </c>
      <c r="K10" s="186">
        <v>65928540</v>
      </c>
    </row>
    <row r="11" spans="1:12">
      <c r="A11" s="268" t="s">
        <v>261</v>
      </c>
      <c r="B11" s="269"/>
      <c r="C11" s="269"/>
      <c r="D11" s="269"/>
      <c r="E11" s="269"/>
      <c r="F11" s="269"/>
      <c r="G11" s="269"/>
      <c r="H11" s="269"/>
      <c r="I11" s="37">
        <v>7</v>
      </c>
      <c r="J11" s="186"/>
      <c r="K11" s="186"/>
    </row>
    <row r="12" spans="1:12">
      <c r="A12" s="268" t="s">
        <v>262</v>
      </c>
      <c r="B12" s="269"/>
      <c r="C12" s="269"/>
      <c r="D12" s="269"/>
      <c r="E12" s="269"/>
      <c r="F12" s="269"/>
      <c r="G12" s="269"/>
      <c r="H12" s="269"/>
      <c r="I12" s="37">
        <v>8</v>
      </c>
      <c r="J12" s="186"/>
      <c r="K12" s="186"/>
    </row>
    <row r="13" spans="1:12">
      <c r="A13" s="268" t="s">
        <v>263</v>
      </c>
      <c r="B13" s="269"/>
      <c r="C13" s="269"/>
      <c r="D13" s="269"/>
      <c r="E13" s="269"/>
      <c r="F13" s="269"/>
      <c r="G13" s="269"/>
      <c r="H13" s="269"/>
      <c r="I13" s="37">
        <v>9</v>
      </c>
      <c r="J13" s="186"/>
      <c r="K13" s="186"/>
    </row>
    <row r="14" spans="1:12">
      <c r="A14" s="270" t="s">
        <v>264</v>
      </c>
      <c r="B14" s="271"/>
      <c r="C14" s="271"/>
      <c r="D14" s="271"/>
      <c r="E14" s="271"/>
      <c r="F14" s="271"/>
      <c r="G14" s="271"/>
      <c r="H14" s="271"/>
      <c r="I14" s="37">
        <v>10</v>
      </c>
      <c r="J14" s="155">
        <f>SUM(J5:J13)</f>
        <v>75344271</v>
      </c>
      <c r="K14" s="155">
        <f>SUM(K5:K13)</f>
        <v>156730422</v>
      </c>
      <c r="L14" s="95"/>
    </row>
    <row r="15" spans="1:12">
      <c r="A15" s="268" t="s">
        <v>273</v>
      </c>
      <c r="B15" s="269"/>
      <c r="C15" s="269"/>
      <c r="D15" s="269"/>
      <c r="E15" s="269"/>
      <c r="F15" s="269"/>
      <c r="G15" s="269"/>
      <c r="H15" s="269"/>
      <c r="I15" s="37">
        <v>11</v>
      </c>
      <c r="J15" s="6"/>
      <c r="K15" s="153"/>
    </row>
    <row r="16" spans="1:12">
      <c r="A16" s="268" t="s">
        <v>272</v>
      </c>
      <c r="B16" s="269"/>
      <c r="C16" s="269"/>
      <c r="D16" s="269"/>
      <c r="E16" s="269"/>
      <c r="F16" s="269"/>
      <c r="G16" s="269"/>
      <c r="H16" s="269"/>
      <c r="I16" s="37">
        <v>12</v>
      </c>
      <c r="J16" s="6">
        <v>2415622</v>
      </c>
      <c r="K16" s="153"/>
    </row>
    <row r="17" spans="1:11">
      <c r="A17" s="268" t="s">
        <v>271</v>
      </c>
      <c r="B17" s="269"/>
      <c r="C17" s="269"/>
      <c r="D17" s="269"/>
      <c r="E17" s="269"/>
      <c r="F17" s="269"/>
      <c r="G17" s="269"/>
      <c r="H17" s="269"/>
      <c r="I17" s="37">
        <v>13</v>
      </c>
      <c r="J17" s="153"/>
      <c r="K17" s="153"/>
    </row>
    <row r="18" spans="1:11">
      <c r="A18" s="268" t="s">
        <v>270</v>
      </c>
      <c r="B18" s="269"/>
      <c r="C18" s="269"/>
      <c r="D18" s="269"/>
      <c r="E18" s="269"/>
      <c r="F18" s="269"/>
      <c r="G18" s="269"/>
      <c r="H18" s="269"/>
      <c r="I18" s="37">
        <v>14</v>
      </c>
      <c r="J18" s="6"/>
      <c r="K18" s="153"/>
    </row>
    <row r="19" spans="1:11">
      <c r="A19" s="268" t="s">
        <v>269</v>
      </c>
      <c r="B19" s="269"/>
      <c r="C19" s="269"/>
      <c r="D19" s="269"/>
      <c r="E19" s="269"/>
      <c r="F19" s="269"/>
      <c r="G19" s="269"/>
      <c r="H19" s="269"/>
      <c r="I19" s="37">
        <v>15</v>
      </c>
      <c r="J19" s="6"/>
      <c r="K19" s="153"/>
    </row>
    <row r="20" spans="1:11">
      <c r="A20" s="268" t="s">
        <v>268</v>
      </c>
      <c r="B20" s="269"/>
      <c r="C20" s="269"/>
      <c r="D20" s="269"/>
      <c r="E20" s="269"/>
      <c r="F20" s="269"/>
      <c r="G20" s="269"/>
      <c r="H20" s="269"/>
      <c r="I20" s="37">
        <v>16</v>
      </c>
      <c r="J20" s="186">
        <v>-33046086</v>
      </c>
      <c r="K20" s="186">
        <v>-4515722</v>
      </c>
    </row>
    <row r="21" spans="1:11">
      <c r="A21" s="270" t="s">
        <v>267</v>
      </c>
      <c r="B21" s="271"/>
      <c r="C21" s="271"/>
      <c r="D21" s="271"/>
      <c r="E21" s="271"/>
      <c r="F21" s="271"/>
      <c r="G21" s="271"/>
      <c r="H21" s="271"/>
      <c r="I21" s="37">
        <v>17</v>
      </c>
      <c r="J21" s="161">
        <f>SUM(J15:J20)</f>
        <v>-30630464</v>
      </c>
      <c r="K21" s="161">
        <f>SUM(K15:K20)</f>
        <v>-4515722</v>
      </c>
    </row>
    <row r="22" spans="1:11">
      <c r="A22" s="272"/>
      <c r="B22" s="273"/>
      <c r="C22" s="273"/>
      <c r="D22" s="273"/>
      <c r="E22" s="273"/>
      <c r="F22" s="273"/>
      <c r="G22" s="273"/>
      <c r="H22" s="273"/>
      <c r="I22" s="274"/>
      <c r="J22" s="274"/>
      <c r="K22" s="275"/>
    </row>
    <row r="23" spans="1:11">
      <c r="A23" s="276" t="s">
        <v>266</v>
      </c>
      <c r="B23" s="277"/>
      <c r="C23" s="277"/>
      <c r="D23" s="277"/>
      <c r="E23" s="277"/>
      <c r="F23" s="277"/>
      <c r="G23" s="277"/>
      <c r="H23" s="277"/>
      <c r="I23" s="38">
        <v>18</v>
      </c>
      <c r="J23" s="162"/>
      <c r="K23" s="162"/>
    </row>
    <row r="24" spans="1:11" ht="17.25" customHeight="1">
      <c r="A24" s="278" t="s">
        <v>265</v>
      </c>
      <c r="B24" s="279"/>
      <c r="C24" s="279"/>
      <c r="D24" s="279"/>
      <c r="E24" s="279"/>
      <c r="F24" s="279"/>
      <c r="G24" s="279"/>
      <c r="H24" s="279"/>
      <c r="I24" s="39">
        <v>19</v>
      </c>
      <c r="J24" s="161"/>
      <c r="K24" s="161"/>
    </row>
    <row r="25" spans="1:11" ht="30" customHeight="1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5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23:K23">
      <formula1>9999999999</formula1>
    </dataValidation>
    <dataValidation type="whole" operator="notEqual" allowBlank="1" showInputMessage="1" showErrorMessage="1" errorTitle="Pogrešan unos" error="Mogu se unijeti samo cjelobrojne vrijednosti." sqref="J15:J16 J18:J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J24:K24 J20:K21 J14 J17 J5:K13 K14:K19"/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GENERAL</vt:lpstr>
      <vt:lpstr>Balance sheet</vt:lpstr>
      <vt:lpstr>PL</vt:lpstr>
      <vt:lpstr>Cash flow</vt:lpstr>
      <vt:lpstr>Equity movement</vt:lpstr>
      <vt:lpstr>'Equity movement'!Print_Area</vt:lpstr>
      <vt:lpstr>GENERAL!Print_Area</vt:lpstr>
    </vt:vector>
  </TitlesOfParts>
  <Company>HANFA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Vedrana Krsnik</cp:lastModifiedBy>
  <cp:lastPrinted>2015-04-30T16:15:03Z</cp:lastPrinted>
  <dcterms:created xsi:type="dcterms:W3CDTF">2008-10-17T11:51:54Z</dcterms:created>
  <dcterms:modified xsi:type="dcterms:W3CDTF">2015-07-31T11:29:00Z</dcterms:modified>
</cp:coreProperties>
</file>