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aveExternalLinkValues="0" codeName="ThisWorkbook" defaultThemeVersion="124226"/>
  <bookViews>
    <workbookView xWindow="0" yWindow="255" windowWidth="15480" windowHeight="11640" activeTab="4"/>
  </bookViews>
  <sheets>
    <sheet name="GENERAL" sheetId="15" r:id="rId1"/>
    <sheet name="Balance sheet" sheetId="19" r:id="rId2"/>
    <sheet name="PL" sheetId="18" r:id="rId3"/>
    <sheet name="Cash flow" sheetId="20" r:id="rId4"/>
    <sheet name="Equity movement" sheetId="17" r:id="rId5"/>
  </sheets>
  <definedNames>
    <definedName name="_xlnm.Print_Area" localSheetId="4">'Equity movement'!$A$1:$K$25</definedName>
    <definedName name="_xlnm.Print_Area" localSheetId="0">GENERAL!$A$1:$I$63</definedName>
  </definedNames>
  <calcPr calcId="125725"/>
</workbook>
</file>

<file path=xl/calcChain.xml><?xml version="1.0" encoding="utf-8"?>
<calcChain xmlns="http://schemas.openxmlformats.org/spreadsheetml/2006/main">
  <c r="D44" i="20"/>
  <c r="D46" s="1"/>
  <c r="C44"/>
  <c r="C46" s="1"/>
  <c r="D38"/>
  <c r="D45" s="1"/>
  <c r="C38"/>
  <c r="C45" s="1"/>
  <c r="D31"/>
  <c r="D33" s="1"/>
  <c r="C31"/>
  <c r="C33" s="1"/>
  <c r="D27"/>
  <c r="D32" s="1"/>
  <c r="C27"/>
  <c r="C32" s="1"/>
  <c r="D18"/>
  <c r="D20" s="1"/>
  <c r="C18"/>
  <c r="C20" s="1"/>
  <c r="D13"/>
  <c r="D19" s="1"/>
  <c r="C13"/>
  <c r="C19" s="1"/>
  <c r="D100" i="19"/>
  <c r="C100"/>
  <c r="D90"/>
  <c r="C90"/>
  <c r="D86"/>
  <c r="C86"/>
  <c r="D82"/>
  <c r="C82"/>
  <c r="D79"/>
  <c r="C79"/>
  <c r="D72"/>
  <c r="C72"/>
  <c r="C69" s="1"/>
  <c r="C114" s="1"/>
  <c r="D69"/>
  <c r="D114" s="1"/>
  <c r="D56"/>
  <c r="C56"/>
  <c r="D49"/>
  <c r="C49"/>
  <c r="D41"/>
  <c r="D40" s="1"/>
  <c r="C41"/>
  <c r="C40"/>
  <c r="D35"/>
  <c r="C35"/>
  <c r="D26"/>
  <c r="C26"/>
  <c r="D16"/>
  <c r="D8" s="1"/>
  <c r="C16"/>
  <c r="D9"/>
  <c r="C9"/>
  <c r="C8" s="1"/>
  <c r="C66" s="1"/>
  <c r="F57" i="18"/>
  <c r="F66" s="1"/>
  <c r="E57"/>
  <c r="E66" s="1"/>
  <c r="D57"/>
  <c r="D66" s="1"/>
  <c r="C57"/>
  <c r="C66" s="1"/>
  <c r="F56"/>
  <c r="E56"/>
  <c r="E67" s="1"/>
  <c r="D56"/>
  <c r="D67" s="1"/>
  <c r="C56"/>
  <c r="C67" s="1"/>
  <c r="F33"/>
  <c r="E33"/>
  <c r="D33"/>
  <c r="C33"/>
  <c r="F27"/>
  <c r="E27"/>
  <c r="D27"/>
  <c r="C27"/>
  <c r="F22"/>
  <c r="E22"/>
  <c r="D22"/>
  <c r="C22"/>
  <c r="F16"/>
  <c r="E16"/>
  <c r="D16"/>
  <c r="C16"/>
  <c r="F12"/>
  <c r="E12"/>
  <c r="D12"/>
  <c r="C12"/>
  <c r="F10"/>
  <c r="F43" s="1"/>
  <c r="E10"/>
  <c r="E43" s="1"/>
  <c r="D10"/>
  <c r="D43" s="1"/>
  <c r="C10"/>
  <c r="C43" s="1"/>
  <c r="F7"/>
  <c r="F42" s="1"/>
  <c r="E7"/>
  <c r="E42" s="1"/>
  <c r="D7"/>
  <c r="D42" s="1"/>
  <c r="C7"/>
  <c r="C42" s="1"/>
  <c r="C48" i="20" l="1"/>
  <c r="C51" s="1"/>
  <c r="C52" s="1"/>
  <c r="D48"/>
  <c r="D47"/>
  <c r="D50" s="1"/>
  <c r="D52" s="1"/>
  <c r="C47"/>
  <c r="D66" i="19"/>
  <c r="F67" i="18"/>
  <c r="F45"/>
  <c r="F44"/>
  <c r="F48" s="1"/>
  <c r="E46"/>
  <c r="F46"/>
  <c r="E44"/>
  <c r="E48" s="1"/>
  <c r="E45"/>
  <c r="D45"/>
  <c r="D44"/>
  <c r="D48" s="1"/>
  <c r="C45"/>
  <c r="C44"/>
  <c r="C48" s="1"/>
  <c r="D46"/>
  <c r="C46"/>
  <c r="K21" i="17"/>
  <c r="J21"/>
  <c r="K14"/>
  <c r="J14"/>
  <c r="C50" i="18" l="1"/>
  <c r="C49"/>
  <c r="F50"/>
  <c r="F49"/>
  <c r="E49"/>
  <c r="E50"/>
  <c r="D50"/>
  <c r="D49"/>
</calcChain>
</file>

<file path=xl/sharedStrings.xml><?xml version="1.0" encoding="utf-8"?>
<sst xmlns="http://schemas.openxmlformats.org/spreadsheetml/2006/main" count="347" uniqueCount="309">
  <si>
    <t xml:space="preserve">   3. Goodwill</t>
  </si>
  <si>
    <t>MB:</t>
  </si>
  <si>
    <t>Telefaks:</t>
  </si>
  <si>
    <t/>
  </si>
  <si>
    <t>3</t>
  </si>
  <si>
    <t>4</t>
  </si>
  <si>
    <t>Zagreb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</si>
  <si>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</si>
  <si>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</si>
  <si>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</si>
  <si>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</si>
  <si>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</si>
  <si>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</si>
  <si>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</si>
  <si>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</si>
  <si>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</si>
  <si>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</si>
  <si>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</si>
  <si>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</si>
  <si>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</si>
  <si>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</si>
  <si>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</si>
  <si>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</si>
  <si>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</si>
  <si>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</si>
  <si>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</si>
  <si>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</si>
  <si>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</si>
  <si>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</si>
  <si>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</si>
  <si>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</si>
  <si>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</si>
  <si>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</si>
  <si>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</si>
  <si>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</si>
  <si>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</si>
  <si>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</si>
  <si>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</si>
  <si>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</si>
  <si>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</si>
  <si>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</si>
  <si>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</si>
  <si>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</si>
  <si>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</si>
  <si>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</si>
  <si>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</si>
  <si>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</si>
  <si>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</si>
  <si>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</si>
  <si>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</si>
  <si>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</si>
  <si>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</si>
  <si>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</si>
  <si>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</si>
  <si>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</si>
  <si>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</si>
  <si>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</si>
  <si>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</si>
  <si>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</si>
  <si>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</si>
  <si>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</si>
  <si>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</si>
  <si>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</si>
  <si>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</si>
  <si>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</si>
  <si>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</si>
  <si>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</si>
  <si>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</si>
  <si>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</si>
  <si>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</si>
  <si>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</si>
  <si>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</si>
  <si>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</si>
  <si>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</si>
  <si>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</si>
  <si>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</si>
  <si>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</si>
  <si>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</si>
  <si>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</si>
  <si>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</si>
  <si>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</si>
  <si>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</si>
  <si>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</si>
  <si>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</si>
  <si>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</si>
  <si>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</si>
  <si>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</si>
  <si>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</si>
  <si>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</si>
  <si>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</si>
  <si>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</si>
  <si>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</si>
  <si>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</si>
  <si>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</si>
  <si>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</si>
  <si>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</si>
  <si>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</si>
  <si>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</si>
  <si>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</si>
  <si>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</si>
  <si>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</si>
  <si>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</si>
  <si>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</si>
  <si>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</si>
  <si>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</si>
  <si>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</si>
  <si>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</si>
  <si>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</si>
  <si>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</si>
  <si>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</si>
  <si>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</si>
  <si>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</si>
  <si>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</si>
  <si>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</si>
  <si>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</si>
  <si>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</si>
  <si>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</si>
  <si>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</si>
  <si>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</si>
  <si>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</si>
  <si>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</si>
  <si>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</si>
  <si>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</si>
  <si>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</si>
  <si>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</si>
  <si>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</si>
  <si>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</si>
  <si>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</si>
  <si>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</si>
  <si>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</si>
  <si>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</si>
  <si>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</si>
  <si>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</si>
  <si>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</si>
  <si>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</si>
  <si>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</si>
  <si>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</si>
  <si>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</si>
  <si>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</si>
  <si>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</si>
  <si>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</si>
  <si>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</si>
  <si>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</si>
  <si>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</si>
  <si>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</si>
  <si>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</si>
  <si>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</si>
  <si>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</si>
  <si>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</si>
  <si>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</si>
  <si>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</si>
  <si>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</si>
  <si>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</si>
  <si>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</si>
  <si>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</si>
  <si>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</si>
  <si>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</si>
  <si>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</si>
  <si>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</si>
  <si>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</si>
  <si>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</si>
  <si>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</si>
  <si>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</si>
  <si>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</si>
  <si>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</si>
  <si>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</si>
  <si>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</si>
  <si>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</si>
  <si>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</si>
  <si>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</si>
  <si>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</si>
  <si>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</si>
  <si>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</si>
  <si>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</si>
  <si>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</si>
  <si>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</si>
  <si>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</si>
  <si>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</si>
  <si>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</si>
  <si>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</si>
  <si>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</si>
  <si>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</si>
  <si>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</si>
  <si>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</si>
  <si>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</si>
  <si>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</si>
  <si>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</si>
  <si>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</si>
  <si>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</si>
  <si>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</si>
  <si>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</si>
  <si>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</si>
  <si>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</si>
  <si>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</si>
  <si>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</si>
  <si>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</si>
  <si>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</si>
  <si>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</si>
  <si>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</si>
  <si>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</si>
  <si>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</si>
  <si>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</si>
  <si>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</si>
  <si>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</si>
  <si>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</si>
  <si>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</si>
  <si>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</si>
  <si>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</si>
  <si>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</si>
  <si>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</si>
  <si>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</si>
  <si>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</si>
  <si>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</si>
  <si>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</si>
  <si>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</si>
  <si>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</si>
  <si>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</si>
  <si>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</si>
  <si>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</si>
  <si>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</si>
  <si>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</si>
  <si>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</si>
  <si>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</si>
  <si>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</si>
  <si>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</si>
  <si>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</si>
  <si>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</si>
  <si>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</si>
  <si>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</si>
  <si>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</si>
  <si>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</si>
  <si>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</si>
  <si>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</si>
  <si>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</si>
  <si>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</si>
  <si>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</si>
  <si>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</si>
  <si>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</si>
  <si>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</si>
  <si>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</si>
  <si>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</si>
  <si>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</si>
  <si>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</si>
  <si>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</si>
  <si>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</si>
  <si>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</si>
  <si>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</si>
  <si>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</si>
  <si>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</si>
  <si>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</si>
  <si>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</si>
  <si>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</si>
  <si>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</si>
  <si>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</si>
  <si>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</si>
  <si>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</si>
  <si>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</si>
  <si>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</si>
  <si>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</si>
  <si>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</si>
  <si>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</si>
  <si>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</si>
  <si>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</si>
  <si>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</si>
  <si>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</si>
  <si>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</si>
  <si>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</si>
  <si>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</si>
  <si>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</si>
  <si>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</si>
  <si>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</si>
  <si>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</si>
  <si>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</si>
  <si>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</si>
  <si>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</si>
  <si>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</si>
  <si>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Quarterly financial report TFI-POD</t>
  </si>
  <si>
    <t>01244272</t>
  </si>
  <si>
    <t>080111595</t>
  </si>
  <si>
    <t>59064993527</t>
  </si>
  <si>
    <t>GRANOLIO d.d.</t>
  </si>
  <si>
    <t>BUDMANIJEVA 5</t>
  </si>
  <si>
    <t>granolio@granolio.hr</t>
  </si>
  <si>
    <t>www.granolio.hr</t>
  </si>
  <si>
    <t>GRAD ZAGREB</t>
  </si>
  <si>
    <t>ZAGREB</t>
  </si>
  <si>
    <t>1061</t>
  </si>
  <si>
    <t>JASENKA KORDIĆ</t>
  </si>
  <si>
    <t>01/6320261</t>
  </si>
  <si>
    <t>01/6320224</t>
  </si>
  <si>
    <t>jkordic@granolio.hr</t>
  </si>
  <si>
    <t>HRVOJE FILIPOVIĆ</t>
  </si>
  <si>
    <t>Company: GRANOLIO d.d.</t>
  </si>
  <si>
    <t>GRANOLIO D.D.</t>
  </si>
  <si>
    <t xml:space="preserve">01244272 </t>
  </si>
  <si>
    <t>ZDENAČKA FARMA D.O.O.</t>
  </si>
  <si>
    <t>VELIKI ZDENCI</t>
  </si>
  <si>
    <t>02095777</t>
  </si>
  <si>
    <t>PRERADA ŽITARICA D.O.O.</t>
  </si>
  <si>
    <t>GRUBIŠNO POLJE</t>
  </si>
  <si>
    <t xml:space="preserve"> 02095696 </t>
  </si>
  <si>
    <t>ZDENKA - MLIJEČNI PROIZVODI D.O.O.</t>
  </si>
  <si>
    <t xml:space="preserve">01623982 </t>
  </si>
  <si>
    <t>ŽITAR D.O.O.</t>
  </si>
  <si>
    <t>DONJI MIHOLJAC</t>
  </si>
  <si>
    <t>01443119</t>
  </si>
  <si>
    <t>YES</t>
  </si>
  <si>
    <t>as of 30.06.2015.</t>
  </si>
  <si>
    <t>period 01.01.2015. to 30.06.2015.</t>
  </si>
</sst>
</file>

<file path=xl/styles.xml><?xml version="1.0" encoding="utf-8"?>
<styleSheet xmlns="http://schemas.openxmlformats.org/spreadsheetml/2006/main">
  <numFmts count="1">
    <numFmt numFmtId="164" formatCode="000"/>
  </numFmts>
  <fonts count="25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8"/>
      <name val="Arial"/>
      <charset val="238"/>
    </font>
  </fonts>
  <fills count="4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73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4" fontId="4" fillId="0" borderId="5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0" fontId="7" fillId="0" borderId="6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/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7" xfId="3" applyFont="1" applyBorder="1" applyAlignment="1" applyProtection="1"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8" xfId="3" applyFont="1" applyBorder="1" applyAlignment="1" applyProtection="1">
      <protection hidden="1"/>
    </xf>
    <xf numFmtId="0" fontId="7" fillId="0" borderId="8" xfId="3" applyFont="1" applyBorder="1" applyAlignment="1"/>
    <xf numFmtId="0" fontId="17" fillId="0" borderId="0" xfId="5" applyFont="1" applyFill="1" applyBorder="1" applyAlignment="1">
      <alignment horizontal="center" vertical="center" wrapText="1"/>
    </xf>
    <xf numFmtId="0" fontId="18" fillId="0" borderId="0" xfId="5" applyFont="1" applyFill="1" applyBorder="1" applyAlignment="1" applyProtection="1">
      <alignment horizontal="center" vertical="center"/>
      <protection hidden="1"/>
    </xf>
    <xf numFmtId="164" fontId="19" fillId="0" borderId="1" xfId="0" applyNumberFormat="1" applyFont="1" applyFill="1" applyBorder="1" applyAlignment="1">
      <alignment horizontal="center" vertical="center"/>
    </xf>
    <xf numFmtId="164" fontId="19" fillId="0" borderId="5" xfId="0" applyNumberFormat="1" applyFont="1" applyFill="1" applyBorder="1" applyAlignment="1">
      <alignment horizontal="center" vertical="center"/>
    </xf>
    <xf numFmtId="164" fontId="19" fillId="0" borderId="4" xfId="0" applyNumberFormat="1" applyFont="1" applyFill="1" applyBorder="1" applyAlignment="1">
      <alignment horizontal="center" vertical="center"/>
    </xf>
    <xf numFmtId="0" fontId="0" fillId="0" borderId="0" xfId="0" applyFill="1"/>
    <xf numFmtId="0" fontId="16" fillId="0" borderId="9" xfId="0" applyFont="1" applyFill="1" applyBorder="1" applyAlignment="1">
      <alignment vertical="center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9" xfId="0" applyFill="1" applyBorder="1"/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5" applyFont="1" applyFill="1" applyAlignment="1">
      <alignment wrapText="1"/>
    </xf>
    <xf numFmtId="0" fontId="1" fillId="0" borderId="0" xfId="0" applyFont="1" applyFill="1"/>
    <xf numFmtId="14" fontId="18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wrapText="1"/>
    </xf>
    <xf numFmtId="0" fontId="19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/>
    </xf>
    <xf numFmtId="0" fontId="7" fillId="0" borderId="7" xfId="3" applyFont="1" applyBorder="1" applyAlignment="1"/>
    <xf numFmtId="0" fontId="7" fillId="0" borderId="13" xfId="3" applyFont="1" applyBorder="1" applyAlignment="1"/>
    <xf numFmtId="0" fontId="5" fillId="0" borderId="14" xfId="3" applyFont="1" applyFill="1" applyBorder="1" applyAlignment="1" applyProtection="1">
      <alignment horizontal="left" vertical="center" wrapText="1"/>
      <protection hidden="1"/>
    </xf>
    <xf numFmtId="0" fontId="7" fillId="0" borderId="14" xfId="3" applyFont="1" applyBorder="1" applyAlignment="1" applyProtection="1">
      <alignment horizontal="left" vertical="center" wrapText="1"/>
      <protection hidden="1"/>
    </xf>
    <xf numFmtId="0" fontId="14" fillId="0" borderId="0" xfId="3" applyFont="1" applyBorder="1" applyAlignment="1" applyProtection="1">
      <alignment horizontal="right"/>
      <protection hidden="1"/>
    </xf>
    <xf numFmtId="0" fontId="7" fillId="0" borderId="14" xfId="3" applyFont="1" applyFill="1" applyBorder="1" applyAlignment="1" applyProtection="1">
      <protection hidden="1"/>
    </xf>
    <xf numFmtId="0" fontId="7" fillId="0" borderId="14" xfId="3" applyFont="1" applyBorder="1" applyAlignment="1" applyProtection="1">
      <alignment wrapText="1"/>
      <protection hidden="1"/>
    </xf>
    <xf numFmtId="0" fontId="7" fillId="0" borderId="14" xfId="3" applyFont="1" applyBorder="1" applyAlignment="1" applyProtection="1">
      <protection hidden="1"/>
    </xf>
    <xf numFmtId="0" fontId="5" fillId="0" borderId="0" xfId="3" applyFont="1" applyBorder="1" applyAlignment="1" applyProtection="1">
      <protection hidden="1"/>
    </xf>
    <xf numFmtId="0" fontId="7" fillId="0" borderId="14" xfId="3" applyFont="1" applyBorder="1" applyAlignment="1" applyProtection="1">
      <alignment horizontal="left" vertical="top" wrapText="1"/>
      <protection hidden="1"/>
    </xf>
    <xf numFmtId="49" fontId="4" fillId="0" borderId="14" xfId="3" applyNumberFormat="1" applyFont="1" applyBorder="1" applyAlignment="1" applyProtection="1">
      <alignment horizontal="center" vertical="center"/>
      <protection locked="0" hidden="1"/>
    </xf>
    <xf numFmtId="0" fontId="7" fillId="0" borderId="14" xfId="3" applyFont="1" applyBorder="1" applyAlignment="1" applyProtection="1">
      <alignment horizontal="left"/>
      <protection hidden="1"/>
    </xf>
    <xf numFmtId="0" fontId="7" fillId="0" borderId="13" xfId="3" applyFont="1" applyBorder="1" applyAlignment="1" applyProtection="1">
      <protection hidden="1"/>
    </xf>
    <xf numFmtId="0" fontId="7" fillId="0" borderId="14" xfId="3" applyFont="1" applyFill="1" applyBorder="1" applyAlignment="1" applyProtection="1">
      <alignment vertical="center"/>
      <protection hidden="1"/>
    </xf>
    <xf numFmtId="0" fontId="11" fillId="0" borderId="0" xfId="5" applyBorder="1" applyAlignment="1"/>
    <xf numFmtId="0" fontId="11" fillId="0" borderId="14" xfId="5" applyBorder="1" applyAlignment="1"/>
    <xf numFmtId="0" fontId="7" fillId="0" borderId="15" xfId="3" applyFont="1" applyBorder="1" applyAlignment="1" applyProtection="1">
      <protection hidden="1"/>
    </xf>
    <xf numFmtId="0" fontId="7" fillId="0" borderId="16" xfId="3" applyFont="1" applyFill="1" applyBorder="1" applyAlignment="1" applyProtection="1">
      <protection hidden="1"/>
    </xf>
    <xf numFmtId="0" fontId="7" fillId="0" borderId="17" xfId="3" applyFont="1" applyFill="1" applyBorder="1" applyAlignment="1" applyProtection="1">
      <protection hidden="1"/>
    </xf>
    <xf numFmtId="14" fontId="4" fillId="0" borderId="11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0" fontId="5" fillId="0" borderId="0" xfId="0" applyFont="1" applyBorder="1" applyAlignment="1" applyProtection="1"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vertical="top"/>
      <protection hidden="1"/>
    </xf>
    <xf numFmtId="1" fontId="4" fillId="2" borderId="10" xfId="0" applyNumberFormat="1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 applyBorder="1" applyAlignment="1" applyProtection="1">
      <alignment horizontal="right" vertical="center"/>
      <protection locked="0" hidden="1"/>
    </xf>
    <xf numFmtId="0" fontId="5" fillId="0" borderId="0" xfId="0" applyFont="1" applyAlignment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0" fontId="4" fillId="2" borderId="10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Border="1" applyAlignment="1" applyProtection="1">
      <alignment vertical="top"/>
      <protection hidden="1"/>
    </xf>
    <xf numFmtId="0" fontId="5" fillId="0" borderId="0" xfId="0" applyFont="1" applyAlignment="1"/>
    <xf numFmtId="3" fontId="1" fillId="0" borderId="0" xfId="0" applyNumberFormat="1" applyFont="1" applyFill="1"/>
    <xf numFmtId="3" fontId="0" fillId="0" borderId="0" xfId="0" applyNumberFormat="1" applyFill="1"/>
    <xf numFmtId="4" fontId="0" fillId="0" borderId="0" xfId="0" applyNumberFormat="1" applyFill="1"/>
    <xf numFmtId="0" fontId="4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16" fillId="0" borderId="24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vertical="center"/>
    </xf>
    <xf numFmtId="0" fontId="16" fillId="0" borderId="22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6" xfId="0" applyFont="1" applyFill="1" applyBorder="1" applyAlignment="1" applyProtection="1">
      <alignment horizontal="center" vertical="top" wrapText="1"/>
      <protection hidden="1"/>
    </xf>
    <xf numFmtId="0" fontId="9" fillId="0" borderId="12" xfId="0" applyFont="1" applyFill="1" applyBorder="1" applyAlignment="1" applyProtection="1">
      <alignment vertical="center" wrapText="1"/>
      <protection hidden="1"/>
    </xf>
    <xf numFmtId="0" fontId="9" fillId="0" borderId="21" xfId="0" applyFont="1" applyFill="1" applyBorder="1" applyAlignment="1" applyProtection="1">
      <alignment vertical="center" wrapText="1"/>
      <protection hidden="1"/>
    </xf>
    <xf numFmtId="0" fontId="9" fillId="0" borderId="22" xfId="0" applyFont="1" applyFill="1" applyBorder="1" applyAlignment="1" applyProtection="1">
      <alignment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25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2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 applyProtection="1">
      <alignment horizontal="left" vertical="center" wrapText="1"/>
      <protection hidden="1"/>
    </xf>
    <xf numFmtId="0" fontId="16" fillId="0" borderId="21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vertical="center" wrapText="1"/>
    </xf>
    <xf numFmtId="0" fontId="8" fillId="0" borderId="12" xfId="0" applyFont="1" applyFill="1" applyBorder="1" applyAlignment="1" applyProtection="1">
      <alignment vertical="center" wrapText="1"/>
      <protection hidden="1"/>
    </xf>
    <xf numFmtId="0" fontId="8" fillId="0" borderId="21" xfId="0" applyFont="1" applyFill="1" applyBorder="1" applyAlignment="1" applyProtection="1">
      <alignment vertical="center" wrapText="1"/>
      <protection hidden="1"/>
    </xf>
    <xf numFmtId="0" fontId="8" fillId="0" borderId="22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4" fillId="2" borderId="0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Alignment="1" applyProtection="1">
      <alignment horizontal="left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0" xfId="3" applyFont="1" applyAlignment="1" applyProtection="1">
      <protection hidden="1"/>
    </xf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0" fillId="0" borderId="0" xfId="3" applyFont="1" applyAlignment="1"/>
    <xf numFmtId="0" fontId="15" fillId="0" borderId="0" xfId="3" applyFont="1" applyBorder="1" applyAlignment="1" applyProtection="1">
      <alignment vertical="center"/>
      <protection hidden="1"/>
    </xf>
    <xf numFmtId="0" fontId="15" fillId="0" borderId="0" xfId="3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0" fillId="0" borderId="0" xfId="0" applyFill="1" applyAlignment="1"/>
    <xf numFmtId="0" fontId="5" fillId="0" borderId="20" xfId="0" applyFont="1" applyFill="1" applyBorder="1" applyAlignment="1">
      <alignment horizontal="left" vertical="center" wrapText="1"/>
    </xf>
    <xf numFmtId="49" fontId="4" fillId="0" borderId="10" xfId="3" applyNumberFormat="1" applyFont="1" applyFill="1" applyBorder="1" applyAlignment="1" applyProtection="1">
      <alignment horizontal="right" vertical="center"/>
      <protection locked="0" hidden="1"/>
    </xf>
    <xf numFmtId="3" fontId="2" fillId="3" borderId="1" xfId="0" applyNumberFormat="1" applyFont="1" applyFill="1" applyBorder="1" applyAlignment="1" applyProtection="1">
      <alignment vertical="center"/>
      <protection locked="0"/>
    </xf>
    <xf numFmtId="3" fontId="2" fillId="3" borderId="1" xfId="0" applyNumberFormat="1" applyFont="1" applyFill="1" applyBorder="1" applyAlignment="1" applyProtection="1">
      <alignment vertical="center"/>
      <protection hidden="1"/>
    </xf>
    <xf numFmtId="3" fontId="2" fillId="3" borderId="5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3" fontId="10" fillId="0" borderId="0" xfId="0" applyNumberFormat="1" applyFont="1" applyFill="1" applyAlignment="1">
      <alignment vertical="center"/>
    </xf>
    <xf numFmtId="1" fontId="4" fillId="2" borderId="10" xfId="3" applyNumberFormat="1" applyFont="1" applyFill="1" applyBorder="1" applyAlignment="1" applyProtection="1">
      <alignment horizontal="center" vertical="center"/>
      <protection locked="0" hidden="1"/>
    </xf>
    <xf numFmtId="3" fontId="2" fillId="0" borderId="18" xfId="0" applyNumberFormat="1" applyFont="1" applyFill="1" applyBorder="1" applyAlignment="1" applyProtection="1">
      <alignment vertical="center"/>
      <protection locked="0"/>
    </xf>
    <xf numFmtId="3" fontId="2" fillId="0" borderId="5" xfId="0" applyNumberFormat="1" applyFont="1" applyFill="1" applyBorder="1" applyAlignment="1" applyProtection="1">
      <alignment vertical="center"/>
      <protection hidden="1"/>
    </xf>
    <xf numFmtId="3" fontId="2" fillId="0" borderId="18" xfId="0" applyNumberFormat="1" applyFont="1" applyFill="1" applyBorder="1" applyAlignment="1" applyProtection="1">
      <alignment vertical="center"/>
      <protection hidden="1"/>
    </xf>
    <xf numFmtId="3" fontId="2" fillId="0" borderId="19" xfId="0" applyNumberFormat="1" applyFont="1" applyFill="1" applyBorder="1" applyAlignment="1" applyProtection="1">
      <alignment vertical="center"/>
      <protection hidden="1"/>
    </xf>
    <xf numFmtId="0" fontId="5" fillId="0" borderId="0" xfId="3" applyFont="1" applyBorder="1" applyAlignment="1" applyProtection="1">
      <alignment horizontal="right"/>
      <protection hidden="1"/>
    </xf>
    <xf numFmtId="0" fontId="5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alignment horizontal="left" vertical="top" indent="2"/>
      <protection hidden="1"/>
    </xf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0" fontId="5" fillId="0" borderId="0" xfId="3" applyFont="1" applyAlignment="1" applyProtection="1">
      <alignment horizontal="left" vertical="top" wrapText="1" indent="2"/>
      <protection hidden="1"/>
    </xf>
    <xf numFmtId="0" fontId="5" fillId="0" borderId="0" xfId="3" applyFont="1" applyBorder="1" applyAlignment="1" applyProtection="1">
      <alignment horizontal="right" vertical="top"/>
      <protection hidden="1"/>
    </xf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protection hidden="1"/>
    </xf>
    <xf numFmtId="0" fontId="5" fillId="0" borderId="0" xfId="0" applyFont="1" applyFill="1" applyBorder="1" applyAlignment="1" applyProtection="1">
      <alignment vertical="top"/>
      <protection hidden="1"/>
    </xf>
    <xf numFmtId="0" fontId="7" fillId="0" borderId="0" xfId="3" applyFont="1" applyFill="1" applyAlignment="1" applyProtection="1">
      <alignment vertical="top"/>
      <protection hidden="1"/>
    </xf>
    <xf numFmtId="0" fontId="7" fillId="0" borderId="0" xfId="3" applyFont="1" applyFill="1" applyBorder="1" applyAlignment="1" applyProtection="1">
      <alignment horizontal="right" vertical="center"/>
      <protection hidden="1"/>
    </xf>
    <xf numFmtId="0" fontId="7" fillId="0" borderId="0" xfId="3" applyFont="1" applyFill="1" applyBorder="1" applyAlignment="1" applyProtection="1">
      <alignment vertical="top"/>
      <protection hidden="1"/>
    </xf>
    <xf numFmtId="3" fontId="4" fillId="2" borderId="10" xfId="3" applyNumberFormat="1" applyFont="1" applyFill="1" applyBorder="1" applyAlignment="1" applyProtection="1">
      <alignment horizontal="right" vertical="center"/>
      <protection locked="0" hidden="1"/>
    </xf>
    <xf numFmtId="3" fontId="24" fillId="0" borderId="1" xfId="0" applyNumberFormat="1" applyFont="1" applyFill="1" applyBorder="1" applyAlignment="1" applyProtection="1">
      <alignment vertical="center"/>
      <protection locked="0"/>
    </xf>
    <xf numFmtId="0" fontId="12" fillId="0" borderId="26" xfId="3" applyFont="1" applyBorder="1" applyAlignment="1"/>
    <xf numFmtId="0" fontId="12" fillId="0" borderId="7" xfId="3" applyFont="1" applyBorder="1" applyAlignment="1"/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 wrapText="1"/>
      <protection hidden="1"/>
    </xf>
    <xf numFmtId="0" fontId="5" fillId="0" borderId="14" xfId="0" applyFont="1" applyBorder="1" applyAlignment="1" applyProtection="1">
      <alignment horizontal="right" wrapText="1"/>
      <protection hidden="1"/>
    </xf>
    <xf numFmtId="0" fontId="4" fillId="0" borderId="25" xfId="3" applyFont="1" applyFill="1" applyBorder="1" applyAlignment="1" applyProtection="1">
      <alignment horizontal="left" vertical="center"/>
      <protection locked="0" hidden="1"/>
    </xf>
    <xf numFmtId="0" fontId="4" fillId="0" borderId="16" xfId="3" applyFont="1" applyFill="1" applyBorder="1" applyAlignment="1" applyProtection="1">
      <alignment horizontal="left" vertical="center"/>
      <protection locked="0" hidden="1"/>
    </xf>
    <xf numFmtId="49" fontId="4" fillId="0" borderId="25" xfId="3" applyNumberFormat="1" applyFont="1" applyFill="1" applyBorder="1" applyAlignment="1" applyProtection="1">
      <alignment horizontal="left" vertical="center"/>
      <protection locked="0" hidden="1"/>
    </xf>
    <xf numFmtId="49" fontId="4" fillId="0" borderId="16" xfId="3" applyNumberFormat="1" applyFont="1" applyFill="1" applyBorder="1" applyAlignment="1" applyProtection="1">
      <alignment horizontal="left" vertical="center"/>
      <protection locked="0" hidden="1"/>
    </xf>
    <xf numFmtId="49" fontId="4" fillId="0" borderId="17" xfId="3" applyNumberFormat="1" applyFont="1" applyFill="1" applyBorder="1" applyAlignment="1" applyProtection="1">
      <alignment horizontal="left" vertical="center"/>
      <protection locked="0" hidden="1"/>
    </xf>
    <xf numFmtId="0" fontId="4" fillId="2" borderId="25" xfId="3" applyFont="1" applyFill="1" applyBorder="1" applyAlignment="1" applyProtection="1">
      <alignment horizontal="right" vertical="center"/>
      <protection locked="0" hidden="1"/>
    </xf>
    <xf numFmtId="0" fontId="5" fillId="0" borderId="16" xfId="3" applyFont="1" applyBorder="1" applyAlignment="1"/>
    <xf numFmtId="0" fontId="5" fillId="0" borderId="17" xfId="3" applyFont="1" applyBorder="1" applyAlignment="1"/>
    <xf numFmtId="0" fontId="7" fillId="0" borderId="16" xfId="3" applyFont="1" applyFill="1" applyBorder="1" applyAlignment="1"/>
    <xf numFmtId="0" fontId="7" fillId="0" borderId="17" xfId="3" applyFont="1" applyFill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7" xfId="3" applyFont="1" applyBorder="1" applyAlignment="1" applyProtection="1">
      <alignment horizontal="center"/>
      <protection hidden="1"/>
    </xf>
    <xf numFmtId="49" fontId="4" fillId="2" borderId="25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17" xfId="3" applyNumberFormat="1" applyFont="1" applyBorder="1" applyAlignment="1" applyProtection="1">
      <alignment horizontal="center" vertical="center"/>
      <protection locked="0" hidden="1"/>
    </xf>
    <xf numFmtId="0" fontId="5" fillId="0" borderId="29" xfId="0" applyFont="1" applyBorder="1" applyAlignment="1" applyProtection="1">
      <alignment horizontal="center" vertical="top"/>
      <protection hidden="1"/>
    </xf>
    <xf numFmtId="0" fontId="5" fillId="0" borderId="29" xfId="0" applyFont="1" applyBorder="1" applyAlignment="1">
      <alignment horizontal="center"/>
    </xf>
    <xf numFmtId="0" fontId="5" fillId="0" borderId="29" xfId="0" applyFont="1" applyBorder="1" applyAlignment="1"/>
    <xf numFmtId="0" fontId="7" fillId="0" borderId="16" xfId="3" applyFont="1" applyFill="1" applyBorder="1" applyAlignment="1" applyProtection="1">
      <alignment horizontal="center" vertical="top"/>
      <protection hidden="1"/>
    </xf>
    <xf numFmtId="0" fontId="7" fillId="0" borderId="16" xfId="3" applyFont="1" applyFill="1" applyBorder="1" applyAlignment="1" applyProtection="1">
      <alignment horizontal="center"/>
      <protection hidden="1"/>
    </xf>
    <xf numFmtId="49" fontId="6" fillId="0" borderId="25" xfId="1" applyNumberFormat="1" applyFill="1" applyBorder="1" applyAlignment="1" applyProtection="1">
      <alignment horizontal="left" vertical="center"/>
      <protection locked="0"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14" xfId="0" applyFont="1" applyBorder="1" applyAlignment="1" applyProtection="1">
      <alignment horizontal="right"/>
      <protection hidden="1"/>
    </xf>
    <xf numFmtId="0" fontId="5" fillId="0" borderId="17" xfId="3" applyFont="1" applyFill="1" applyBorder="1" applyAlignment="1">
      <alignment horizontal="left" vertical="center"/>
    </xf>
    <xf numFmtId="0" fontId="23" fillId="0" borderId="0" xfId="3" applyFont="1" applyAlignment="1" applyProtection="1">
      <alignment horizontal="left"/>
      <protection hidden="1"/>
    </xf>
    <xf numFmtId="0" fontId="16" fillId="0" borderId="0" xfId="3" applyFont="1" applyAlignment="1"/>
    <xf numFmtId="0" fontId="15" fillId="0" borderId="0" xfId="3" applyFont="1" applyAlignment="1" applyProtection="1">
      <alignment horizontal="left"/>
      <protection hidden="1"/>
    </xf>
    <xf numFmtId="0" fontId="0" fillId="0" borderId="0" xfId="3" applyFont="1" applyAlignment="1"/>
    <xf numFmtId="0" fontId="23" fillId="0" borderId="0" xfId="0" applyFont="1" applyAlignment="1" applyProtection="1">
      <alignment horizontal="left"/>
      <protection hidden="1"/>
    </xf>
    <xf numFmtId="0" fontId="22" fillId="0" borderId="0" xfId="0" applyFont="1" applyAlignment="1"/>
    <xf numFmtId="0" fontId="15" fillId="0" borderId="0" xfId="5" applyFont="1" applyBorder="1" applyAlignment="1" applyProtection="1">
      <alignment horizontal="left"/>
      <protection hidden="1"/>
    </xf>
    <xf numFmtId="0" fontId="11" fillId="0" borderId="0" xfId="5" applyBorder="1" applyAlignment="1"/>
    <xf numFmtId="0" fontId="11" fillId="0" borderId="14" xfId="5" applyBorder="1" applyAlignment="1"/>
    <xf numFmtId="49" fontId="4" fillId="0" borderId="25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17" xfId="3" applyNumberFormat="1" applyFont="1" applyFill="1" applyBorder="1" applyAlignment="1" applyProtection="1">
      <alignment horizontal="center" vertical="center"/>
      <protection locked="0" hidden="1"/>
    </xf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0" fontId="4" fillId="2" borderId="25" xfId="0" applyFont="1" applyFill="1" applyBorder="1" applyAlignment="1" applyProtection="1">
      <alignment horizontal="left" vertical="center"/>
      <protection locked="0" hidden="1"/>
    </xf>
    <xf numFmtId="0" fontId="5" fillId="0" borderId="16" xfId="0" applyFont="1" applyBorder="1" applyAlignment="1" applyProtection="1">
      <alignment horizontal="left"/>
    </xf>
    <xf numFmtId="0" fontId="5" fillId="0" borderId="17" xfId="0" applyFont="1" applyBorder="1" applyAlignment="1" applyProtection="1">
      <alignment horizontal="left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7" fillId="0" borderId="0" xfId="3" applyFont="1" applyAlignment="1">
      <alignment horizontal="center"/>
    </xf>
    <xf numFmtId="0" fontId="5" fillId="0" borderId="0" xfId="0" applyFont="1" applyBorder="1" applyAlignment="1" applyProtection="1">
      <alignment horizontal="right" vertical="center" wrapText="1"/>
      <protection hidden="1"/>
    </xf>
    <xf numFmtId="0" fontId="5" fillId="0" borderId="0" xfId="0" applyFont="1" applyBorder="1" applyAlignment="1" applyProtection="1">
      <alignment horizontal="right" wrapText="1"/>
      <protection hidden="1"/>
    </xf>
    <xf numFmtId="0" fontId="5" fillId="0" borderId="0" xfId="0" applyFont="1" applyAlignment="1" applyProtection="1">
      <alignment horizontal="right" wrapText="1"/>
      <protection hidden="1"/>
    </xf>
    <xf numFmtId="0" fontId="5" fillId="0" borderId="6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4" fillId="2" borderId="25" xfId="3" applyFont="1" applyFill="1" applyBorder="1" applyAlignment="1" applyProtection="1">
      <alignment horizontal="left" vertical="center"/>
      <protection locked="0" hidden="1"/>
    </xf>
    <xf numFmtId="0" fontId="5" fillId="0" borderId="16" xfId="3" applyFont="1" applyBorder="1" applyAlignment="1">
      <alignment horizontal="left" vertical="center"/>
    </xf>
    <xf numFmtId="0" fontId="5" fillId="0" borderId="17" xfId="3" applyFont="1" applyBorder="1" applyAlignment="1">
      <alignment horizontal="left" vertical="center"/>
    </xf>
    <xf numFmtId="0" fontId="5" fillId="0" borderId="14" xfId="0" applyFont="1" applyBorder="1" applyAlignment="1" applyProtection="1">
      <alignment horizontal="right" vertical="center"/>
      <protection hidden="1"/>
    </xf>
    <xf numFmtId="1" fontId="4" fillId="2" borderId="25" xfId="0" applyNumberFormat="1" applyFont="1" applyFill="1" applyBorder="1" applyAlignment="1" applyProtection="1">
      <alignment horizontal="center" vertical="center"/>
      <protection locked="0" hidden="1"/>
    </xf>
    <xf numFmtId="1" fontId="4" fillId="2" borderId="17" xfId="0" applyNumberFormat="1" applyFont="1" applyFill="1" applyBorder="1" applyAlignment="1" applyProtection="1">
      <alignment horizontal="center" vertical="center"/>
      <protection locked="0" hidden="1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6" fillId="0" borderId="25" xfId="1" applyFill="1" applyBorder="1" applyAlignment="1" applyProtection="1">
      <protection locked="0" hidden="1"/>
    </xf>
    <xf numFmtId="0" fontId="4" fillId="0" borderId="16" xfId="3" applyFont="1" applyFill="1" applyBorder="1" applyAlignment="1" applyProtection="1">
      <protection locked="0" hidden="1"/>
    </xf>
    <xf numFmtId="0" fontId="4" fillId="0" borderId="17" xfId="3" applyFont="1" applyFill="1" applyBorder="1" applyAlignment="1" applyProtection="1">
      <protection locked="0" hidden="1"/>
    </xf>
    <xf numFmtId="0" fontId="4" fillId="0" borderId="6" xfId="3" applyFont="1" applyFill="1" applyBorder="1" applyAlignment="1" applyProtection="1">
      <alignment horizontal="left" vertical="center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14" xfId="3" applyFont="1" applyFill="1" applyBorder="1" applyAlignment="1" applyProtection="1">
      <alignment horizontal="left" vertical="center" wrapText="1"/>
      <protection hidden="1"/>
    </xf>
    <xf numFmtId="0" fontId="13" fillId="0" borderId="6" xfId="3" applyFont="1" applyBorder="1" applyAlignment="1" applyProtection="1">
      <alignment horizontal="center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13" fillId="0" borderId="14" xfId="3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right" vertical="center" wrapText="1"/>
      <protection hidden="1"/>
    </xf>
    <xf numFmtId="0" fontId="2" fillId="0" borderId="14" xfId="0" applyFont="1" applyBorder="1" applyAlignment="1" applyProtection="1">
      <alignment horizontal="right" wrapText="1"/>
      <protection hidden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18" fillId="0" borderId="0" xfId="5" applyFont="1" applyFill="1" applyBorder="1" applyAlignment="1" applyProtection="1">
      <alignment horizontal="center" vertical="center"/>
      <protection hidden="1"/>
    </xf>
    <xf numFmtId="14" fontId="18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</cellXfs>
  <cellStyles count="6">
    <cellStyle name="Hyperlink" xfId="1" builtinId="8"/>
    <cellStyle name="Normal" xfId="0" builtinId="0"/>
    <cellStyle name="Normal 2" xfId="2"/>
    <cellStyle name="Normal_TFI-POD" xfId="3"/>
    <cellStyle name="Obično_Knjiga2" xfId="4"/>
    <cellStyle name="Style 1" xfId="5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kordic@granolio.hr" TargetMode="External"/><Relationship Id="rId2" Type="http://schemas.openxmlformats.org/officeDocument/2006/relationships/hyperlink" Target="http://www.granolio.hr/" TargetMode="External"/><Relationship Id="rId1" Type="http://schemas.openxmlformats.org/officeDocument/2006/relationships/hyperlink" Target="mailto:granolio@granolio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="110" zoomScaleNormal="100" zoomScaleSheetLayoutView="100" workbookViewId="0">
      <selection activeCell="I25" sqref="I25"/>
    </sheetView>
  </sheetViews>
  <sheetFormatPr defaultRowHeight="12.75"/>
  <cols>
    <col min="1" max="1" width="9.140625" style="142"/>
    <col min="2" max="2" width="13" style="142" customWidth="1"/>
    <col min="3" max="6" width="9.140625" style="10"/>
    <col min="7" max="7" width="15.140625" style="10" customWidth="1"/>
    <col min="8" max="8" width="19.28515625" style="10" customWidth="1"/>
    <col min="9" max="9" width="14.42578125" style="10" customWidth="1"/>
    <col min="10" max="16384" width="9.140625" style="10"/>
  </cols>
  <sheetData>
    <row r="1" spans="1:12" ht="15.75">
      <c r="A1" s="176" t="s">
        <v>22</v>
      </c>
      <c r="B1" s="177"/>
      <c r="C1" s="177"/>
      <c r="D1" s="60"/>
      <c r="E1" s="60"/>
      <c r="F1" s="60"/>
      <c r="G1" s="60"/>
      <c r="H1" s="60"/>
      <c r="I1" s="61"/>
      <c r="J1" s="9"/>
      <c r="K1" s="9"/>
      <c r="L1" s="9"/>
    </row>
    <row r="2" spans="1:12">
      <c r="A2" s="244" t="s">
        <v>23</v>
      </c>
      <c r="B2" s="245"/>
      <c r="C2" s="245"/>
      <c r="D2" s="246"/>
      <c r="E2" s="79">
        <v>42005</v>
      </c>
      <c r="F2" s="11"/>
      <c r="G2" s="12" t="s">
        <v>33</v>
      </c>
      <c r="H2" s="79">
        <v>42185</v>
      </c>
      <c r="I2" s="62"/>
      <c r="J2" s="9"/>
      <c r="K2" s="9"/>
      <c r="L2" s="9"/>
    </row>
    <row r="3" spans="1:12">
      <c r="A3" s="13"/>
      <c r="B3" s="13"/>
      <c r="C3" s="13"/>
      <c r="D3" s="13"/>
      <c r="E3" s="14"/>
      <c r="F3" s="14"/>
      <c r="G3" s="13"/>
      <c r="H3" s="13"/>
      <c r="I3" s="63"/>
      <c r="J3" s="9"/>
      <c r="K3" s="9"/>
      <c r="L3" s="9"/>
    </row>
    <row r="4" spans="1:12" ht="15">
      <c r="A4" s="247" t="s">
        <v>276</v>
      </c>
      <c r="B4" s="248"/>
      <c r="C4" s="248"/>
      <c r="D4" s="248"/>
      <c r="E4" s="248"/>
      <c r="F4" s="248"/>
      <c r="G4" s="248"/>
      <c r="H4" s="248"/>
      <c r="I4" s="249"/>
      <c r="J4" s="9"/>
      <c r="K4" s="9"/>
      <c r="L4" s="9"/>
    </row>
    <row r="5" spans="1:12">
      <c r="A5" s="15"/>
      <c r="B5" s="15"/>
      <c r="C5" s="15"/>
      <c r="D5" s="15"/>
      <c r="E5" s="16"/>
      <c r="F5" s="64"/>
      <c r="G5" s="17"/>
      <c r="H5" s="18"/>
      <c r="I5" s="65"/>
      <c r="J5" s="9"/>
      <c r="K5" s="9"/>
      <c r="L5" s="9"/>
    </row>
    <row r="6" spans="1:12">
      <c r="A6" s="202" t="s">
        <v>7</v>
      </c>
      <c r="B6" s="203"/>
      <c r="C6" s="194" t="s">
        <v>277</v>
      </c>
      <c r="D6" s="195"/>
      <c r="E6" s="23"/>
      <c r="F6" s="23"/>
      <c r="G6" s="23"/>
      <c r="H6" s="23"/>
      <c r="I6" s="66"/>
      <c r="J6" s="9"/>
      <c r="K6" s="9"/>
      <c r="L6" s="9"/>
    </row>
    <row r="7" spans="1:12">
      <c r="A7" s="135"/>
      <c r="B7" s="135"/>
      <c r="C7" s="82"/>
      <c r="D7" s="82"/>
      <c r="E7" s="23"/>
      <c r="F7" s="23"/>
      <c r="G7" s="23"/>
      <c r="H7" s="23"/>
      <c r="I7" s="66"/>
      <c r="J7" s="9"/>
      <c r="K7" s="9"/>
      <c r="L7" s="9"/>
    </row>
    <row r="8" spans="1:12" ht="12.75" customHeight="1">
      <c r="A8" s="250" t="s">
        <v>8</v>
      </c>
      <c r="B8" s="251"/>
      <c r="C8" s="194" t="s">
        <v>278</v>
      </c>
      <c r="D8" s="195"/>
      <c r="E8" s="23"/>
      <c r="F8" s="23"/>
      <c r="G8" s="23"/>
      <c r="H8" s="23"/>
      <c r="I8" s="67"/>
      <c r="J8" s="9"/>
      <c r="K8" s="9"/>
      <c r="L8" s="9"/>
    </row>
    <row r="9" spans="1:12">
      <c r="A9" s="136"/>
      <c r="B9" s="136"/>
      <c r="C9" s="83"/>
      <c r="D9" s="82"/>
      <c r="E9" s="15"/>
      <c r="F9" s="15"/>
      <c r="G9" s="15"/>
      <c r="H9" s="15"/>
      <c r="I9" s="67"/>
      <c r="J9" s="9"/>
      <c r="K9" s="9"/>
      <c r="L9" s="9"/>
    </row>
    <row r="10" spans="1:12" ht="12.75" customHeight="1">
      <c r="A10" s="228" t="s">
        <v>9</v>
      </c>
      <c r="B10" s="229"/>
      <c r="C10" s="194" t="s">
        <v>279</v>
      </c>
      <c r="D10" s="195"/>
      <c r="E10" s="15"/>
      <c r="F10" s="15"/>
      <c r="G10" s="15"/>
      <c r="H10" s="15"/>
      <c r="I10" s="67"/>
      <c r="J10" s="9"/>
      <c r="K10" s="9"/>
      <c r="L10" s="9"/>
    </row>
    <row r="11" spans="1:12">
      <c r="A11" s="230"/>
      <c r="B11" s="230"/>
      <c r="C11" s="15"/>
      <c r="D11" s="15"/>
      <c r="E11" s="15"/>
      <c r="F11" s="15"/>
      <c r="G11" s="15"/>
      <c r="H11" s="15"/>
      <c r="I11" s="67"/>
      <c r="J11" s="9"/>
      <c r="K11" s="9"/>
      <c r="L11" s="9"/>
    </row>
    <row r="12" spans="1:12">
      <c r="A12" s="202" t="s">
        <v>10</v>
      </c>
      <c r="B12" s="203"/>
      <c r="C12" s="233" t="s">
        <v>280</v>
      </c>
      <c r="D12" s="234"/>
      <c r="E12" s="234"/>
      <c r="F12" s="234"/>
      <c r="G12" s="234"/>
      <c r="H12" s="234"/>
      <c r="I12" s="235"/>
      <c r="J12" s="9"/>
      <c r="K12" s="9"/>
      <c r="L12" s="9"/>
    </row>
    <row r="13" spans="1:12">
      <c r="A13" s="135"/>
      <c r="B13" s="135"/>
      <c r="C13" s="84"/>
      <c r="D13" s="82"/>
      <c r="E13" s="82"/>
      <c r="F13" s="82"/>
      <c r="G13" s="82"/>
      <c r="H13" s="82"/>
      <c r="I13" s="82"/>
      <c r="J13" s="9"/>
      <c r="K13" s="9"/>
      <c r="L13" s="9"/>
    </row>
    <row r="14" spans="1:12">
      <c r="A14" s="202" t="s">
        <v>11</v>
      </c>
      <c r="B14" s="236"/>
      <c r="C14" s="237">
        <v>10000</v>
      </c>
      <c r="D14" s="238"/>
      <c r="E14" s="82"/>
      <c r="F14" s="220" t="s">
        <v>6</v>
      </c>
      <c r="G14" s="239"/>
      <c r="H14" s="239"/>
      <c r="I14" s="240"/>
      <c r="J14" s="9"/>
      <c r="K14" s="9"/>
      <c r="L14" s="9"/>
    </row>
    <row r="15" spans="1:12">
      <c r="A15" s="135"/>
      <c r="B15" s="135"/>
      <c r="C15" s="82"/>
      <c r="D15" s="82"/>
      <c r="E15" s="82"/>
      <c r="F15" s="82"/>
      <c r="G15" s="82"/>
      <c r="H15" s="82"/>
      <c r="I15" s="82"/>
      <c r="J15" s="9"/>
      <c r="K15" s="9"/>
      <c r="L15" s="9"/>
    </row>
    <row r="16" spans="1:12">
      <c r="A16" s="202" t="s">
        <v>12</v>
      </c>
      <c r="B16" s="203"/>
      <c r="C16" s="233" t="s">
        <v>281</v>
      </c>
      <c r="D16" s="234"/>
      <c r="E16" s="234"/>
      <c r="F16" s="234"/>
      <c r="G16" s="234"/>
      <c r="H16" s="234"/>
      <c r="I16" s="235"/>
      <c r="J16" s="9"/>
      <c r="K16" s="9"/>
      <c r="L16" s="9"/>
    </row>
    <row r="17" spans="1:12">
      <c r="A17" s="135"/>
      <c r="B17" s="135"/>
      <c r="C17" s="169"/>
      <c r="D17" s="169"/>
      <c r="E17" s="169"/>
      <c r="F17" s="169"/>
      <c r="G17" s="169"/>
      <c r="H17" s="169"/>
      <c r="I17" s="169"/>
      <c r="J17" s="9"/>
      <c r="K17" s="9"/>
      <c r="L17" s="9"/>
    </row>
    <row r="18" spans="1:12">
      <c r="A18" s="202" t="s">
        <v>13</v>
      </c>
      <c r="B18" s="203"/>
      <c r="C18" s="241" t="s">
        <v>282</v>
      </c>
      <c r="D18" s="242"/>
      <c r="E18" s="242"/>
      <c r="F18" s="242"/>
      <c r="G18" s="242"/>
      <c r="H18" s="242"/>
      <c r="I18" s="243"/>
      <c r="J18" s="9"/>
      <c r="K18" s="9"/>
      <c r="L18" s="9"/>
    </row>
    <row r="19" spans="1:12">
      <c r="A19" s="135"/>
      <c r="B19" s="135"/>
      <c r="C19" s="170"/>
      <c r="D19" s="169"/>
      <c r="E19" s="169"/>
      <c r="F19" s="169"/>
      <c r="G19" s="169"/>
      <c r="H19" s="169"/>
      <c r="I19" s="169"/>
      <c r="J19" s="9"/>
      <c r="K19" s="9"/>
      <c r="L19" s="9"/>
    </row>
    <row r="20" spans="1:12">
      <c r="A20" s="202" t="s">
        <v>14</v>
      </c>
      <c r="B20" s="203"/>
      <c r="C20" s="241" t="s">
        <v>283</v>
      </c>
      <c r="D20" s="242"/>
      <c r="E20" s="242"/>
      <c r="F20" s="242"/>
      <c r="G20" s="242"/>
      <c r="H20" s="242"/>
      <c r="I20" s="243"/>
      <c r="J20" s="9"/>
      <c r="K20" s="9"/>
      <c r="L20" s="9"/>
    </row>
    <row r="21" spans="1:12">
      <c r="A21" s="135"/>
      <c r="B21" s="135"/>
      <c r="C21" s="170"/>
      <c r="D21" s="169"/>
      <c r="E21" s="169"/>
      <c r="F21" s="169"/>
      <c r="G21" s="169"/>
      <c r="H21" s="169"/>
      <c r="I21" s="169"/>
      <c r="J21" s="9"/>
      <c r="K21" s="9"/>
      <c r="L21" s="9"/>
    </row>
    <row r="22" spans="1:12">
      <c r="A22" s="202" t="s">
        <v>15</v>
      </c>
      <c r="B22" s="203"/>
      <c r="C22" s="155">
        <v>133</v>
      </c>
      <c r="D22" s="220" t="s">
        <v>285</v>
      </c>
      <c r="E22" s="221"/>
      <c r="F22" s="222"/>
      <c r="G22" s="231"/>
      <c r="H22" s="232"/>
      <c r="I22" s="86"/>
      <c r="J22" s="9"/>
      <c r="K22" s="9"/>
      <c r="L22" s="9"/>
    </row>
    <row r="23" spans="1:12">
      <c r="A23" s="135"/>
      <c r="B23" s="135"/>
      <c r="C23" s="82"/>
      <c r="D23" s="82"/>
      <c r="E23" s="82"/>
      <c r="F23" s="82"/>
      <c r="G23" s="82"/>
      <c r="H23" s="82"/>
      <c r="I23" s="87"/>
      <c r="J23" s="9"/>
      <c r="K23" s="9"/>
      <c r="L23" s="9"/>
    </row>
    <row r="24" spans="1:12">
      <c r="A24" s="202" t="s">
        <v>16</v>
      </c>
      <c r="B24" s="203"/>
      <c r="C24" s="85">
        <v>21</v>
      </c>
      <c r="D24" s="220" t="s">
        <v>284</v>
      </c>
      <c r="E24" s="221"/>
      <c r="F24" s="221"/>
      <c r="G24" s="222"/>
      <c r="H24" s="134" t="s">
        <v>26</v>
      </c>
      <c r="I24" s="174">
        <v>490</v>
      </c>
      <c r="J24" s="9"/>
      <c r="K24" s="9"/>
      <c r="L24" s="9"/>
    </row>
    <row r="25" spans="1:12">
      <c r="A25" s="135"/>
      <c r="B25" s="135"/>
      <c r="C25" s="82"/>
      <c r="D25" s="82"/>
      <c r="E25" s="82"/>
      <c r="F25" s="82"/>
      <c r="G25" s="88"/>
      <c r="H25" s="135" t="s">
        <v>27</v>
      </c>
      <c r="I25" s="84"/>
      <c r="J25" s="9"/>
      <c r="K25" s="9"/>
      <c r="L25" s="9"/>
    </row>
    <row r="26" spans="1:12">
      <c r="A26" s="202" t="s">
        <v>17</v>
      </c>
      <c r="B26" s="203"/>
      <c r="C26" s="89" t="s">
        <v>306</v>
      </c>
      <c r="D26" s="90"/>
      <c r="E26" s="91"/>
      <c r="F26" s="87"/>
      <c r="G26" s="202" t="s">
        <v>28</v>
      </c>
      <c r="H26" s="203"/>
      <c r="I26" s="148" t="s">
        <v>286</v>
      </c>
      <c r="J26" s="9"/>
      <c r="K26" s="9"/>
      <c r="L26" s="9"/>
    </row>
    <row r="27" spans="1:12">
      <c r="A27" s="135"/>
      <c r="B27" s="135"/>
      <c r="C27" s="15"/>
      <c r="D27" s="68"/>
      <c r="E27" s="68"/>
      <c r="F27" s="68"/>
      <c r="G27" s="68"/>
      <c r="H27" s="15"/>
      <c r="I27" s="69"/>
      <c r="J27" s="9"/>
      <c r="K27" s="9"/>
      <c r="L27" s="9"/>
    </row>
    <row r="28" spans="1:12">
      <c r="A28" s="223" t="s">
        <v>24</v>
      </c>
      <c r="B28" s="224"/>
      <c r="C28" s="225"/>
      <c r="D28" s="225"/>
      <c r="E28" s="224" t="s">
        <v>25</v>
      </c>
      <c r="F28" s="226"/>
      <c r="G28" s="226"/>
      <c r="H28" s="227" t="s">
        <v>1</v>
      </c>
      <c r="I28" s="227"/>
      <c r="J28" s="9"/>
      <c r="K28" s="9"/>
      <c r="L28" s="9"/>
    </row>
    <row r="29" spans="1:12">
      <c r="A29" s="9"/>
      <c r="B29" s="9"/>
      <c r="C29" s="27"/>
      <c r="D29" s="21"/>
      <c r="E29" s="15"/>
      <c r="F29" s="15"/>
      <c r="G29" s="15"/>
      <c r="H29" s="22"/>
      <c r="I29" s="69"/>
      <c r="J29" s="9"/>
      <c r="K29" s="9"/>
      <c r="L29" s="9"/>
    </row>
    <row r="30" spans="1:12">
      <c r="A30" s="186" t="s">
        <v>293</v>
      </c>
      <c r="B30" s="187"/>
      <c r="C30" s="187"/>
      <c r="D30" s="188"/>
      <c r="E30" s="186" t="s">
        <v>285</v>
      </c>
      <c r="F30" s="187"/>
      <c r="G30" s="187"/>
      <c r="H30" s="194" t="s">
        <v>294</v>
      </c>
      <c r="I30" s="195"/>
      <c r="J30" s="9"/>
      <c r="K30" s="9"/>
      <c r="L30" s="9"/>
    </row>
    <row r="31" spans="1:12">
      <c r="A31" s="160"/>
      <c r="B31" s="160"/>
      <c r="C31" s="161"/>
      <c r="D31" s="218"/>
      <c r="E31" s="218"/>
      <c r="F31" s="218"/>
      <c r="G31" s="219"/>
      <c r="H31" s="68"/>
      <c r="I31" s="162"/>
      <c r="J31" s="9"/>
      <c r="K31" s="9"/>
      <c r="L31" s="9"/>
    </row>
    <row r="32" spans="1:12">
      <c r="A32" s="186" t="s">
        <v>295</v>
      </c>
      <c r="B32" s="187"/>
      <c r="C32" s="187"/>
      <c r="D32" s="188"/>
      <c r="E32" s="186" t="s">
        <v>296</v>
      </c>
      <c r="F32" s="187"/>
      <c r="G32" s="187"/>
      <c r="H32" s="194" t="s">
        <v>297</v>
      </c>
      <c r="I32" s="195"/>
      <c r="J32" s="9"/>
      <c r="K32" s="9"/>
      <c r="L32" s="9"/>
    </row>
    <row r="33" spans="1:12">
      <c r="A33" s="160"/>
      <c r="B33" s="160"/>
      <c r="C33" s="161"/>
      <c r="D33" s="163"/>
      <c r="E33" s="163"/>
      <c r="F33" s="163"/>
      <c r="G33" s="164"/>
      <c r="H33" s="68"/>
      <c r="I33" s="165"/>
      <c r="J33" s="9"/>
      <c r="K33" s="9"/>
      <c r="L33" s="9"/>
    </row>
    <row r="34" spans="1:12">
      <c r="A34" s="186" t="s">
        <v>298</v>
      </c>
      <c r="B34" s="187"/>
      <c r="C34" s="187"/>
      <c r="D34" s="188"/>
      <c r="E34" s="186" t="s">
        <v>299</v>
      </c>
      <c r="F34" s="187"/>
      <c r="G34" s="187"/>
      <c r="H34" s="194" t="s">
        <v>300</v>
      </c>
      <c r="I34" s="195"/>
      <c r="J34" s="9"/>
      <c r="K34" s="9"/>
      <c r="L34" s="9"/>
    </row>
    <row r="35" spans="1:12">
      <c r="A35" s="160"/>
      <c r="B35" s="160"/>
      <c r="C35" s="161"/>
      <c r="D35" s="163"/>
      <c r="E35" s="163"/>
      <c r="F35" s="163"/>
      <c r="G35" s="164"/>
      <c r="H35" s="68"/>
      <c r="I35" s="165"/>
      <c r="J35" s="9"/>
      <c r="K35" s="9"/>
      <c r="L35" s="9"/>
    </row>
    <row r="36" spans="1:12">
      <c r="A36" s="186" t="s">
        <v>301</v>
      </c>
      <c r="B36" s="187"/>
      <c r="C36" s="187"/>
      <c r="D36" s="188"/>
      <c r="E36" s="186" t="s">
        <v>296</v>
      </c>
      <c r="F36" s="187"/>
      <c r="G36" s="187"/>
      <c r="H36" s="194" t="s">
        <v>302</v>
      </c>
      <c r="I36" s="195"/>
      <c r="J36" s="9"/>
      <c r="K36" s="9"/>
      <c r="L36" s="9"/>
    </row>
    <row r="37" spans="1:12">
      <c r="A37" s="166"/>
      <c r="B37" s="166"/>
      <c r="C37" s="216"/>
      <c r="D37" s="217"/>
      <c r="E37" s="68"/>
      <c r="F37" s="216"/>
      <c r="G37" s="217"/>
      <c r="H37" s="68"/>
      <c r="I37" s="68"/>
      <c r="J37" s="9"/>
      <c r="K37" s="9"/>
      <c r="L37" s="9"/>
    </row>
    <row r="38" spans="1:12">
      <c r="A38" s="186" t="s">
        <v>303</v>
      </c>
      <c r="B38" s="187"/>
      <c r="C38" s="187"/>
      <c r="D38" s="188"/>
      <c r="E38" s="186" t="s">
        <v>304</v>
      </c>
      <c r="F38" s="187"/>
      <c r="G38" s="187"/>
      <c r="H38" s="194" t="s">
        <v>305</v>
      </c>
      <c r="I38" s="195"/>
      <c r="J38" s="9"/>
      <c r="K38" s="9"/>
      <c r="L38" s="9"/>
    </row>
    <row r="39" spans="1:12">
      <c r="A39" s="166"/>
      <c r="B39" s="166"/>
      <c r="C39" s="167"/>
      <c r="D39" s="168"/>
      <c r="E39" s="68"/>
      <c r="F39" s="167"/>
      <c r="G39" s="168"/>
      <c r="H39" s="68"/>
      <c r="I39" s="68"/>
      <c r="J39" s="9"/>
      <c r="K39" s="9"/>
      <c r="L39" s="9"/>
    </row>
    <row r="40" spans="1:12">
      <c r="A40" s="186"/>
      <c r="B40" s="187"/>
      <c r="C40" s="187"/>
      <c r="D40" s="188"/>
      <c r="E40" s="186"/>
      <c r="F40" s="187"/>
      <c r="G40" s="187"/>
      <c r="H40" s="194"/>
      <c r="I40" s="195"/>
      <c r="J40" s="9"/>
      <c r="K40" s="9"/>
      <c r="L40" s="9"/>
    </row>
    <row r="41" spans="1:12">
      <c r="A41" s="137"/>
      <c r="B41" s="27"/>
      <c r="C41" s="27"/>
      <c r="D41" s="27"/>
      <c r="E41" s="20"/>
      <c r="F41" s="80"/>
      <c r="G41" s="80"/>
      <c r="H41" s="81"/>
      <c r="I41" s="70"/>
      <c r="J41" s="9"/>
      <c r="K41" s="9"/>
      <c r="L41" s="9"/>
    </row>
    <row r="42" spans="1:12">
      <c r="A42" s="24"/>
      <c r="B42" s="24"/>
      <c r="C42" s="25"/>
      <c r="D42" s="26"/>
      <c r="E42" s="15"/>
      <c r="F42" s="25"/>
      <c r="G42" s="26"/>
      <c r="H42" s="15"/>
      <c r="I42" s="67"/>
      <c r="J42" s="9"/>
      <c r="K42" s="9"/>
      <c r="L42" s="9"/>
    </row>
    <row r="43" spans="1:12">
      <c r="A43" s="28"/>
      <c r="B43" s="28"/>
      <c r="C43" s="28"/>
      <c r="D43" s="19"/>
      <c r="E43" s="19"/>
      <c r="F43" s="28"/>
      <c r="G43" s="19"/>
      <c r="H43" s="19"/>
      <c r="I43" s="71"/>
      <c r="J43" s="9"/>
      <c r="K43" s="9"/>
      <c r="L43" s="9"/>
    </row>
    <row r="44" spans="1:12" ht="12.75" customHeight="1">
      <c r="A44" s="179" t="s">
        <v>18</v>
      </c>
      <c r="B44" s="180"/>
      <c r="C44" s="214"/>
      <c r="D44" s="215"/>
      <c r="E44" s="21"/>
      <c r="F44" s="181"/>
      <c r="G44" s="189"/>
      <c r="H44" s="189"/>
      <c r="I44" s="190"/>
      <c r="J44" s="9"/>
      <c r="K44" s="9"/>
      <c r="L44" s="9"/>
    </row>
    <row r="45" spans="1:12">
      <c r="A45" s="24"/>
      <c r="B45" s="24"/>
      <c r="C45" s="191"/>
      <c r="D45" s="192"/>
      <c r="E45" s="15"/>
      <c r="F45" s="191"/>
      <c r="G45" s="193"/>
      <c r="H45" s="29"/>
      <c r="I45" s="72"/>
      <c r="J45" s="9"/>
      <c r="K45" s="9"/>
      <c r="L45" s="9"/>
    </row>
    <row r="46" spans="1:12" ht="12.75" customHeight="1">
      <c r="A46" s="179" t="s">
        <v>19</v>
      </c>
      <c r="B46" s="180"/>
      <c r="C46" s="181" t="s">
        <v>287</v>
      </c>
      <c r="D46" s="182"/>
      <c r="E46" s="182"/>
      <c r="F46" s="182"/>
      <c r="G46" s="182"/>
      <c r="H46" s="182"/>
      <c r="I46" s="182"/>
      <c r="J46" s="9"/>
      <c r="K46" s="9"/>
      <c r="L46" s="9"/>
    </row>
    <row r="47" spans="1:12">
      <c r="A47" s="135"/>
      <c r="B47" s="135"/>
      <c r="C47" s="171" t="s">
        <v>29</v>
      </c>
      <c r="D47" s="21"/>
      <c r="E47" s="21"/>
      <c r="F47" s="21"/>
      <c r="G47" s="21"/>
      <c r="H47" s="21"/>
      <c r="I47" s="65"/>
      <c r="J47" s="9"/>
      <c r="K47" s="9"/>
      <c r="L47" s="9"/>
    </row>
    <row r="48" spans="1:12">
      <c r="A48" s="179" t="s">
        <v>20</v>
      </c>
      <c r="B48" s="180"/>
      <c r="C48" s="183" t="s">
        <v>288</v>
      </c>
      <c r="D48" s="184"/>
      <c r="E48" s="185"/>
      <c r="F48" s="21"/>
      <c r="G48" s="172" t="s">
        <v>2</v>
      </c>
      <c r="H48" s="183" t="s">
        <v>289</v>
      </c>
      <c r="I48" s="185"/>
      <c r="J48" s="9"/>
      <c r="K48" s="9"/>
      <c r="L48" s="9"/>
    </row>
    <row r="49" spans="1:12">
      <c r="A49" s="135"/>
      <c r="B49" s="135"/>
      <c r="C49" s="173"/>
      <c r="D49" s="21"/>
      <c r="E49" s="21"/>
      <c r="F49" s="21"/>
      <c r="G49" s="21"/>
      <c r="H49" s="21"/>
      <c r="I49" s="65"/>
      <c r="J49" s="9"/>
      <c r="K49" s="9"/>
      <c r="L49" s="9"/>
    </row>
    <row r="50" spans="1:12" ht="12.75" customHeight="1">
      <c r="A50" s="179" t="s">
        <v>13</v>
      </c>
      <c r="B50" s="180"/>
      <c r="C50" s="201" t="s">
        <v>290</v>
      </c>
      <c r="D50" s="184"/>
      <c r="E50" s="184"/>
      <c r="F50" s="184"/>
      <c r="G50" s="184"/>
      <c r="H50" s="184"/>
      <c r="I50" s="185"/>
      <c r="J50" s="9"/>
      <c r="K50" s="9"/>
      <c r="L50" s="9"/>
    </row>
    <row r="51" spans="1:12">
      <c r="A51" s="135"/>
      <c r="B51" s="135"/>
      <c r="C51" s="21"/>
      <c r="D51" s="21"/>
      <c r="E51" s="21"/>
      <c r="F51" s="21"/>
      <c r="G51" s="21"/>
      <c r="H51" s="21"/>
      <c r="I51" s="65"/>
      <c r="J51" s="9"/>
      <c r="K51" s="9"/>
      <c r="L51" s="9"/>
    </row>
    <row r="52" spans="1:12">
      <c r="A52" s="202" t="s">
        <v>21</v>
      </c>
      <c r="B52" s="203"/>
      <c r="C52" s="183" t="s">
        <v>291</v>
      </c>
      <c r="D52" s="184"/>
      <c r="E52" s="184"/>
      <c r="F52" s="184"/>
      <c r="G52" s="184"/>
      <c r="H52" s="184"/>
      <c r="I52" s="204"/>
      <c r="J52" s="9"/>
      <c r="K52" s="9"/>
      <c r="L52" s="9"/>
    </row>
    <row r="53" spans="1:12">
      <c r="A53" s="138"/>
      <c r="B53" s="138"/>
      <c r="C53" s="178" t="s">
        <v>30</v>
      </c>
      <c r="D53" s="178"/>
      <c r="E53" s="178"/>
      <c r="F53" s="178"/>
      <c r="G53" s="178"/>
      <c r="H53" s="178"/>
      <c r="I53" s="73"/>
      <c r="J53" s="9"/>
      <c r="K53" s="9"/>
      <c r="L53" s="9"/>
    </row>
    <row r="54" spans="1:12">
      <c r="A54" s="138"/>
      <c r="B54" s="138"/>
      <c r="C54" s="30"/>
      <c r="D54" s="30"/>
      <c r="E54" s="30"/>
      <c r="F54" s="30"/>
      <c r="G54" s="30"/>
      <c r="H54" s="30"/>
      <c r="I54" s="73"/>
      <c r="J54" s="9"/>
      <c r="K54" s="9"/>
      <c r="L54" s="9"/>
    </row>
    <row r="55" spans="1:12">
      <c r="A55" s="138"/>
      <c r="B55" s="205"/>
      <c r="C55" s="206"/>
      <c r="D55" s="206"/>
      <c r="E55" s="206"/>
      <c r="F55" s="143"/>
      <c r="G55" s="143"/>
      <c r="H55" s="143"/>
      <c r="I55" s="144"/>
      <c r="J55" s="9"/>
      <c r="K55" s="9"/>
      <c r="L55" s="9"/>
    </row>
    <row r="56" spans="1:12">
      <c r="A56" s="138"/>
      <c r="B56" s="207"/>
      <c r="C56" s="208"/>
      <c r="D56" s="208"/>
      <c r="E56" s="208"/>
      <c r="F56" s="208"/>
      <c r="G56" s="208"/>
      <c r="H56" s="208"/>
      <c r="I56" s="208"/>
      <c r="J56" s="9"/>
      <c r="K56" s="9"/>
      <c r="L56" s="9"/>
    </row>
    <row r="57" spans="1:12">
      <c r="A57" s="138"/>
      <c r="B57" s="209"/>
      <c r="C57" s="210"/>
      <c r="D57" s="210"/>
      <c r="E57" s="210"/>
      <c r="F57" s="210"/>
      <c r="G57" s="210"/>
      <c r="H57" s="210"/>
      <c r="I57" s="210"/>
      <c r="J57" s="9"/>
      <c r="K57" s="9"/>
      <c r="L57" s="9"/>
    </row>
    <row r="58" spans="1:12">
      <c r="A58" s="138"/>
      <c r="B58" s="209"/>
      <c r="C58" s="210"/>
      <c r="D58" s="210"/>
      <c r="E58" s="210"/>
      <c r="F58" s="210"/>
      <c r="G58" s="210"/>
      <c r="H58" s="210"/>
      <c r="I58" s="210"/>
      <c r="J58" s="9"/>
      <c r="K58" s="9"/>
      <c r="L58" s="9"/>
    </row>
    <row r="59" spans="1:12">
      <c r="A59" s="138"/>
      <c r="B59" s="211"/>
      <c r="C59" s="212"/>
      <c r="D59" s="212"/>
      <c r="E59" s="212"/>
      <c r="F59" s="212"/>
      <c r="G59" s="212"/>
      <c r="H59" s="212"/>
      <c r="I59" s="213"/>
      <c r="J59" s="9"/>
      <c r="K59" s="9"/>
      <c r="L59" s="9"/>
    </row>
    <row r="60" spans="1:12">
      <c r="A60" s="139" t="s">
        <v>3</v>
      </c>
      <c r="B60" s="140"/>
      <c r="C60" s="74"/>
      <c r="D60" s="74"/>
      <c r="E60" s="74"/>
      <c r="F60" s="74"/>
      <c r="G60" s="74"/>
      <c r="H60" s="74"/>
      <c r="I60" s="75"/>
      <c r="J60" s="9"/>
      <c r="K60" s="9"/>
      <c r="L60" s="9"/>
    </row>
    <row r="61" spans="1:12" ht="13.5" thickBot="1">
      <c r="A61" s="140"/>
      <c r="B61" s="140"/>
      <c r="C61" s="15"/>
      <c r="D61" s="15"/>
      <c r="E61" s="15"/>
      <c r="F61" s="15"/>
      <c r="G61" s="31"/>
      <c r="H61" s="32"/>
      <c r="I61" s="76"/>
      <c r="J61" s="9"/>
      <c r="K61" s="9"/>
      <c r="L61" s="9"/>
    </row>
    <row r="62" spans="1:12">
      <c r="A62" s="141"/>
      <c r="B62" s="141"/>
      <c r="C62" s="15"/>
      <c r="D62" s="15"/>
      <c r="E62" s="145" t="s">
        <v>31</v>
      </c>
      <c r="F62" s="9"/>
      <c r="G62" s="196" t="s">
        <v>32</v>
      </c>
      <c r="H62" s="197"/>
      <c r="I62" s="198"/>
      <c r="J62" s="9"/>
      <c r="K62" s="9"/>
      <c r="L62" s="9"/>
    </row>
    <row r="63" spans="1:12">
      <c r="C63" s="77"/>
      <c r="D63" s="77"/>
      <c r="E63" s="77"/>
      <c r="F63" s="77"/>
      <c r="G63" s="199"/>
      <c r="H63" s="200"/>
      <c r="I63" s="78"/>
      <c r="J63" s="9"/>
      <c r="K63" s="9"/>
      <c r="L63" s="9"/>
    </row>
  </sheetData>
  <protectedRanges>
    <protectedRange sqref="C14:D14 F14:I14 C24:G24 D22:F22 C26" name="Range1_1_1"/>
    <protectedRange sqref="I26" name="Range1_10"/>
    <protectedRange sqref="E2" name="Range1"/>
    <protectedRange sqref="H2" name="Range1_9"/>
    <protectedRange sqref="C6:D6" name="Range1_1"/>
    <protectedRange sqref="C8:D8" name="Range1_1_2"/>
    <protectedRange sqref="C10:D10" name="Range1_1_4"/>
    <protectedRange sqref="C12:I12" name="Range1_1_5"/>
    <protectedRange sqref="C16:I16" name="Range1_1_6"/>
    <protectedRange sqref="C18:I18" name="Range1_1_7"/>
    <protectedRange sqref="C20:I20" name="Range1_1_8"/>
    <protectedRange sqref="C22" name="Range1_1_9"/>
    <protectedRange sqref="A30:I30 A32:I32 A34:D34" name="Range1_1_10"/>
    <protectedRange sqref="I24" name="Range1_1_3"/>
  </protectedRanges>
  <mergeCells count="73">
    <mergeCell ref="A20:B20"/>
    <mergeCell ref="C20:I20"/>
    <mergeCell ref="A22:B22"/>
    <mergeCell ref="A2:D2"/>
    <mergeCell ref="A4:I4"/>
    <mergeCell ref="A6:B6"/>
    <mergeCell ref="C6:D6"/>
    <mergeCell ref="A8:B8"/>
    <mergeCell ref="C8:D8"/>
    <mergeCell ref="A30:D30"/>
    <mergeCell ref="E30:G30"/>
    <mergeCell ref="H30:I30"/>
    <mergeCell ref="A10:B11"/>
    <mergeCell ref="C10:D10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4:B24"/>
    <mergeCell ref="D24:G24"/>
    <mergeCell ref="A26:B26"/>
    <mergeCell ref="G26:H26"/>
    <mergeCell ref="A28:D28"/>
    <mergeCell ref="E28:G28"/>
    <mergeCell ref="H28:I28"/>
    <mergeCell ref="H34:I34"/>
    <mergeCell ref="A36:D36"/>
    <mergeCell ref="E36:G36"/>
    <mergeCell ref="H36:I36"/>
    <mergeCell ref="D31:G31"/>
    <mergeCell ref="A32:D32"/>
    <mergeCell ref="E32:G32"/>
    <mergeCell ref="H32:I32"/>
    <mergeCell ref="C44:D44"/>
    <mergeCell ref="E40:G40"/>
    <mergeCell ref="A34:D34"/>
    <mergeCell ref="E34:G34"/>
    <mergeCell ref="C37:D37"/>
    <mergeCell ref="F37:G37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B57:I57"/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  <mergeCell ref="C45:D45"/>
    <mergeCell ref="F45:G45"/>
    <mergeCell ref="H38:I38"/>
    <mergeCell ref="A40:D40"/>
    <mergeCell ref="A44:B44"/>
    <mergeCell ref="H40:I40"/>
  </mergeCells>
  <phoneticPr fontId="3" type="noConversion"/>
  <conditionalFormatting sqref="H29">
    <cfRule type="cellIs" dxfId="4" priority="3" stopIfTrue="1" operator="equal">
      <formula>"DA"</formula>
    </cfRule>
  </conditionalFormatting>
  <conditionalFormatting sqref="H2">
    <cfRule type="cellIs" dxfId="3" priority="4" stopIfTrue="1" operator="lessThan">
      <formula>#REF!</formula>
    </cfRule>
  </conditionalFormatting>
  <conditionalFormatting sqref="H2">
    <cfRule type="cellIs" dxfId="2" priority="2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21"/>
  <sheetViews>
    <sheetView view="pageBreakPreview" zoomScale="110" zoomScaleNormal="100" workbookViewId="0">
      <selection activeCell="D11" sqref="D11"/>
    </sheetView>
  </sheetViews>
  <sheetFormatPr defaultRowHeight="12.75"/>
  <cols>
    <col min="1" max="1" width="72.42578125" style="146" customWidth="1"/>
    <col min="2" max="2" width="9.140625" style="38"/>
    <col min="3" max="3" width="13.42578125" style="38" customWidth="1"/>
    <col min="4" max="4" width="12.7109375" style="38" customWidth="1"/>
    <col min="5" max="16384" width="9.140625" style="38"/>
  </cols>
  <sheetData>
    <row r="1" spans="1:4" ht="12.75" customHeight="1">
      <c r="A1" s="112" t="s">
        <v>274</v>
      </c>
      <c r="B1" s="112"/>
      <c r="C1" s="112"/>
      <c r="D1" s="112"/>
    </row>
    <row r="2" spans="1:4" ht="12.75" customHeight="1">
      <c r="A2" s="113" t="s">
        <v>307</v>
      </c>
      <c r="B2" s="113"/>
      <c r="C2" s="113"/>
      <c r="D2" s="113"/>
    </row>
    <row r="3" spans="1:4" ht="12.75" customHeight="1">
      <c r="A3" s="114" t="s">
        <v>292</v>
      </c>
      <c r="B3" s="115"/>
      <c r="C3" s="115"/>
      <c r="D3" s="116"/>
    </row>
    <row r="4" spans="1:4" ht="22.5" customHeight="1">
      <c r="A4" s="117" t="s">
        <v>34</v>
      </c>
      <c r="B4" s="42" t="s">
        <v>35</v>
      </c>
      <c r="C4" s="43" t="s">
        <v>36</v>
      </c>
      <c r="D4" s="44" t="s">
        <v>37</v>
      </c>
    </row>
    <row r="5" spans="1:4" ht="12.75" customHeight="1">
      <c r="A5" s="40">
        <v>1</v>
      </c>
      <c r="B5" s="41">
        <v>2</v>
      </c>
      <c r="C5" s="40">
        <v>3</v>
      </c>
      <c r="D5" s="40">
        <v>4</v>
      </c>
    </row>
    <row r="6" spans="1:4" ht="12.75" customHeight="1">
      <c r="A6" s="118" t="s">
        <v>38</v>
      </c>
      <c r="B6" s="119"/>
      <c r="C6" s="119"/>
      <c r="D6" s="120"/>
    </row>
    <row r="7" spans="1:4" ht="12.75" customHeight="1">
      <c r="A7" s="106" t="s">
        <v>39</v>
      </c>
      <c r="B7" s="3">
        <v>1</v>
      </c>
      <c r="C7" s="151"/>
      <c r="D7" s="151"/>
    </row>
    <row r="8" spans="1:4" ht="12.75" customHeight="1">
      <c r="A8" s="95" t="s">
        <v>40</v>
      </c>
      <c r="B8" s="1">
        <v>2</v>
      </c>
      <c r="C8" s="152">
        <f>C9+C16+C26+C35+C39</f>
        <v>613572262.38916671</v>
      </c>
      <c r="D8" s="152">
        <f>D9+D16+D26+D35+D39</f>
        <v>603908078.75</v>
      </c>
    </row>
    <row r="9" spans="1:4" ht="12.75" customHeight="1">
      <c r="A9" s="108" t="s">
        <v>41</v>
      </c>
      <c r="B9" s="1">
        <v>3</v>
      </c>
      <c r="C9" s="152">
        <f>SUM(C10:C15)</f>
        <v>190426725</v>
      </c>
      <c r="D9" s="152">
        <f>SUM(D10:D15)</f>
        <v>189444303</v>
      </c>
    </row>
    <row r="10" spans="1:4">
      <c r="A10" s="108" t="s">
        <v>42</v>
      </c>
      <c r="B10" s="1">
        <v>4</v>
      </c>
      <c r="C10" s="6"/>
      <c r="D10" s="6">
        <v>0</v>
      </c>
    </row>
    <row r="11" spans="1:4" ht="24">
      <c r="A11" s="108" t="s">
        <v>43</v>
      </c>
      <c r="B11" s="1">
        <v>5</v>
      </c>
      <c r="C11" s="6">
        <v>120000000</v>
      </c>
      <c r="D11" s="6">
        <v>120870064</v>
      </c>
    </row>
    <row r="12" spans="1:4">
      <c r="A12" s="108" t="s">
        <v>0</v>
      </c>
      <c r="B12" s="1">
        <v>6</v>
      </c>
      <c r="C12" s="6">
        <v>60379072</v>
      </c>
      <c r="D12" s="6">
        <v>60379072</v>
      </c>
    </row>
    <row r="13" spans="1:4">
      <c r="A13" s="108" t="s">
        <v>44</v>
      </c>
      <c r="B13" s="1">
        <v>7</v>
      </c>
      <c r="C13" s="6"/>
      <c r="D13" s="6">
        <v>0</v>
      </c>
    </row>
    <row r="14" spans="1:4">
      <c r="A14" s="108" t="s">
        <v>45</v>
      </c>
      <c r="B14" s="1">
        <v>8</v>
      </c>
      <c r="C14" s="6"/>
      <c r="D14" s="6">
        <v>0</v>
      </c>
    </row>
    <row r="15" spans="1:4">
      <c r="A15" s="108" t="s">
        <v>46</v>
      </c>
      <c r="B15" s="1">
        <v>9</v>
      </c>
      <c r="C15" s="6">
        <v>10047653</v>
      </c>
      <c r="D15" s="6">
        <v>8195167</v>
      </c>
    </row>
    <row r="16" spans="1:4">
      <c r="A16" s="108" t="s">
        <v>47</v>
      </c>
      <c r="B16" s="1">
        <v>10</v>
      </c>
      <c r="C16" s="152">
        <f>SUM(C17:C25)</f>
        <v>389305037.91000003</v>
      </c>
      <c r="D16" s="152">
        <f>SUM(D17:D25)</f>
        <v>380301892.75</v>
      </c>
    </row>
    <row r="17" spans="1:4">
      <c r="A17" s="108" t="s">
        <v>48</v>
      </c>
      <c r="B17" s="1">
        <v>11</v>
      </c>
      <c r="C17" s="6">
        <v>27383150</v>
      </c>
      <c r="D17" s="6">
        <v>27383162.960000001</v>
      </c>
    </row>
    <row r="18" spans="1:4">
      <c r="A18" s="108" t="s">
        <v>49</v>
      </c>
      <c r="B18" s="1">
        <v>12</v>
      </c>
      <c r="C18" s="6">
        <v>243598112</v>
      </c>
      <c r="D18" s="6">
        <v>238792531.12</v>
      </c>
    </row>
    <row r="19" spans="1:4">
      <c r="A19" s="108" t="s">
        <v>50</v>
      </c>
      <c r="B19" s="1">
        <v>13</v>
      </c>
      <c r="C19" s="6">
        <v>82585815</v>
      </c>
      <c r="D19" s="6">
        <v>73257911.180000007</v>
      </c>
    </row>
    <row r="20" spans="1:4">
      <c r="A20" s="108" t="s">
        <v>51</v>
      </c>
      <c r="B20" s="1">
        <v>14</v>
      </c>
      <c r="C20" s="6">
        <v>89570</v>
      </c>
      <c r="D20" s="6">
        <v>3460274.34</v>
      </c>
    </row>
    <row r="21" spans="1:4">
      <c r="A21" s="108" t="s">
        <v>52</v>
      </c>
      <c r="B21" s="1">
        <v>15</v>
      </c>
      <c r="C21" s="6">
        <v>10943370.909999998</v>
      </c>
      <c r="D21" s="6">
        <v>11003768.91</v>
      </c>
    </row>
    <row r="22" spans="1:4">
      <c r="A22" s="108" t="s">
        <v>53</v>
      </c>
      <c r="B22" s="1">
        <v>16</v>
      </c>
      <c r="C22" s="6">
        <v>770450</v>
      </c>
      <c r="D22" s="6">
        <v>876540</v>
      </c>
    </row>
    <row r="23" spans="1:4">
      <c r="A23" s="108" t="s">
        <v>54</v>
      </c>
      <c r="B23" s="1">
        <v>17</v>
      </c>
      <c r="C23" s="6">
        <v>21006005</v>
      </c>
      <c r="D23" s="6">
        <v>22551591.569999997</v>
      </c>
    </row>
    <row r="24" spans="1:4">
      <c r="A24" s="108" t="s">
        <v>55</v>
      </c>
      <c r="B24" s="1">
        <v>18</v>
      </c>
      <c r="C24" s="6"/>
      <c r="D24" s="6">
        <v>85988.669999999984</v>
      </c>
    </row>
    <row r="25" spans="1:4">
      <c r="A25" s="108" t="s">
        <v>56</v>
      </c>
      <c r="B25" s="1">
        <v>19</v>
      </c>
      <c r="C25" s="6">
        <v>2928565</v>
      </c>
      <c r="D25" s="6">
        <v>2890124</v>
      </c>
    </row>
    <row r="26" spans="1:4">
      <c r="A26" s="108" t="s">
        <v>57</v>
      </c>
      <c r="B26" s="1">
        <v>20</v>
      </c>
      <c r="C26" s="152">
        <f>SUM(C27:C34)</f>
        <v>32452058</v>
      </c>
      <c r="D26" s="152">
        <f>SUM(D27:D34)</f>
        <v>32774089.000000015</v>
      </c>
    </row>
    <row r="27" spans="1:4">
      <c r="A27" s="108" t="s">
        <v>58</v>
      </c>
      <c r="B27" s="1">
        <v>21</v>
      </c>
      <c r="C27" s="6">
        <v>10000</v>
      </c>
      <c r="D27" s="6">
        <v>10000.000000014901</v>
      </c>
    </row>
    <row r="28" spans="1:4">
      <c r="A28" s="108" t="s">
        <v>59</v>
      </c>
      <c r="B28" s="1">
        <v>22</v>
      </c>
      <c r="C28" s="6">
        <v>10852932</v>
      </c>
      <c r="D28" s="6">
        <v>10738457</v>
      </c>
    </row>
    <row r="29" spans="1:4">
      <c r="A29" s="108" t="s">
        <v>60</v>
      </c>
      <c r="B29" s="1">
        <v>23</v>
      </c>
      <c r="C29" s="6">
        <v>20462753</v>
      </c>
      <c r="D29" s="6">
        <v>20462190</v>
      </c>
    </row>
    <row r="30" spans="1:4">
      <c r="A30" s="108" t="s">
        <v>61</v>
      </c>
      <c r="B30" s="1">
        <v>24</v>
      </c>
      <c r="C30" s="6"/>
      <c r="D30" s="6">
        <v>0</v>
      </c>
    </row>
    <row r="31" spans="1:4">
      <c r="A31" s="108" t="s">
        <v>62</v>
      </c>
      <c r="B31" s="1">
        <v>25</v>
      </c>
      <c r="C31" s="6"/>
      <c r="D31" s="6">
        <v>0</v>
      </c>
    </row>
    <row r="32" spans="1:4">
      <c r="A32" s="108" t="s">
        <v>63</v>
      </c>
      <c r="B32" s="1">
        <v>26</v>
      </c>
      <c r="C32" s="6">
        <v>1126373</v>
      </c>
      <c r="D32" s="6">
        <v>1563442</v>
      </c>
    </row>
    <row r="33" spans="1:4">
      <c r="A33" s="108" t="s">
        <v>64</v>
      </c>
      <c r="B33" s="1">
        <v>27</v>
      </c>
      <c r="C33" s="6"/>
      <c r="D33" s="6">
        <v>0</v>
      </c>
    </row>
    <row r="34" spans="1:4">
      <c r="A34" s="108" t="s">
        <v>65</v>
      </c>
      <c r="B34" s="1">
        <v>28</v>
      </c>
      <c r="C34" s="6"/>
      <c r="D34" s="6">
        <v>0</v>
      </c>
    </row>
    <row r="35" spans="1:4">
      <c r="A35" s="108" t="s">
        <v>66</v>
      </c>
      <c r="B35" s="1">
        <v>29</v>
      </c>
      <c r="C35" s="152">
        <f>SUM(C36:C38)</f>
        <v>1388441.4791666667</v>
      </c>
      <c r="D35" s="152">
        <f>SUM(D36:D38)</f>
        <v>1387794</v>
      </c>
    </row>
    <row r="36" spans="1:4">
      <c r="A36" s="108" t="s">
        <v>67</v>
      </c>
      <c r="B36" s="1">
        <v>30</v>
      </c>
      <c r="C36" s="6"/>
      <c r="D36" s="6"/>
    </row>
    <row r="37" spans="1:4">
      <c r="A37" s="108" t="s">
        <v>68</v>
      </c>
      <c r="B37" s="1">
        <v>31</v>
      </c>
      <c r="C37" s="6"/>
      <c r="D37" s="6"/>
    </row>
    <row r="38" spans="1:4">
      <c r="A38" s="108" t="s">
        <v>69</v>
      </c>
      <c r="B38" s="1">
        <v>32</v>
      </c>
      <c r="C38" s="6">
        <v>1388441.4791666667</v>
      </c>
      <c r="D38" s="6">
        <v>1387794</v>
      </c>
    </row>
    <row r="39" spans="1:4">
      <c r="A39" s="108" t="s">
        <v>70</v>
      </c>
      <c r="B39" s="1">
        <v>33</v>
      </c>
      <c r="C39" s="6"/>
      <c r="D39" s="6">
        <v>0</v>
      </c>
    </row>
    <row r="40" spans="1:4">
      <c r="A40" s="95" t="s">
        <v>71</v>
      </c>
      <c r="B40" s="1">
        <v>34</v>
      </c>
      <c r="C40" s="152">
        <f>C41+C49+C56+C64</f>
        <v>390497240.91999996</v>
      </c>
      <c r="D40" s="152">
        <f>D41+D49+D56+D64</f>
        <v>388275977.70999998</v>
      </c>
    </row>
    <row r="41" spans="1:4">
      <c r="A41" s="108" t="s">
        <v>72</v>
      </c>
      <c r="B41" s="1">
        <v>35</v>
      </c>
      <c r="C41" s="152">
        <f>SUM(C42:C48)</f>
        <v>143415950.08000001</v>
      </c>
      <c r="D41" s="152">
        <f>SUM(D42:D48)</f>
        <v>79290329.819999993</v>
      </c>
    </row>
    <row r="42" spans="1:4">
      <c r="A42" s="108" t="s">
        <v>73</v>
      </c>
      <c r="B42" s="1">
        <v>36</v>
      </c>
      <c r="C42" s="6">
        <v>27579932</v>
      </c>
      <c r="D42" s="6">
        <v>27420557.039999999</v>
      </c>
    </row>
    <row r="43" spans="1:4">
      <c r="A43" s="108" t="s">
        <v>74</v>
      </c>
      <c r="B43" s="1">
        <v>37</v>
      </c>
      <c r="C43" s="6">
        <v>12232040.140000001</v>
      </c>
      <c r="D43" s="6">
        <v>17009260.600000001</v>
      </c>
    </row>
    <row r="44" spans="1:4">
      <c r="A44" s="108" t="s">
        <v>75</v>
      </c>
      <c r="B44" s="1">
        <v>38</v>
      </c>
      <c r="C44" s="6">
        <v>15090587.150000002</v>
      </c>
      <c r="D44" s="6">
        <v>17967917.18</v>
      </c>
    </row>
    <row r="45" spans="1:4">
      <c r="A45" s="108" t="s">
        <v>76</v>
      </c>
      <c r="B45" s="1">
        <v>39</v>
      </c>
      <c r="C45" s="6">
        <v>88479390.790000007</v>
      </c>
      <c r="D45" s="6">
        <v>16865011</v>
      </c>
    </row>
    <row r="46" spans="1:4">
      <c r="A46" s="108" t="s">
        <v>77</v>
      </c>
      <c r="B46" s="1">
        <v>40</v>
      </c>
      <c r="C46" s="6">
        <v>14000</v>
      </c>
      <c r="D46" s="6">
        <v>27584</v>
      </c>
    </row>
    <row r="47" spans="1:4">
      <c r="A47" s="108" t="s">
        <v>78</v>
      </c>
      <c r="B47" s="1">
        <v>41</v>
      </c>
      <c r="C47" s="6">
        <v>20000</v>
      </c>
      <c r="D47" s="6">
        <v>0</v>
      </c>
    </row>
    <row r="48" spans="1:4">
      <c r="A48" s="108" t="s">
        <v>79</v>
      </c>
      <c r="B48" s="1">
        <v>42</v>
      </c>
      <c r="C48" s="6"/>
      <c r="D48" s="6">
        <v>0</v>
      </c>
    </row>
    <row r="49" spans="1:4">
      <c r="A49" s="108" t="s">
        <v>80</v>
      </c>
      <c r="B49" s="1">
        <v>43</v>
      </c>
      <c r="C49" s="152">
        <f>SUM(C50:C55)</f>
        <v>170986353.81999999</v>
      </c>
      <c r="D49" s="152">
        <f>SUM(D50:D55)</f>
        <v>182159211.87</v>
      </c>
    </row>
    <row r="50" spans="1:4">
      <c r="A50" s="108" t="s">
        <v>81</v>
      </c>
      <c r="B50" s="1">
        <v>44</v>
      </c>
      <c r="C50" s="6">
        <v>10927051</v>
      </c>
      <c r="D50" s="6">
        <v>11097106</v>
      </c>
    </row>
    <row r="51" spans="1:4">
      <c r="A51" s="108" t="s">
        <v>82</v>
      </c>
      <c r="B51" s="1">
        <v>45</v>
      </c>
      <c r="C51" s="6">
        <v>143899123</v>
      </c>
      <c r="D51" s="6">
        <v>161268863</v>
      </c>
    </row>
    <row r="52" spans="1:4">
      <c r="A52" s="108" t="s">
        <v>83</v>
      </c>
      <c r="B52" s="1">
        <v>46</v>
      </c>
      <c r="C52" s="6"/>
      <c r="D52" s="6">
        <v>0</v>
      </c>
    </row>
    <row r="53" spans="1:4">
      <c r="A53" s="108" t="s">
        <v>84</v>
      </c>
      <c r="B53" s="1">
        <v>47</v>
      </c>
      <c r="C53" s="6">
        <v>24342</v>
      </c>
      <c r="D53" s="6">
        <v>125708.69</v>
      </c>
    </row>
    <row r="54" spans="1:4">
      <c r="A54" s="108" t="s">
        <v>85</v>
      </c>
      <c r="B54" s="1">
        <v>48</v>
      </c>
      <c r="C54" s="6">
        <v>10726765.82</v>
      </c>
      <c r="D54" s="6">
        <v>4813430.18</v>
      </c>
    </row>
    <row r="55" spans="1:4">
      <c r="A55" s="108" t="s">
        <v>86</v>
      </c>
      <c r="B55" s="1">
        <v>49</v>
      </c>
      <c r="C55" s="6">
        <v>5409072</v>
      </c>
      <c r="D55" s="6">
        <v>4854104</v>
      </c>
    </row>
    <row r="56" spans="1:4">
      <c r="A56" s="108" t="s">
        <v>87</v>
      </c>
      <c r="B56" s="1">
        <v>50</v>
      </c>
      <c r="C56" s="152">
        <f>SUM(C57:C63)</f>
        <v>72745152.640000001</v>
      </c>
      <c r="D56" s="152">
        <f>SUM(D57:D63)</f>
        <v>123393865.21000001</v>
      </c>
    </row>
    <row r="57" spans="1:4">
      <c r="A57" s="108" t="s">
        <v>58</v>
      </c>
      <c r="B57" s="1">
        <v>51</v>
      </c>
      <c r="C57" s="6"/>
      <c r="D57" s="6">
        <v>0</v>
      </c>
    </row>
    <row r="58" spans="1:4">
      <c r="A58" s="108" t="s">
        <v>59</v>
      </c>
      <c r="B58" s="1">
        <v>52</v>
      </c>
      <c r="C58" s="6">
        <v>18098353</v>
      </c>
      <c r="D58" s="6">
        <v>20155809.210000001</v>
      </c>
    </row>
    <row r="59" spans="1:4">
      <c r="A59" s="108" t="s">
        <v>60</v>
      </c>
      <c r="B59" s="1">
        <v>53</v>
      </c>
      <c r="C59" s="6"/>
      <c r="D59" s="6">
        <v>0</v>
      </c>
    </row>
    <row r="60" spans="1:4">
      <c r="A60" s="108" t="s">
        <v>61</v>
      </c>
      <c r="B60" s="1">
        <v>54</v>
      </c>
      <c r="C60" s="6"/>
      <c r="D60" s="6">
        <v>0</v>
      </c>
    </row>
    <row r="61" spans="1:4">
      <c r="A61" s="108" t="s">
        <v>62</v>
      </c>
      <c r="B61" s="1">
        <v>55</v>
      </c>
      <c r="C61" s="6">
        <v>871296.84</v>
      </c>
      <c r="D61" s="6">
        <v>1566775</v>
      </c>
    </row>
    <row r="62" spans="1:4">
      <c r="A62" s="108" t="s">
        <v>63</v>
      </c>
      <c r="B62" s="1">
        <v>56</v>
      </c>
      <c r="C62" s="6">
        <v>53775502.799999997</v>
      </c>
      <c r="D62" s="6">
        <v>101671281</v>
      </c>
    </row>
    <row r="63" spans="1:4">
      <c r="A63" s="108" t="s">
        <v>88</v>
      </c>
      <c r="B63" s="1">
        <v>57</v>
      </c>
      <c r="C63" s="6">
        <v>0</v>
      </c>
      <c r="D63" s="6">
        <v>0</v>
      </c>
    </row>
    <row r="64" spans="1:4">
      <c r="A64" s="108" t="s">
        <v>89</v>
      </c>
      <c r="B64" s="1">
        <v>58</v>
      </c>
      <c r="C64" s="6">
        <v>3349784.3799999994</v>
      </c>
      <c r="D64" s="6">
        <v>3432570.8099999996</v>
      </c>
    </row>
    <row r="65" spans="1:6">
      <c r="A65" s="95" t="s">
        <v>90</v>
      </c>
      <c r="B65" s="1">
        <v>59</v>
      </c>
      <c r="C65" s="6">
        <v>1524822.99</v>
      </c>
      <c r="D65" s="6">
        <v>3001586.05</v>
      </c>
    </row>
    <row r="66" spans="1:6">
      <c r="A66" s="95" t="s">
        <v>91</v>
      </c>
      <c r="B66" s="1">
        <v>60</v>
      </c>
      <c r="C66" s="152">
        <f>C7+C8+C40+C65</f>
        <v>1005594326.2991667</v>
      </c>
      <c r="D66" s="152">
        <f>D7+D8+D40+D65</f>
        <v>995185642.50999999</v>
      </c>
    </row>
    <row r="67" spans="1:6">
      <c r="A67" s="109" t="s">
        <v>92</v>
      </c>
      <c r="B67" s="4">
        <v>61</v>
      </c>
      <c r="C67" s="7"/>
      <c r="D67" s="7"/>
    </row>
    <row r="68" spans="1:6">
      <c r="A68" s="102" t="s">
        <v>133</v>
      </c>
      <c r="B68" s="110"/>
      <c r="C68" s="110"/>
      <c r="D68" s="111"/>
    </row>
    <row r="69" spans="1:6">
      <c r="A69" s="106" t="s">
        <v>93</v>
      </c>
      <c r="B69" s="3">
        <v>62</v>
      </c>
      <c r="C69" s="157">
        <f>C70+C71+C72+C78+C79+C82+C85</f>
        <v>216904285.25441465</v>
      </c>
      <c r="D69" s="157">
        <f>D70+D71+D72+D78+D79+D82+D85</f>
        <v>213164282.579225</v>
      </c>
    </row>
    <row r="70" spans="1:6">
      <c r="A70" s="108" t="s">
        <v>94</v>
      </c>
      <c r="B70" s="1">
        <v>63</v>
      </c>
      <c r="C70" s="6">
        <v>19016429.999999993</v>
      </c>
      <c r="D70" s="6">
        <v>19016430</v>
      </c>
    </row>
    <row r="71" spans="1:6">
      <c r="A71" s="108" t="s">
        <v>95</v>
      </c>
      <c r="B71" s="1">
        <v>64</v>
      </c>
      <c r="C71" s="6">
        <v>85379030.829999998</v>
      </c>
      <c r="D71" s="6">
        <v>84190947</v>
      </c>
    </row>
    <row r="72" spans="1:6">
      <c r="A72" s="108" t="s">
        <v>96</v>
      </c>
      <c r="B72" s="1">
        <v>65</v>
      </c>
      <c r="C72" s="152">
        <f>C73+C74-C75+C76+C77</f>
        <v>183483.79</v>
      </c>
      <c r="D72" s="152">
        <f>D73+D74-D75+D76+D77</f>
        <v>183484</v>
      </c>
    </row>
    <row r="73" spans="1:6">
      <c r="A73" s="108" t="s">
        <v>97</v>
      </c>
      <c r="B73" s="1">
        <v>66</v>
      </c>
      <c r="C73" s="6">
        <v>183483.79</v>
      </c>
      <c r="D73" s="6">
        <v>183484</v>
      </c>
    </row>
    <row r="74" spans="1:6">
      <c r="A74" s="108" t="s">
        <v>98</v>
      </c>
      <c r="B74" s="1">
        <v>67</v>
      </c>
      <c r="C74" s="6"/>
      <c r="D74" s="6"/>
    </row>
    <row r="75" spans="1:6">
      <c r="A75" s="108" t="s">
        <v>99</v>
      </c>
      <c r="B75" s="1">
        <v>68</v>
      </c>
      <c r="C75" s="6"/>
      <c r="D75" s="6"/>
    </row>
    <row r="76" spans="1:6">
      <c r="A76" s="108" t="s">
        <v>100</v>
      </c>
      <c r="B76" s="1">
        <v>69</v>
      </c>
      <c r="C76" s="6"/>
      <c r="D76" s="6"/>
    </row>
    <row r="77" spans="1:6">
      <c r="A77" s="108" t="s">
        <v>101</v>
      </c>
      <c r="B77" s="1">
        <v>70</v>
      </c>
      <c r="C77" s="6"/>
      <c r="D77" s="6"/>
    </row>
    <row r="78" spans="1:6">
      <c r="A78" s="108" t="s">
        <v>102</v>
      </c>
      <c r="B78" s="1">
        <v>71</v>
      </c>
      <c r="C78" s="6">
        <v>67384067.700000003</v>
      </c>
      <c r="D78" s="6">
        <v>65928540</v>
      </c>
      <c r="F78" s="93"/>
    </row>
    <row r="79" spans="1:6">
      <c r="A79" s="108" t="s">
        <v>103</v>
      </c>
      <c r="B79" s="1">
        <v>72</v>
      </c>
      <c r="C79" s="152">
        <f>C80-C81</f>
        <v>37480963.350647472</v>
      </c>
      <c r="D79" s="152">
        <f>D80-D81</f>
        <v>-7243281</v>
      </c>
    </row>
    <row r="80" spans="1:6">
      <c r="A80" s="108" t="s">
        <v>104</v>
      </c>
      <c r="B80" s="1">
        <v>73</v>
      </c>
      <c r="C80" s="6">
        <v>37480963.350647472</v>
      </c>
      <c r="D80" s="6">
        <v>2018283</v>
      </c>
    </row>
    <row r="81" spans="1:4">
      <c r="A81" s="108" t="s">
        <v>105</v>
      </c>
      <c r="B81" s="1">
        <v>74</v>
      </c>
      <c r="C81" s="6"/>
      <c r="D81" s="6">
        <v>9261564</v>
      </c>
    </row>
    <row r="82" spans="1:4">
      <c r="A82" s="108" t="s">
        <v>106</v>
      </c>
      <c r="B82" s="1">
        <v>75</v>
      </c>
      <c r="C82" s="152">
        <f>C83-C84</f>
        <v>-46269674.5004583</v>
      </c>
      <c r="D82" s="152">
        <f>D83-D84</f>
        <v>-3893931.068525</v>
      </c>
    </row>
    <row r="83" spans="1:4">
      <c r="A83" s="108" t="s">
        <v>107</v>
      </c>
      <c r="B83" s="1">
        <v>76</v>
      </c>
      <c r="C83" s="6"/>
      <c r="D83" s="6"/>
    </row>
    <row r="84" spans="1:4">
      <c r="A84" s="108" t="s">
        <v>108</v>
      </c>
      <c r="B84" s="1">
        <v>77</v>
      </c>
      <c r="C84" s="6">
        <v>46269674.5004583</v>
      </c>
      <c r="D84" s="6">
        <v>3893931.068525</v>
      </c>
    </row>
    <row r="85" spans="1:4">
      <c r="A85" s="108" t="s">
        <v>109</v>
      </c>
      <c r="B85" s="1">
        <v>78</v>
      </c>
      <c r="C85" s="6">
        <v>53729984.084225468</v>
      </c>
      <c r="D85" s="6">
        <v>54982093.647749998</v>
      </c>
    </row>
    <row r="86" spans="1:4">
      <c r="A86" s="95" t="s">
        <v>110</v>
      </c>
      <c r="B86" s="1">
        <v>79</v>
      </c>
      <c r="C86" s="152">
        <f>SUM(C87:C89)</f>
        <v>249821</v>
      </c>
      <c r="D86" s="152">
        <f>SUM(D87:D89)</f>
        <v>271761</v>
      </c>
    </row>
    <row r="87" spans="1:4">
      <c r="A87" s="108" t="s">
        <v>111</v>
      </c>
      <c r="B87" s="1">
        <v>80</v>
      </c>
      <c r="C87" s="6"/>
      <c r="D87" s="6"/>
    </row>
    <row r="88" spans="1:4">
      <c r="A88" s="108" t="s">
        <v>112</v>
      </c>
      <c r="B88" s="1">
        <v>81</v>
      </c>
      <c r="C88" s="6"/>
      <c r="D88" s="6"/>
    </row>
    <row r="89" spans="1:4">
      <c r="A89" s="108" t="s">
        <v>113</v>
      </c>
      <c r="B89" s="1">
        <v>82</v>
      </c>
      <c r="C89" s="6">
        <v>249821</v>
      </c>
      <c r="D89" s="6">
        <v>271761</v>
      </c>
    </row>
    <row r="90" spans="1:4">
      <c r="A90" s="95" t="s">
        <v>114</v>
      </c>
      <c r="B90" s="1">
        <v>83</v>
      </c>
      <c r="C90" s="152">
        <f>SUM(C91:C99)</f>
        <v>175579168.31999999</v>
      </c>
      <c r="D90" s="152">
        <f>SUM(D91:D99)</f>
        <v>143106666.30000001</v>
      </c>
    </row>
    <row r="91" spans="1:4">
      <c r="A91" s="108" t="s">
        <v>115</v>
      </c>
      <c r="B91" s="1">
        <v>84</v>
      </c>
      <c r="C91" s="6"/>
      <c r="D91" s="6">
        <v>0</v>
      </c>
    </row>
    <row r="92" spans="1:4">
      <c r="A92" s="108" t="s">
        <v>116</v>
      </c>
      <c r="B92" s="1">
        <v>85</v>
      </c>
      <c r="C92" s="6">
        <v>10955</v>
      </c>
      <c r="D92" s="6">
        <v>11492</v>
      </c>
    </row>
    <row r="93" spans="1:4">
      <c r="A93" s="108" t="s">
        <v>117</v>
      </c>
      <c r="B93" s="1">
        <v>86</v>
      </c>
      <c r="C93" s="6">
        <v>158430216.38999999</v>
      </c>
      <c r="D93" s="6">
        <v>126347649.33</v>
      </c>
    </row>
    <row r="94" spans="1:4">
      <c r="A94" s="108" t="s">
        <v>118</v>
      </c>
      <c r="B94" s="1">
        <v>87</v>
      </c>
      <c r="C94" s="6"/>
      <c r="D94" s="6">
        <v>0</v>
      </c>
    </row>
    <row r="95" spans="1:4">
      <c r="A95" s="108" t="s">
        <v>119</v>
      </c>
      <c r="B95" s="1">
        <v>88</v>
      </c>
      <c r="C95" s="6">
        <v>291980</v>
      </c>
      <c r="D95" s="6">
        <v>265390</v>
      </c>
    </row>
    <row r="96" spans="1:4">
      <c r="A96" s="108" t="s">
        <v>120</v>
      </c>
      <c r="B96" s="1">
        <v>89</v>
      </c>
      <c r="C96" s="6"/>
      <c r="D96" s="6">
        <v>0</v>
      </c>
    </row>
    <row r="97" spans="1:4">
      <c r="A97" s="108" t="s">
        <v>121</v>
      </c>
      <c r="B97" s="1">
        <v>90</v>
      </c>
      <c r="C97" s="6"/>
      <c r="D97" s="6">
        <v>0</v>
      </c>
    </row>
    <row r="98" spans="1:4">
      <c r="A98" s="108" t="s">
        <v>122</v>
      </c>
      <c r="B98" s="1">
        <v>91</v>
      </c>
      <c r="C98" s="6"/>
      <c r="D98" s="6">
        <v>0</v>
      </c>
    </row>
    <row r="99" spans="1:4">
      <c r="A99" s="108" t="s">
        <v>123</v>
      </c>
      <c r="B99" s="1">
        <v>92</v>
      </c>
      <c r="C99" s="6">
        <v>16846016.93</v>
      </c>
      <c r="D99" s="6">
        <v>16482134.970000001</v>
      </c>
    </row>
    <row r="100" spans="1:4">
      <c r="A100" s="95" t="s">
        <v>124</v>
      </c>
      <c r="B100" s="1">
        <v>93</v>
      </c>
      <c r="C100" s="152">
        <f>SUM(C101:C112)</f>
        <v>597104006.57999992</v>
      </c>
      <c r="D100" s="152">
        <f>SUM(D101:D112)</f>
        <v>623360638.52999997</v>
      </c>
    </row>
    <row r="101" spans="1:4">
      <c r="A101" s="108" t="s">
        <v>115</v>
      </c>
      <c r="B101" s="1">
        <v>94</v>
      </c>
      <c r="C101" s="6">
        <v>157659</v>
      </c>
      <c r="D101" s="6">
        <v>6535939</v>
      </c>
    </row>
    <row r="102" spans="1:4">
      <c r="A102" s="108" t="s">
        <v>116</v>
      </c>
      <c r="B102" s="1">
        <v>95</v>
      </c>
      <c r="C102" s="6">
        <v>0</v>
      </c>
      <c r="D102" s="6">
        <v>44037593.640000001</v>
      </c>
    </row>
    <row r="103" spans="1:4">
      <c r="A103" s="108" t="s">
        <v>117</v>
      </c>
      <c r="B103" s="1">
        <v>96</v>
      </c>
      <c r="C103" s="6">
        <v>328819259.20999998</v>
      </c>
      <c r="D103" s="6">
        <v>277290046.93000001</v>
      </c>
    </row>
    <row r="104" spans="1:4">
      <c r="A104" s="108" t="s">
        <v>118</v>
      </c>
      <c r="B104" s="1">
        <v>97</v>
      </c>
      <c r="C104" s="6">
        <v>2770586</v>
      </c>
      <c r="D104" s="6">
        <v>444882</v>
      </c>
    </row>
    <row r="105" spans="1:4">
      <c r="A105" s="108" t="s">
        <v>119</v>
      </c>
      <c r="B105" s="1">
        <v>98</v>
      </c>
      <c r="C105" s="6">
        <v>140326405.81999999</v>
      </c>
      <c r="D105" s="6">
        <v>214231827.83000001</v>
      </c>
    </row>
    <row r="106" spans="1:4">
      <c r="A106" s="108" t="s">
        <v>120</v>
      </c>
      <c r="B106" s="1">
        <v>99</v>
      </c>
      <c r="C106" s="6">
        <v>109802352.5</v>
      </c>
      <c r="D106" s="6">
        <v>58050000</v>
      </c>
    </row>
    <row r="107" spans="1:4">
      <c r="A107" s="108" t="s">
        <v>121</v>
      </c>
      <c r="B107" s="1">
        <v>100</v>
      </c>
      <c r="C107" s="6"/>
      <c r="D107" s="6">
        <v>0</v>
      </c>
    </row>
    <row r="108" spans="1:4">
      <c r="A108" s="108" t="s">
        <v>125</v>
      </c>
      <c r="B108" s="1">
        <v>101</v>
      </c>
      <c r="C108" s="6">
        <v>2128576.54</v>
      </c>
      <c r="D108" s="6">
        <v>2275721.6399999997</v>
      </c>
    </row>
    <row r="109" spans="1:4">
      <c r="A109" s="108" t="s">
        <v>126</v>
      </c>
      <c r="B109" s="1">
        <v>102</v>
      </c>
      <c r="C109" s="6">
        <v>7347715.5099999988</v>
      </c>
      <c r="D109" s="6">
        <v>13997959.49</v>
      </c>
    </row>
    <row r="110" spans="1:4">
      <c r="A110" s="108" t="s">
        <v>127</v>
      </c>
      <c r="B110" s="1">
        <v>103</v>
      </c>
      <c r="C110" s="6"/>
      <c r="D110" s="6">
        <v>0</v>
      </c>
    </row>
    <row r="111" spans="1:4">
      <c r="A111" s="108" t="s">
        <v>128</v>
      </c>
      <c r="B111" s="1">
        <v>104</v>
      </c>
      <c r="C111" s="6"/>
      <c r="D111" s="6">
        <v>0</v>
      </c>
    </row>
    <row r="112" spans="1:4">
      <c r="A112" s="108" t="s">
        <v>129</v>
      </c>
      <c r="B112" s="1">
        <v>105</v>
      </c>
      <c r="C112" s="6">
        <v>5751452</v>
      </c>
      <c r="D112" s="6">
        <v>6496668</v>
      </c>
    </row>
    <row r="113" spans="1:4">
      <c r="A113" s="95" t="s">
        <v>130</v>
      </c>
      <c r="B113" s="1">
        <v>106</v>
      </c>
      <c r="C113" s="6">
        <v>15757044.98</v>
      </c>
      <c r="D113" s="6">
        <v>15282294.279999999</v>
      </c>
    </row>
    <row r="114" spans="1:4">
      <c r="A114" s="95" t="s">
        <v>131</v>
      </c>
      <c r="B114" s="1">
        <v>107</v>
      </c>
      <c r="C114" s="152">
        <f>C69+C86+C90+C100+C113</f>
        <v>1005594326.1344146</v>
      </c>
      <c r="D114" s="152">
        <f>D69+D86+D90+D100+D113</f>
        <v>995185642.68922496</v>
      </c>
    </row>
    <row r="115" spans="1:4">
      <c r="A115" s="101" t="s">
        <v>132</v>
      </c>
      <c r="B115" s="2">
        <v>108</v>
      </c>
      <c r="C115" s="7"/>
      <c r="D115" s="7"/>
    </row>
    <row r="116" spans="1:4">
      <c r="A116" s="102" t="s">
        <v>134</v>
      </c>
      <c r="B116" s="104"/>
      <c r="C116" s="104"/>
      <c r="D116" s="105"/>
    </row>
    <row r="117" spans="1:4">
      <c r="A117" s="106" t="s">
        <v>135</v>
      </c>
      <c r="B117" s="39"/>
      <c r="C117" s="39"/>
      <c r="D117" s="107"/>
    </row>
    <row r="118" spans="1:4">
      <c r="A118" s="108" t="s">
        <v>136</v>
      </c>
      <c r="B118" s="1">
        <v>109</v>
      </c>
      <c r="C118" s="6">
        <v>163174301.17018917</v>
      </c>
      <c r="D118" s="6">
        <v>158182189</v>
      </c>
    </row>
    <row r="119" spans="1:4">
      <c r="A119" s="96" t="s">
        <v>137</v>
      </c>
      <c r="B119" s="4">
        <v>110</v>
      </c>
      <c r="C119" s="7">
        <v>53729984.084225468</v>
      </c>
      <c r="D119" s="7">
        <v>54982093.647749998</v>
      </c>
    </row>
    <row r="120" spans="1:4">
      <c r="A120" s="97"/>
      <c r="B120" s="98"/>
      <c r="C120" s="98"/>
      <c r="D120" s="98"/>
    </row>
    <row r="121" spans="1:4">
      <c r="A121" s="99"/>
      <c r="B121" s="100"/>
      <c r="C121" s="154"/>
      <c r="D121" s="154"/>
    </row>
  </sheetData>
  <phoneticPr fontId="3" type="noConversion"/>
  <dataValidations count="6">
    <dataValidation type="whole" operator="greaterThanOrEqual" allowBlank="1" showInputMessage="1" showErrorMessage="1" errorTitle="Pogrešan unos" error="Mogu se unijeti samo cjelobrojne pozitivne vrijednosti." sqref="C8:C66 D26 C70 C72:C77 C79:C84 C86:C114">
      <formula1>0</formula1>
    </dataValidation>
    <dataValidation allowBlank="1" sqref="D69:D115 C7:D7 C115 D27:D67 C67 D8:D25 C118:D119"/>
    <dataValidation type="whole" operator="notEqual" allowBlank="1" showInputMessage="1" showErrorMessage="1" errorTitle="Pogrešan unos" error="Mogu se unijeti samo cjelobrojne vrijednosti." sqref="C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C78">
      <formula1>9999999999</formula1>
    </dataValidation>
  </dataValidations>
  <pageMargins left="0.74803149606299213" right="0.51" top="0.55118110236220474" bottom="0.98425196850393704" header="0.51181102362204722" footer="0.51181102362204722"/>
  <pageSetup paperSize="9" scale="80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F71"/>
  <sheetViews>
    <sheetView view="pageBreakPreview" topLeftCell="A37" zoomScale="110" zoomScaleNormal="100" workbookViewId="0">
      <selection activeCell="E63" sqref="E63"/>
    </sheetView>
  </sheetViews>
  <sheetFormatPr defaultRowHeight="12.75"/>
  <cols>
    <col min="1" max="1" width="92.5703125" style="146" bestFit="1" customWidth="1"/>
    <col min="2" max="2" width="9.140625" style="38"/>
    <col min="3" max="4" width="11.7109375" style="38" bestFit="1" customWidth="1"/>
    <col min="5" max="6" width="11.140625" style="38" bestFit="1" customWidth="1"/>
    <col min="7" max="16384" width="9.140625" style="38"/>
  </cols>
  <sheetData>
    <row r="1" spans="1:6" ht="15.75">
      <c r="A1" s="112" t="s">
        <v>203</v>
      </c>
      <c r="B1" s="112"/>
      <c r="C1" s="112"/>
      <c r="D1" s="112"/>
      <c r="E1" s="112"/>
      <c r="F1" s="112"/>
    </row>
    <row r="2" spans="1:6">
      <c r="A2" s="121" t="s">
        <v>308</v>
      </c>
      <c r="B2" s="121"/>
      <c r="C2" s="121"/>
      <c r="D2" s="121"/>
      <c r="E2" s="121"/>
      <c r="F2" s="121"/>
    </row>
    <row r="3" spans="1:6">
      <c r="A3" s="126" t="s">
        <v>292</v>
      </c>
      <c r="B3" s="126"/>
      <c r="C3" s="126"/>
      <c r="D3" s="126"/>
      <c r="E3" s="126"/>
      <c r="F3" s="126"/>
    </row>
    <row r="4" spans="1:6" ht="22.5">
      <c r="A4" s="42" t="s">
        <v>34</v>
      </c>
      <c r="B4" s="42" t="s">
        <v>35</v>
      </c>
      <c r="C4" s="44" t="s">
        <v>36</v>
      </c>
      <c r="D4" s="44" t="s">
        <v>36</v>
      </c>
      <c r="E4" s="44" t="s">
        <v>37</v>
      </c>
      <c r="F4" s="44" t="s">
        <v>37</v>
      </c>
    </row>
    <row r="5" spans="1:6" ht="22.5">
      <c r="A5" s="42"/>
      <c r="B5" s="42"/>
      <c r="C5" s="44" t="s">
        <v>202</v>
      </c>
      <c r="D5" s="44" t="s">
        <v>201</v>
      </c>
      <c r="E5" s="44" t="s">
        <v>202</v>
      </c>
      <c r="F5" s="44" t="s">
        <v>201</v>
      </c>
    </row>
    <row r="6" spans="1:6">
      <c r="A6" s="44">
        <v>1</v>
      </c>
      <c r="B6" s="46">
        <v>2</v>
      </c>
      <c r="C6" s="44">
        <v>3</v>
      </c>
      <c r="D6" s="44">
        <v>4</v>
      </c>
      <c r="E6" s="44">
        <v>5</v>
      </c>
      <c r="F6" s="44">
        <v>6</v>
      </c>
    </row>
    <row r="7" spans="1:6">
      <c r="A7" s="106" t="s">
        <v>138</v>
      </c>
      <c r="B7" s="3">
        <v>111</v>
      </c>
      <c r="C7" s="157">
        <f>SUM(C8:C9)</f>
        <v>355915725.69999993</v>
      </c>
      <c r="D7" s="157">
        <f>SUM(D8:D9)</f>
        <v>168607516.48999992</v>
      </c>
      <c r="E7" s="157">
        <f>SUM(E8:E9)</f>
        <v>382073433.13999999</v>
      </c>
      <c r="F7" s="157">
        <f>SUM(F8:F9)</f>
        <v>187690303.03999999</v>
      </c>
    </row>
    <row r="8" spans="1:6">
      <c r="A8" s="95" t="s">
        <v>139</v>
      </c>
      <c r="B8" s="1">
        <v>112</v>
      </c>
      <c r="C8" s="6">
        <v>347654963.69999993</v>
      </c>
      <c r="D8" s="6">
        <v>164292571.99999991</v>
      </c>
      <c r="E8" s="6">
        <v>365501575.44</v>
      </c>
      <c r="F8" s="6">
        <v>175881647.16</v>
      </c>
    </row>
    <row r="9" spans="1:6">
      <c r="A9" s="95" t="s">
        <v>140</v>
      </c>
      <c r="B9" s="1">
        <v>113</v>
      </c>
      <c r="C9" s="6">
        <v>8260762</v>
      </c>
      <c r="D9" s="6">
        <v>4314944.49</v>
      </c>
      <c r="E9" s="6">
        <v>16571857.699999999</v>
      </c>
      <c r="F9" s="6">
        <v>11808655.880000001</v>
      </c>
    </row>
    <row r="10" spans="1:6">
      <c r="A10" s="95" t="s">
        <v>141</v>
      </c>
      <c r="B10" s="1">
        <v>114</v>
      </c>
      <c r="C10" s="152">
        <f>C11+C12+C16+C20+C21+C22+C25+C26</f>
        <v>372742071.54000002</v>
      </c>
      <c r="D10" s="152">
        <f>D11+D12+D16+D20+D21+D22+D25+D26</f>
        <v>181866304.10000005</v>
      </c>
      <c r="E10" s="152">
        <f>E11+E12+E16+E20+E21+E22+E25+E26</f>
        <v>375199665.29999995</v>
      </c>
      <c r="F10" s="152">
        <f>F11+F12+F16+F20+F21+F22+F25+F26</f>
        <v>183719708.35999998</v>
      </c>
    </row>
    <row r="11" spans="1:6">
      <c r="A11" s="95" t="s">
        <v>142</v>
      </c>
      <c r="B11" s="1">
        <v>115</v>
      </c>
      <c r="C11" s="6">
        <v>-11299882.669999998</v>
      </c>
      <c r="D11" s="6">
        <v>-7887927.9299999923</v>
      </c>
      <c r="E11" s="6">
        <v>-7731295.0500000166</v>
      </c>
      <c r="F11" s="6">
        <v>-3596968.8700000234</v>
      </c>
    </row>
    <row r="12" spans="1:6">
      <c r="A12" s="95" t="s">
        <v>143</v>
      </c>
      <c r="B12" s="1">
        <v>116</v>
      </c>
      <c r="C12" s="152">
        <f>SUM(C13:C15)</f>
        <v>322001598.35000002</v>
      </c>
      <c r="D12" s="152">
        <f>SUM(D13:D15)</f>
        <v>149022270.01000005</v>
      </c>
      <c r="E12" s="152">
        <f>SUM(E13:E15)</f>
        <v>330099651.25999999</v>
      </c>
      <c r="F12" s="152">
        <f>SUM(F13:F15)</f>
        <v>158673713.34</v>
      </c>
    </row>
    <row r="13" spans="1:6">
      <c r="A13" s="108" t="s">
        <v>144</v>
      </c>
      <c r="B13" s="1">
        <v>117</v>
      </c>
      <c r="C13" s="6">
        <v>145459926.15000004</v>
      </c>
      <c r="D13" s="6">
        <v>83545208.430000037</v>
      </c>
      <c r="E13" s="6">
        <v>193534132.22999999</v>
      </c>
      <c r="F13" s="6">
        <v>98742713.719999999</v>
      </c>
    </row>
    <row r="14" spans="1:6">
      <c r="A14" s="108" t="s">
        <v>145</v>
      </c>
      <c r="B14" s="1">
        <v>118</v>
      </c>
      <c r="C14" s="6">
        <v>159019750</v>
      </c>
      <c r="D14" s="6">
        <v>56385371.019999996</v>
      </c>
      <c r="E14" s="6">
        <v>113002939.03</v>
      </c>
      <c r="F14" s="6">
        <v>48271165.490000002</v>
      </c>
    </row>
    <row r="15" spans="1:6">
      <c r="A15" s="108" t="s">
        <v>146</v>
      </c>
      <c r="B15" s="1">
        <v>119</v>
      </c>
      <c r="C15" s="6">
        <v>17521922.199999996</v>
      </c>
      <c r="D15" s="6">
        <v>9091690.5599999968</v>
      </c>
      <c r="E15" s="6">
        <v>23562580</v>
      </c>
      <c r="F15" s="6">
        <v>11659834.130000003</v>
      </c>
    </row>
    <row r="16" spans="1:6">
      <c r="A16" s="95" t="s">
        <v>147</v>
      </c>
      <c r="B16" s="1">
        <v>120</v>
      </c>
      <c r="C16" s="152">
        <f>SUM(C17:C19)</f>
        <v>18087531.600000001</v>
      </c>
      <c r="D16" s="152">
        <f>SUM(D17:D19)</f>
        <v>9399755.1000000015</v>
      </c>
      <c r="E16" s="152">
        <f>SUM(E17:E19)</f>
        <v>20932787.079999998</v>
      </c>
      <c r="F16" s="152">
        <f>SUM(F17:F19)</f>
        <v>10480016.460000001</v>
      </c>
    </row>
    <row r="17" spans="1:6">
      <c r="A17" s="108" t="s">
        <v>148</v>
      </c>
      <c r="B17" s="1">
        <v>121</v>
      </c>
      <c r="C17" s="6">
        <v>11411255.91</v>
      </c>
      <c r="D17" s="6">
        <v>5883641.1100000003</v>
      </c>
      <c r="E17" s="6">
        <v>12823132.17</v>
      </c>
      <c r="F17" s="6">
        <v>6430528.9699999997</v>
      </c>
    </row>
    <row r="18" spans="1:6">
      <c r="A18" s="108" t="s">
        <v>149</v>
      </c>
      <c r="B18" s="1">
        <v>122</v>
      </c>
      <c r="C18" s="6">
        <v>4163542</v>
      </c>
      <c r="D18" s="6">
        <v>2145456.1400000006</v>
      </c>
      <c r="E18" s="6">
        <v>5051734.51</v>
      </c>
      <c r="F18" s="6">
        <v>2522879.19</v>
      </c>
    </row>
    <row r="19" spans="1:6">
      <c r="A19" s="108" t="s">
        <v>150</v>
      </c>
      <c r="B19" s="1">
        <v>123</v>
      </c>
      <c r="C19" s="6">
        <v>2512733.69</v>
      </c>
      <c r="D19" s="6">
        <v>1370657.85</v>
      </c>
      <c r="E19" s="6">
        <v>3057920.4</v>
      </c>
      <c r="F19" s="6">
        <v>1526608.3</v>
      </c>
    </row>
    <row r="20" spans="1:6">
      <c r="A20" s="95" t="s">
        <v>151</v>
      </c>
      <c r="B20" s="1">
        <v>124</v>
      </c>
      <c r="C20" s="6">
        <v>15879657.57</v>
      </c>
      <c r="D20" s="6">
        <v>7841258.7500000009</v>
      </c>
      <c r="E20" s="6">
        <v>15131300.529999999</v>
      </c>
      <c r="F20" s="6">
        <v>7537647.8700000001</v>
      </c>
    </row>
    <row r="21" spans="1:6">
      <c r="A21" s="95" t="s">
        <v>152</v>
      </c>
      <c r="B21" s="1">
        <v>125</v>
      </c>
      <c r="C21" s="6">
        <v>4544280.7300000004</v>
      </c>
      <c r="D21" s="6">
        <v>2780834.2500000009</v>
      </c>
      <c r="E21" s="6">
        <v>5986219.4300000006</v>
      </c>
      <c r="F21" s="6">
        <v>2222927.040000001</v>
      </c>
    </row>
    <row r="22" spans="1:6">
      <c r="A22" s="95" t="s">
        <v>153</v>
      </c>
      <c r="B22" s="1">
        <v>126</v>
      </c>
      <c r="C22" s="152">
        <f>SUM(C23:C24)</f>
        <v>18262497.710000001</v>
      </c>
      <c r="D22" s="152">
        <f>SUM(D23:D24)</f>
        <v>18114817.890000001</v>
      </c>
      <c r="E22" s="152">
        <f>SUM(E23:E24)</f>
        <v>171</v>
      </c>
      <c r="F22" s="152">
        <f>SUM(F23:F24)</f>
        <v>171</v>
      </c>
    </row>
    <row r="23" spans="1:6">
      <c r="A23" s="108" t="s">
        <v>154</v>
      </c>
      <c r="B23" s="1">
        <v>127</v>
      </c>
      <c r="C23" s="6">
        <v>0</v>
      </c>
      <c r="D23" s="6">
        <v>0</v>
      </c>
      <c r="E23" s="6">
        <v>0</v>
      </c>
      <c r="F23" s="6">
        <v>0</v>
      </c>
    </row>
    <row r="24" spans="1:6">
      <c r="A24" s="108" t="s">
        <v>155</v>
      </c>
      <c r="B24" s="1">
        <v>128</v>
      </c>
      <c r="C24" s="6">
        <v>18262497.710000001</v>
      </c>
      <c r="D24" s="6">
        <v>18114817.890000001</v>
      </c>
      <c r="E24" s="6">
        <v>171</v>
      </c>
      <c r="F24" s="6">
        <v>171</v>
      </c>
    </row>
    <row r="25" spans="1:6">
      <c r="A25" s="95" t="s">
        <v>156</v>
      </c>
      <c r="B25" s="1">
        <v>129</v>
      </c>
      <c r="C25" s="6">
        <v>0</v>
      </c>
      <c r="D25" s="6">
        <v>0</v>
      </c>
      <c r="E25" s="6">
        <v>0</v>
      </c>
      <c r="F25" s="6">
        <v>0</v>
      </c>
    </row>
    <row r="26" spans="1:6">
      <c r="A26" s="95" t="s">
        <v>157</v>
      </c>
      <c r="B26" s="1">
        <v>130</v>
      </c>
      <c r="C26" s="6">
        <v>5266388.25</v>
      </c>
      <c r="D26" s="6">
        <v>2595296.0299999998</v>
      </c>
      <c r="E26" s="6">
        <v>10780831.049999999</v>
      </c>
      <c r="F26" s="6">
        <v>8402201.5199999996</v>
      </c>
    </row>
    <row r="27" spans="1:6">
      <c r="A27" s="95" t="s">
        <v>158</v>
      </c>
      <c r="B27" s="1">
        <v>131</v>
      </c>
      <c r="C27" s="152">
        <f>SUM(C28:C32)</f>
        <v>6308525.0500000007</v>
      </c>
      <c r="D27" s="152">
        <f>SUM(D28:D32)</f>
        <v>5149570.79</v>
      </c>
      <c r="E27" s="152">
        <f>SUM(E28:E32)</f>
        <v>8863709.0999999996</v>
      </c>
      <c r="F27" s="152">
        <f>SUM(F28:F32)</f>
        <v>7738295.0899999999</v>
      </c>
    </row>
    <row r="28" spans="1:6">
      <c r="A28" s="95" t="s">
        <v>159</v>
      </c>
      <c r="B28" s="1">
        <v>132</v>
      </c>
      <c r="C28" s="6">
        <v>0.22999999998137355</v>
      </c>
      <c r="D28" s="6">
        <v>5625.879999999981</v>
      </c>
      <c r="E28" s="6">
        <v>0</v>
      </c>
      <c r="F28" s="6">
        <v>0</v>
      </c>
    </row>
    <row r="29" spans="1:6">
      <c r="A29" s="95" t="s">
        <v>160</v>
      </c>
      <c r="B29" s="1">
        <v>133</v>
      </c>
      <c r="C29" s="6">
        <v>2546242.58</v>
      </c>
      <c r="D29" s="6">
        <v>1469806.6700000002</v>
      </c>
      <c r="E29" s="6">
        <v>4753488.0999999996</v>
      </c>
      <c r="F29" s="6">
        <v>3628074.09</v>
      </c>
    </row>
    <row r="30" spans="1:6">
      <c r="A30" s="95" t="s">
        <v>161</v>
      </c>
      <c r="B30" s="1">
        <v>134</v>
      </c>
      <c r="C30" s="6">
        <v>6477</v>
      </c>
      <c r="D30" s="6">
        <v>6477</v>
      </c>
      <c r="E30" s="6">
        <v>0</v>
      </c>
      <c r="F30" s="6">
        <v>0</v>
      </c>
    </row>
    <row r="31" spans="1:6">
      <c r="A31" s="95" t="s">
        <v>162</v>
      </c>
      <c r="B31" s="1">
        <v>135</v>
      </c>
      <c r="C31" s="6">
        <v>0</v>
      </c>
      <c r="D31" s="6">
        <v>0</v>
      </c>
      <c r="E31" s="6">
        <v>0</v>
      </c>
      <c r="F31" s="6">
        <v>0</v>
      </c>
    </row>
    <row r="32" spans="1:6">
      <c r="A32" s="95" t="s">
        <v>163</v>
      </c>
      <c r="B32" s="1">
        <v>136</v>
      </c>
      <c r="C32" s="6">
        <v>3755805.24</v>
      </c>
      <c r="D32" s="6">
        <v>3667661.24</v>
      </c>
      <c r="E32" s="6">
        <v>4110221</v>
      </c>
      <c r="F32" s="6">
        <v>4110221</v>
      </c>
    </row>
    <row r="33" spans="1:6">
      <c r="A33" s="95" t="s">
        <v>164</v>
      </c>
      <c r="B33" s="1">
        <v>137</v>
      </c>
      <c r="C33" s="152">
        <f>SUM(C34:C37)</f>
        <v>35390157.07</v>
      </c>
      <c r="D33" s="152">
        <f>SUM(D34:D37)</f>
        <v>27138373.989999998</v>
      </c>
      <c r="E33" s="152">
        <f>SUM(E34:E37)</f>
        <v>18367459.170000002</v>
      </c>
      <c r="F33" s="152">
        <f>SUM(F34:F37)</f>
        <v>9443113</v>
      </c>
    </row>
    <row r="34" spans="1:6">
      <c r="A34" s="95" t="s">
        <v>165</v>
      </c>
      <c r="B34" s="1">
        <v>138</v>
      </c>
      <c r="C34" s="6">
        <v>0</v>
      </c>
      <c r="D34" s="6">
        <v>-2.0008883439004421E-11</v>
      </c>
      <c r="E34" s="6">
        <v>158565</v>
      </c>
      <c r="F34" s="6">
        <v>158551</v>
      </c>
    </row>
    <row r="35" spans="1:6">
      <c r="A35" s="95" t="s">
        <v>166</v>
      </c>
      <c r="B35" s="1">
        <v>139</v>
      </c>
      <c r="C35" s="6">
        <v>17492197.829999998</v>
      </c>
      <c r="D35" s="6">
        <v>9733652.0599999987</v>
      </c>
      <c r="E35" s="6">
        <v>18058345.170000002</v>
      </c>
      <c r="F35" s="6">
        <v>9135114</v>
      </c>
    </row>
    <row r="36" spans="1:6">
      <c r="A36" s="95" t="s">
        <v>167</v>
      </c>
      <c r="B36" s="1">
        <v>140</v>
      </c>
      <c r="C36" s="6">
        <v>11526181</v>
      </c>
      <c r="D36" s="6">
        <v>11523090</v>
      </c>
      <c r="E36" s="6">
        <v>0</v>
      </c>
      <c r="F36" s="6">
        <v>0</v>
      </c>
    </row>
    <row r="37" spans="1:6">
      <c r="A37" s="95" t="s">
        <v>168</v>
      </c>
      <c r="B37" s="1">
        <v>141</v>
      </c>
      <c r="C37" s="6">
        <v>6371778.2400000002</v>
      </c>
      <c r="D37" s="6">
        <v>5881631.9300000006</v>
      </c>
      <c r="E37" s="6">
        <v>150549</v>
      </c>
      <c r="F37" s="6">
        <v>149448</v>
      </c>
    </row>
    <row r="38" spans="1:6">
      <c r="A38" s="95" t="s">
        <v>169</v>
      </c>
      <c r="B38" s="1">
        <v>142</v>
      </c>
      <c r="C38" s="6">
        <v>0</v>
      </c>
      <c r="D38" s="6">
        <v>0</v>
      </c>
      <c r="E38" s="6">
        <v>0</v>
      </c>
      <c r="F38" s="6">
        <v>0</v>
      </c>
    </row>
    <row r="39" spans="1:6">
      <c r="A39" s="95" t="s">
        <v>170</v>
      </c>
      <c r="B39" s="1">
        <v>143</v>
      </c>
      <c r="C39" s="6">
        <v>0</v>
      </c>
      <c r="D39" s="6">
        <v>0</v>
      </c>
      <c r="E39" s="6">
        <v>0</v>
      </c>
      <c r="F39" s="6">
        <v>0</v>
      </c>
    </row>
    <row r="40" spans="1:6">
      <c r="A40" s="95" t="s">
        <v>171</v>
      </c>
      <c r="B40" s="1">
        <v>144</v>
      </c>
      <c r="C40" s="6">
        <v>0</v>
      </c>
      <c r="D40" s="6">
        <v>0</v>
      </c>
      <c r="E40" s="6">
        <v>0</v>
      </c>
      <c r="F40" s="6">
        <v>0</v>
      </c>
    </row>
    <row r="41" spans="1:6">
      <c r="A41" s="95" t="s">
        <v>172</v>
      </c>
      <c r="B41" s="1">
        <v>145</v>
      </c>
      <c r="C41" s="6">
        <v>0</v>
      </c>
      <c r="D41" s="6">
        <v>0</v>
      </c>
      <c r="E41" s="6"/>
      <c r="F41" s="6"/>
    </row>
    <row r="42" spans="1:6">
      <c r="A42" s="95" t="s">
        <v>173</v>
      </c>
      <c r="B42" s="1">
        <v>146</v>
      </c>
      <c r="C42" s="152">
        <f>C7+C27+C38+C40</f>
        <v>362224250.74999994</v>
      </c>
      <c r="D42" s="152">
        <f>D7+D27+D38+D40</f>
        <v>173757087.27999991</v>
      </c>
      <c r="E42" s="152">
        <f>E7+E27+E38+E40</f>
        <v>390937142.24000001</v>
      </c>
      <c r="F42" s="152">
        <f>F7+F27+F38+F40</f>
        <v>195428598.13</v>
      </c>
    </row>
    <row r="43" spans="1:6">
      <c r="A43" s="95" t="s">
        <v>174</v>
      </c>
      <c r="B43" s="1">
        <v>147</v>
      </c>
      <c r="C43" s="152">
        <f>C10+C33+C39+C41</f>
        <v>408132228.61000001</v>
      </c>
      <c r="D43" s="152">
        <f>D10+D33+D39+D41</f>
        <v>209004678.09000006</v>
      </c>
      <c r="E43" s="152">
        <f>E10+E33+E39+E41</f>
        <v>393567124.46999997</v>
      </c>
      <c r="F43" s="152">
        <f>F10+F33+F39+F41</f>
        <v>193162821.35999998</v>
      </c>
    </row>
    <row r="44" spans="1:6">
      <c r="A44" s="95" t="s">
        <v>175</v>
      </c>
      <c r="B44" s="1">
        <v>148</v>
      </c>
      <c r="C44" s="152">
        <f>C42-C43</f>
        <v>-45907977.860000074</v>
      </c>
      <c r="D44" s="152">
        <f>D42-D43</f>
        <v>-35247590.810000151</v>
      </c>
      <c r="E44" s="152">
        <f>E42-E43</f>
        <v>-2629982.2299999595</v>
      </c>
      <c r="F44" s="152">
        <f>F42-F43</f>
        <v>2265776.7700000107</v>
      </c>
    </row>
    <row r="45" spans="1:6">
      <c r="A45" s="108" t="s">
        <v>176</v>
      </c>
      <c r="B45" s="1">
        <v>149</v>
      </c>
      <c r="C45" s="152">
        <f>IF(C42&gt;C43,C42-C43,0)</f>
        <v>0</v>
      </c>
      <c r="D45" s="152">
        <f>IF(D42&gt;D43,D42-D43,0)</f>
        <v>0</v>
      </c>
      <c r="E45" s="152">
        <f>IF(E42&gt;E43,E42-E43,0)</f>
        <v>0</v>
      </c>
      <c r="F45" s="152">
        <f>IF(F42&gt;F43,F42-F43,0)</f>
        <v>2265776.7700000107</v>
      </c>
    </row>
    <row r="46" spans="1:6">
      <c r="A46" s="108" t="s">
        <v>177</v>
      </c>
      <c r="B46" s="1">
        <v>150</v>
      </c>
      <c r="C46" s="152">
        <f>IF(C43&gt;C42,C43-C42,0)</f>
        <v>45907977.860000074</v>
      </c>
      <c r="D46" s="152">
        <f>IF(D43&gt;D42,D43-D42,0)</f>
        <v>35247590.810000151</v>
      </c>
      <c r="E46" s="152">
        <f>IF(E43&gt;E42,E43-E42,0)</f>
        <v>2629982.2299999595</v>
      </c>
      <c r="F46" s="152">
        <f>IF(F43&gt;F42,F43-F42,0)</f>
        <v>0</v>
      </c>
    </row>
    <row r="47" spans="1:6">
      <c r="A47" s="95" t="s">
        <v>178</v>
      </c>
      <c r="B47" s="1">
        <v>151</v>
      </c>
      <c r="C47" s="6"/>
      <c r="D47" s="6"/>
      <c r="E47" s="6"/>
      <c r="F47" s="6"/>
    </row>
    <row r="48" spans="1:6">
      <c r="A48" s="95" t="s">
        <v>179</v>
      </c>
      <c r="B48" s="1">
        <v>152</v>
      </c>
      <c r="C48" s="152">
        <f>C44-C47</f>
        <v>-45907977.860000074</v>
      </c>
      <c r="D48" s="152">
        <f>D44-D47</f>
        <v>-35247590.810000151</v>
      </c>
      <c r="E48" s="152">
        <f>E44-E47</f>
        <v>-2629982.2299999595</v>
      </c>
      <c r="F48" s="152">
        <f>F44-F47</f>
        <v>2265776.7700000107</v>
      </c>
    </row>
    <row r="49" spans="1:6">
      <c r="A49" s="108" t="s">
        <v>180</v>
      </c>
      <c r="B49" s="1">
        <v>153</v>
      </c>
      <c r="C49" s="152">
        <f>IF(C48&gt;0,C48,0)</f>
        <v>0</v>
      </c>
      <c r="D49" s="152">
        <f>IF(D48&gt;0,D48,0)</f>
        <v>0</v>
      </c>
      <c r="E49" s="152">
        <f>IF(E48&gt;0,E48,0)</f>
        <v>0</v>
      </c>
      <c r="F49" s="152">
        <f>IF(F48&gt;0,F48,0)</f>
        <v>2265776.7700000107</v>
      </c>
    </row>
    <row r="50" spans="1:6">
      <c r="A50" s="147" t="s">
        <v>181</v>
      </c>
      <c r="B50" s="2">
        <v>154</v>
      </c>
      <c r="C50" s="153">
        <f>IF(C48&lt;0,-C48,0)</f>
        <v>45907977.860000074</v>
      </c>
      <c r="D50" s="153">
        <f>IF(D48&lt;0,-D48,0)</f>
        <v>35247590.810000151</v>
      </c>
      <c r="E50" s="153">
        <f>IF(E48&lt;0,-E48,0)</f>
        <v>2629982.2299999595</v>
      </c>
      <c r="F50" s="153">
        <f>IF(F48&lt;0,-F48,0)</f>
        <v>0</v>
      </c>
    </row>
    <row r="51" spans="1:6">
      <c r="A51" s="102" t="s">
        <v>182</v>
      </c>
      <c r="B51" s="103"/>
      <c r="C51" s="103"/>
      <c r="D51" s="103"/>
      <c r="E51" s="103"/>
      <c r="F51" s="103"/>
    </row>
    <row r="52" spans="1:6">
      <c r="A52" s="106" t="s">
        <v>183</v>
      </c>
      <c r="B52" s="39"/>
      <c r="C52" s="39"/>
      <c r="D52" s="39"/>
      <c r="E52" s="39"/>
      <c r="F52" s="45"/>
    </row>
    <row r="53" spans="1:6">
      <c r="A53" s="95" t="s">
        <v>184</v>
      </c>
      <c r="B53" s="1">
        <v>155</v>
      </c>
      <c r="C53" s="6">
        <v>-38635877.800375044</v>
      </c>
      <c r="D53" s="6">
        <v>-29049951.72037515</v>
      </c>
      <c r="E53" s="6">
        <v>-3893931.068525</v>
      </c>
      <c r="F53" s="6">
        <v>1391780</v>
      </c>
    </row>
    <row r="54" spans="1:6">
      <c r="A54" s="95" t="s">
        <v>185</v>
      </c>
      <c r="B54" s="1">
        <v>156</v>
      </c>
      <c r="C54" s="7">
        <v>-7272100.089625001</v>
      </c>
      <c r="D54" s="7">
        <v>-6197639.089625001</v>
      </c>
      <c r="E54" s="7">
        <v>1263949.068525</v>
      </c>
      <c r="F54" s="7">
        <v>873997.06852500001</v>
      </c>
    </row>
    <row r="55" spans="1:6">
      <c r="A55" s="102" t="s">
        <v>186</v>
      </c>
      <c r="B55" s="103"/>
      <c r="C55" s="103"/>
      <c r="D55" s="103"/>
      <c r="E55" s="103"/>
      <c r="F55" s="103"/>
    </row>
    <row r="56" spans="1:6">
      <c r="A56" s="106" t="s">
        <v>187</v>
      </c>
      <c r="B56" s="8">
        <v>157</v>
      </c>
      <c r="C56" s="5">
        <f>C48</f>
        <v>-45907977.860000074</v>
      </c>
      <c r="D56" s="5">
        <f>D48</f>
        <v>-35247590.810000151</v>
      </c>
      <c r="E56" s="5">
        <f>E48</f>
        <v>-2629982.2299999595</v>
      </c>
      <c r="F56" s="5">
        <f>F48</f>
        <v>2265776.7700000107</v>
      </c>
    </row>
    <row r="57" spans="1:6">
      <c r="A57" s="95" t="s">
        <v>188</v>
      </c>
      <c r="B57" s="1">
        <v>158</v>
      </c>
      <c r="C57" s="152">
        <f>SUM(C58:C64)</f>
        <v>3204919</v>
      </c>
      <c r="D57" s="152">
        <f>SUM(D58:D64)</f>
        <v>3204919</v>
      </c>
      <c r="E57" s="152">
        <f>SUM(E58:E64)</f>
        <v>0</v>
      </c>
      <c r="F57" s="152">
        <f>SUM(F58:F64)</f>
        <v>0</v>
      </c>
    </row>
    <row r="58" spans="1:6">
      <c r="A58" s="95" t="s">
        <v>189</v>
      </c>
      <c r="B58" s="1">
        <v>159</v>
      </c>
      <c r="C58" s="6"/>
      <c r="D58" s="6"/>
      <c r="E58" s="6"/>
      <c r="F58" s="6"/>
    </row>
    <row r="59" spans="1:6">
      <c r="A59" s="95" t="s">
        <v>190</v>
      </c>
      <c r="B59" s="1">
        <v>160</v>
      </c>
      <c r="C59" s="6"/>
      <c r="D59" s="6"/>
      <c r="E59" s="6"/>
      <c r="F59" s="6"/>
    </row>
    <row r="60" spans="1:6">
      <c r="A60" s="95" t="s">
        <v>191</v>
      </c>
      <c r="B60" s="1">
        <v>161</v>
      </c>
      <c r="C60" s="6">
        <v>3204919</v>
      </c>
      <c r="D60" s="6">
        <v>3204919</v>
      </c>
      <c r="E60" s="6"/>
      <c r="F60" s="6"/>
    </row>
    <row r="61" spans="1:6">
      <c r="A61" s="95" t="s">
        <v>192</v>
      </c>
      <c r="B61" s="1">
        <v>162</v>
      </c>
      <c r="C61" s="6"/>
      <c r="D61" s="6"/>
      <c r="E61" s="6"/>
      <c r="F61" s="6"/>
    </row>
    <row r="62" spans="1:6">
      <c r="A62" s="95" t="s">
        <v>193</v>
      </c>
      <c r="B62" s="1">
        <v>163</v>
      </c>
      <c r="C62" s="6"/>
      <c r="D62" s="6"/>
      <c r="E62" s="6"/>
      <c r="F62" s="6"/>
    </row>
    <row r="63" spans="1:6">
      <c r="A63" s="95" t="s">
        <v>194</v>
      </c>
      <c r="B63" s="1">
        <v>164</v>
      </c>
      <c r="C63" s="6"/>
      <c r="D63" s="6"/>
      <c r="E63" s="6"/>
      <c r="F63" s="6"/>
    </row>
    <row r="64" spans="1:6">
      <c r="A64" s="95" t="s">
        <v>195</v>
      </c>
      <c r="B64" s="1">
        <v>165</v>
      </c>
      <c r="C64" s="6"/>
      <c r="D64" s="6"/>
      <c r="E64" s="6"/>
      <c r="F64" s="6"/>
    </row>
    <row r="65" spans="1:6">
      <c r="A65" s="95" t="s">
        <v>196</v>
      </c>
      <c r="B65" s="1">
        <v>166</v>
      </c>
      <c r="C65" s="6"/>
      <c r="D65" s="6"/>
      <c r="E65" s="6"/>
      <c r="F65" s="6"/>
    </row>
    <row r="66" spans="1:6">
      <c r="A66" s="95" t="s">
        <v>197</v>
      </c>
      <c r="B66" s="1">
        <v>167</v>
      </c>
      <c r="C66" s="152">
        <f>C57-C65</f>
        <v>3204919</v>
      </c>
      <c r="D66" s="152">
        <f>D57-D65</f>
        <v>3204919</v>
      </c>
      <c r="E66" s="152">
        <f>E57-E65</f>
        <v>0</v>
      </c>
      <c r="F66" s="152">
        <f>F57-F65</f>
        <v>0</v>
      </c>
    </row>
    <row r="67" spans="1:6">
      <c r="A67" s="95" t="s">
        <v>198</v>
      </c>
      <c r="B67" s="1">
        <v>168</v>
      </c>
      <c r="C67" s="153">
        <f>C56+C66</f>
        <v>-42703058.860000074</v>
      </c>
      <c r="D67" s="153">
        <f>D56+D66</f>
        <v>-32042671.810000151</v>
      </c>
      <c r="E67" s="153">
        <f>E56+E66</f>
        <v>-2629982.2299999595</v>
      </c>
      <c r="F67" s="153">
        <f>F56+F66</f>
        <v>2265776.7700000107</v>
      </c>
    </row>
    <row r="68" spans="1:6">
      <c r="A68" s="122" t="s">
        <v>199</v>
      </c>
      <c r="B68" s="123"/>
      <c r="C68" s="123"/>
      <c r="D68" s="123"/>
      <c r="E68" s="123"/>
      <c r="F68" s="123"/>
    </row>
    <row r="69" spans="1:6">
      <c r="A69" s="124" t="s">
        <v>200</v>
      </c>
      <c r="B69" s="125"/>
      <c r="C69" s="125"/>
      <c r="D69" s="125"/>
      <c r="E69" s="125"/>
      <c r="F69" s="125"/>
    </row>
    <row r="70" spans="1:6">
      <c r="A70" s="95" t="s">
        <v>184</v>
      </c>
      <c r="B70" s="1">
        <v>169</v>
      </c>
      <c r="C70" s="6">
        <v>-35430958.800375082</v>
      </c>
      <c r="D70" s="6">
        <v>-25845032.720375091</v>
      </c>
      <c r="E70" s="6">
        <v>-3893931.068525</v>
      </c>
      <c r="F70" s="6">
        <v>1391780</v>
      </c>
    </row>
    <row r="71" spans="1:6">
      <c r="A71" s="109" t="s">
        <v>185</v>
      </c>
      <c r="B71" s="4">
        <v>170</v>
      </c>
      <c r="C71" s="7">
        <v>-7272100.089625001</v>
      </c>
      <c r="D71" s="7">
        <v>-6197639.089625001</v>
      </c>
      <c r="E71" s="7">
        <v>1263949.068525</v>
      </c>
      <c r="F71" s="7">
        <v>873997.06852500001</v>
      </c>
    </row>
  </sheetData>
  <phoneticPr fontId="3" type="noConversion"/>
  <dataValidations count="1">
    <dataValidation allowBlank="1" sqref="C56:F67 C53:F54 C7:F50 C70:F71"/>
  </dataValidations>
  <pageMargins left="0.75" right="0.75" top="0.66" bottom="1" header="0.5" footer="0.5"/>
  <pageSetup paperSize="9" scale="59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D58"/>
  <sheetViews>
    <sheetView view="pageBreakPreview" topLeftCell="A16" zoomScale="110" zoomScaleNormal="100" workbookViewId="0">
      <selection activeCell="D26" sqref="D26"/>
    </sheetView>
  </sheetViews>
  <sheetFormatPr defaultRowHeight="12.75"/>
  <cols>
    <col min="1" max="1" width="57.85546875" style="146" bestFit="1" customWidth="1"/>
    <col min="2" max="2" width="9.140625" style="38"/>
    <col min="3" max="3" width="13.5703125" style="38" bestFit="1" customWidth="1"/>
    <col min="4" max="4" width="12.85546875" style="38" bestFit="1" customWidth="1"/>
    <col min="5" max="11" width="9.140625" style="38"/>
    <col min="12" max="12" width="8.85546875" style="38" customWidth="1"/>
    <col min="13" max="16384" width="9.140625" style="38"/>
  </cols>
  <sheetData>
    <row r="1" spans="1:4" ht="15.75">
      <c r="A1" s="132" t="s">
        <v>275</v>
      </c>
      <c r="B1" s="132"/>
      <c r="C1" s="132"/>
      <c r="D1" s="132"/>
    </row>
    <row r="2" spans="1:4">
      <c r="A2" s="133" t="s">
        <v>308</v>
      </c>
      <c r="B2" s="133"/>
      <c r="C2" s="133"/>
      <c r="D2" s="133"/>
    </row>
    <row r="3" spans="1:4">
      <c r="A3" s="129" t="s">
        <v>292</v>
      </c>
      <c r="B3" s="130"/>
      <c r="C3" s="130"/>
      <c r="D3" s="131"/>
    </row>
    <row r="4" spans="1:4">
      <c r="A4" s="47" t="s">
        <v>34</v>
      </c>
      <c r="B4" s="47" t="s">
        <v>35</v>
      </c>
      <c r="C4" s="48" t="s">
        <v>36</v>
      </c>
      <c r="D4" s="48" t="s">
        <v>37</v>
      </c>
    </row>
    <row r="5" spans="1:4">
      <c r="A5" s="48">
        <v>1</v>
      </c>
      <c r="B5" s="49">
        <v>2</v>
      </c>
      <c r="C5" s="50" t="s">
        <v>4</v>
      </c>
      <c r="D5" s="50" t="s">
        <v>5</v>
      </c>
    </row>
    <row r="6" spans="1:4">
      <c r="A6" s="102" t="s">
        <v>204</v>
      </c>
      <c r="B6" s="127"/>
      <c r="C6" s="127"/>
      <c r="D6" s="128"/>
    </row>
    <row r="7" spans="1:4">
      <c r="A7" s="108" t="s">
        <v>205</v>
      </c>
      <c r="B7" s="1">
        <v>1</v>
      </c>
      <c r="C7" s="156">
        <v>-45907978.07</v>
      </c>
      <c r="D7" s="6">
        <v>-2629982</v>
      </c>
    </row>
    <row r="8" spans="1:4">
      <c r="A8" s="108" t="s">
        <v>206</v>
      </c>
      <c r="B8" s="1">
        <v>2</v>
      </c>
      <c r="C8" s="156">
        <v>15879658</v>
      </c>
      <c r="D8" s="6">
        <v>15131300</v>
      </c>
    </row>
    <row r="9" spans="1:4">
      <c r="A9" s="108" t="s">
        <v>207</v>
      </c>
      <c r="B9" s="1">
        <v>3</v>
      </c>
      <c r="C9" s="156">
        <v>95947342</v>
      </c>
      <c r="D9" s="6">
        <v>102136356</v>
      </c>
    </row>
    <row r="10" spans="1:4">
      <c r="A10" s="108" t="s">
        <v>208</v>
      </c>
      <c r="B10" s="1">
        <v>4</v>
      </c>
      <c r="C10" s="156"/>
      <c r="D10" s="6"/>
    </row>
    <row r="11" spans="1:4">
      <c r="A11" s="108" t="s">
        <v>209</v>
      </c>
      <c r="B11" s="1">
        <v>5</v>
      </c>
      <c r="C11" s="156">
        <v>27390141</v>
      </c>
      <c r="D11" s="6">
        <v>64125620</v>
      </c>
    </row>
    <row r="12" spans="1:4">
      <c r="A12" s="108" t="s">
        <v>210</v>
      </c>
      <c r="B12" s="1">
        <v>6</v>
      </c>
      <c r="C12" s="156">
        <v>32415513</v>
      </c>
      <c r="D12" s="6">
        <v>1204449</v>
      </c>
    </row>
    <row r="13" spans="1:4">
      <c r="A13" s="95" t="s">
        <v>211</v>
      </c>
      <c r="B13" s="1">
        <v>7</v>
      </c>
      <c r="C13" s="158">
        <f>SUM(C7:C12)</f>
        <v>125724675.93000001</v>
      </c>
      <c r="D13" s="152">
        <f>SUM(D7:D12)</f>
        <v>179967743</v>
      </c>
    </row>
    <row r="14" spans="1:4">
      <c r="A14" s="108" t="s">
        <v>212</v>
      </c>
      <c r="B14" s="1">
        <v>8</v>
      </c>
      <c r="C14" s="150"/>
      <c r="D14" s="150"/>
    </row>
    <row r="15" spans="1:4">
      <c r="A15" s="108" t="s">
        <v>213</v>
      </c>
      <c r="B15" s="1">
        <v>9</v>
      </c>
      <c r="C15" s="149">
        <v>77053389</v>
      </c>
      <c r="D15" s="149">
        <v>65819138</v>
      </c>
    </row>
    <row r="16" spans="1:4">
      <c r="A16" s="108" t="s">
        <v>214</v>
      </c>
      <c r="B16" s="1">
        <v>10</v>
      </c>
      <c r="C16" s="149"/>
      <c r="D16" s="149"/>
    </row>
    <row r="17" spans="1:4">
      <c r="A17" s="108" t="s">
        <v>215</v>
      </c>
      <c r="B17" s="1">
        <v>11</v>
      </c>
      <c r="C17" s="149">
        <v>5565707</v>
      </c>
      <c r="D17" s="149">
        <v>1032735</v>
      </c>
    </row>
    <row r="18" spans="1:4">
      <c r="A18" s="95" t="s">
        <v>216</v>
      </c>
      <c r="B18" s="1">
        <v>12</v>
      </c>
      <c r="C18" s="158">
        <f>SUM(C14:C17)</f>
        <v>82619096</v>
      </c>
      <c r="D18" s="152">
        <f>SUM(D14:D17)</f>
        <v>66851873</v>
      </c>
    </row>
    <row r="19" spans="1:4">
      <c r="A19" s="95" t="s">
        <v>217</v>
      </c>
      <c r="B19" s="1">
        <v>13</v>
      </c>
      <c r="C19" s="158">
        <f>IF(C13&gt;C18,C13-C18,0)</f>
        <v>43105579.930000007</v>
      </c>
      <c r="D19" s="152">
        <f>IF(D13&gt;D18,D13-D18,0)</f>
        <v>113115870</v>
      </c>
    </row>
    <row r="20" spans="1:4">
      <c r="A20" s="95" t="s">
        <v>218</v>
      </c>
      <c r="B20" s="1">
        <v>14</v>
      </c>
      <c r="C20" s="158">
        <f>IF(C18&gt;C13,C18-C13,0)</f>
        <v>0</v>
      </c>
      <c r="D20" s="152">
        <f>IF(D18&gt;D13,D18-D13,0)</f>
        <v>0</v>
      </c>
    </row>
    <row r="21" spans="1:4">
      <c r="A21" s="102" t="s">
        <v>219</v>
      </c>
      <c r="B21" s="127"/>
      <c r="C21" s="127"/>
      <c r="D21" s="128"/>
    </row>
    <row r="22" spans="1:4">
      <c r="A22" s="108" t="s">
        <v>220</v>
      </c>
      <c r="B22" s="1">
        <v>15</v>
      </c>
      <c r="C22" s="156">
        <v>150912.27000000002</v>
      </c>
      <c r="D22" s="6">
        <v>23862</v>
      </c>
    </row>
    <row r="23" spans="1:4">
      <c r="A23" s="108" t="s">
        <v>221</v>
      </c>
      <c r="B23" s="1">
        <v>16</v>
      </c>
      <c r="C23" s="156">
        <v>506916646</v>
      </c>
      <c r="D23" s="6">
        <v>229263046</v>
      </c>
    </row>
    <row r="24" spans="1:4">
      <c r="A24" s="108" t="s">
        <v>222</v>
      </c>
      <c r="B24" s="1">
        <v>17</v>
      </c>
      <c r="C24" s="156">
        <v>817153</v>
      </c>
      <c r="D24" s="6">
        <v>2269640.2999999998</v>
      </c>
    </row>
    <row r="25" spans="1:4">
      <c r="A25" s="108" t="s">
        <v>223</v>
      </c>
      <c r="B25" s="1">
        <v>18</v>
      </c>
      <c r="C25" s="156">
        <v>0</v>
      </c>
      <c r="D25" s="6">
        <v>0</v>
      </c>
    </row>
    <row r="26" spans="1:4">
      <c r="A26" s="108" t="s">
        <v>224</v>
      </c>
      <c r="B26" s="1">
        <v>19</v>
      </c>
      <c r="C26" s="156"/>
      <c r="D26" s="6"/>
    </row>
    <row r="27" spans="1:4">
      <c r="A27" s="95" t="s">
        <v>225</v>
      </c>
      <c r="B27" s="1">
        <v>20</v>
      </c>
      <c r="C27" s="158">
        <f>SUM(C22:C26)</f>
        <v>507884711.26999998</v>
      </c>
      <c r="D27" s="152">
        <f>SUM(D22:D26)</f>
        <v>231556548.30000001</v>
      </c>
    </row>
    <row r="28" spans="1:4">
      <c r="A28" s="108" t="s">
        <v>226</v>
      </c>
      <c r="B28" s="1">
        <v>21</v>
      </c>
      <c r="C28" s="156">
        <v>199629860</v>
      </c>
      <c r="D28" s="6">
        <v>6295247</v>
      </c>
    </row>
    <row r="29" spans="1:4">
      <c r="A29" s="108" t="s">
        <v>227</v>
      </c>
      <c r="B29" s="1">
        <v>22</v>
      </c>
      <c r="C29" s="156">
        <v>499654594</v>
      </c>
      <c r="D29" s="6">
        <v>228517979</v>
      </c>
    </row>
    <row r="30" spans="1:4">
      <c r="A30" s="108" t="s">
        <v>228</v>
      </c>
      <c r="B30" s="1">
        <v>23</v>
      </c>
      <c r="C30" s="156">
        <v>2510913</v>
      </c>
      <c r="D30" s="6">
        <v>2792902</v>
      </c>
    </row>
    <row r="31" spans="1:4">
      <c r="A31" s="95" t="s">
        <v>229</v>
      </c>
      <c r="B31" s="1">
        <v>24</v>
      </c>
      <c r="C31" s="158">
        <f>SUM(C28:C30)</f>
        <v>701795367</v>
      </c>
      <c r="D31" s="152">
        <f>SUM(D28:D30)</f>
        <v>237606128</v>
      </c>
    </row>
    <row r="32" spans="1:4">
      <c r="A32" s="95" t="s">
        <v>230</v>
      </c>
      <c r="B32" s="1">
        <v>25</v>
      </c>
      <c r="C32" s="158">
        <f>IF(C27&gt;C31,C27-C31,0)</f>
        <v>0</v>
      </c>
      <c r="D32" s="152">
        <f>IF(D27&gt;D31,D27-D31,0)</f>
        <v>0</v>
      </c>
    </row>
    <row r="33" spans="1:4">
      <c r="A33" s="95" t="s">
        <v>231</v>
      </c>
      <c r="B33" s="1">
        <v>26</v>
      </c>
      <c r="C33" s="158">
        <f>IF(C31&gt;C27,C31-C27,0)</f>
        <v>193910655.73000002</v>
      </c>
      <c r="D33" s="152">
        <f>IF(D31&gt;D27,D31-D27,0)</f>
        <v>6049579.6999999881</v>
      </c>
    </row>
    <row r="34" spans="1:4">
      <c r="A34" s="102" t="s">
        <v>232</v>
      </c>
      <c r="B34" s="127"/>
      <c r="C34" s="127"/>
      <c r="D34" s="128"/>
    </row>
    <row r="35" spans="1:4">
      <c r="A35" s="108" t="s">
        <v>233</v>
      </c>
      <c r="B35" s="1">
        <v>27</v>
      </c>
      <c r="C35" s="156">
        <v>48755672</v>
      </c>
      <c r="D35" s="6"/>
    </row>
    <row r="36" spans="1:4">
      <c r="A36" s="108" t="s">
        <v>234</v>
      </c>
      <c r="B36" s="1">
        <v>28</v>
      </c>
      <c r="C36" s="156">
        <v>493058349</v>
      </c>
      <c r="D36" s="6">
        <v>386191937.39999998</v>
      </c>
    </row>
    <row r="37" spans="1:4">
      <c r="A37" s="108" t="s">
        <v>235</v>
      </c>
      <c r="B37" s="1">
        <v>29</v>
      </c>
      <c r="C37" s="156"/>
      <c r="D37" s="6">
        <v>0</v>
      </c>
    </row>
    <row r="38" spans="1:4">
      <c r="A38" s="95" t="s">
        <v>236</v>
      </c>
      <c r="B38" s="1">
        <v>30</v>
      </c>
      <c r="C38" s="158">
        <f>SUM(C35:C37)</f>
        <v>541814021</v>
      </c>
      <c r="D38" s="152">
        <f>SUM(D35:D37)</f>
        <v>386191937.39999998</v>
      </c>
    </row>
    <row r="39" spans="1:4">
      <c r="A39" s="108" t="s">
        <v>237</v>
      </c>
      <c r="B39" s="1">
        <v>31</v>
      </c>
      <c r="C39" s="156">
        <v>374441420</v>
      </c>
      <c r="D39" s="6">
        <v>421585428</v>
      </c>
    </row>
    <row r="40" spans="1:4">
      <c r="A40" s="108" t="s">
        <v>238</v>
      </c>
      <c r="B40" s="1">
        <v>32</v>
      </c>
      <c r="C40" s="156">
        <v>2398665</v>
      </c>
      <c r="D40" s="6"/>
    </row>
    <row r="41" spans="1:4">
      <c r="A41" s="108" t="s">
        <v>239</v>
      </c>
      <c r="B41" s="1">
        <v>33</v>
      </c>
      <c r="C41" s="156">
        <v>2317719</v>
      </c>
      <c r="D41" s="6">
        <v>2101456</v>
      </c>
    </row>
    <row r="42" spans="1:4">
      <c r="A42" s="108" t="s">
        <v>240</v>
      </c>
      <c r="B42" s="1">
        <v>34</v>
      </c>
      <c r="C42" s="156"/>
      <c r="D42" s="6"/>
    </row>
    <row r="43" spans="1:4">
      <c r="A43" s="108" t="s">
        <v>241</v>
      </c>
      <c r="B43" s="1">
        <v>35</v>
      </c>
      <c r="C43" s="156">
        <v>11889337</v>
      </c>
      <c r="D43" s="6">
        <v>69488557</v>
      </c>
    </row>
    <row r="44" spans="1:4">
      <c r="A44" s="95" t="s">
        <v>242</v>
      </c>
      <c r="B44" s="1">
        <v>36</v>
      </c>
      <c r="C44" s="158">
        <f>SUM(C39:C43)</f>
        <v>391047141</v>
      </c>
      <c r="D44" s="152">
        <f>SUM(D39:D43)</f>
        <v>493175441</v>
      </c>
    </row>
    <row r="45" spans="1:4">
      <c r="A45" s="95" t="s">
        <v>243</v>
      </c>
      <c r="B45" s="1">
        <v>37</v>
      </c>
      <c r="C45" s="158">
        <f>IF(C38&gt;C44,C38-C44,0)</f>
        <v>150766880</v>
      </c>
      <c r="D45" s="152">
        <f>IF(D38&gt;D44,D38-D44,0)</f>
        <v>0</v>
      </c>
    </row>
    <row r="46" spans="1:4">
      <c r="A46" s="95" t="s">
        <v>244</v>
      </c>
      <c r="B46" s="1">
        <v>38</v>
      </c>
      <c r="C46" s="158">
        <f>IF(C44&gt;C38,C44-C38,0)</f>
        <v>0</v>
      </c>
      <c r="D46" s="152">
        <f>IF(D44&gt;D38,D44-D38,0)</f>
        <v>106983503.60000002</v>
      </c>
    </row>
    <row r="47" spans="1:4">
      <c r="A47" s="108" t="s">
        <v>245</v>
      </c>
      <c r="B47" s="1">
        <v>39</v>
      </c>
      <c r="C47" s="158">
        <f>IF(C19-C20+C32-C33+C45-C46&gt;0,C19-C20+C32-C33+C45-C46,0)</f>
        <v>0</v>
      </c>
      <c r="D47" s="152">
        <f>IF(D19-D20+D32-D33+D45-D46&gt;0,D19-D20+D32-D33+D45-D46,0)</f>
        <v>82786.699999988079</v>
      </c>
    </row>
    <row r="48" spans="1:4">
      <c r="A48" s="108" t="s">
        <v>246</v>
      </c>
      <c r="B48" s="1">
        <v>40</v>
      </c>
      <c r="C48" s="158">
        <f>IF(C20-C19+C33-C32+C46-C45&gt;0,C20-C19+C33-C32+C46-C45,0)</f>
        <v>38195.800000011921</v>
      </c>
      <c r="D48" s="152">
        <f>IF(D20-D19+D33-D32+D46-D45&gt;0,D20-D19+D33-D32+D46-D45,0)</f>
        <v>0</v>
      </c>
    </row>
    <row r="49" spans="1:4">
      <c r="A49" s="108" t="s">
        <v>247</v>
      </c>
      <c r="B49" s="1">
        <v>41</v>
      </c>
      <c r="C49" s="156">
        <v>9964766</v>
      </c>
      <c r="D49" s="6">
        <v>3349784.3799999994</v>
      </c>
    </row>
    <row r="50" spans="1:4">
      <c r="A50" s="108" t="s">
        <v>248</v>
      </c>
      <c r="B50" s="1">
        <v>42</v>
      </c>
      <c r="C50" s="156">
        <v>0</v>
      </c>
      <c r="D50" s="152">
        <f>D47</f>
        <v>82786.699999988079</v>
      </c>
    </row>
    <row r="51" spans="1:4">
      <c r="A51" s="108" t="s">
        <v>249</v>
      </c>
      <c r="B51" s="1">
        <v>43</v>
      </c>
      <c r="C51" s="158">
        <f>C48</f>
        <v>38195.800000011921</v>
      </c>
      <c r="D51" s="6">
        <v>0</v>
      </c>
    </row>
    <row r="52" spans="1:4">
      <c r="A52" s="96" t="s">
        <v>250</v>
      </c>
      <c r="B52" s="4">
        <v>44</v>
      </c>
      <c r="C52" s="159">
        <f>C49+C50-C51</f>
        <v>9926570.1999999881</v>
      </c>
      <c r="D52" s="153">
        <f>D49+D50-D51</f>
        <v>3432571.0799999875</v>
      </c>
    </row>
    <row r="53" spans="1:4">
      <c r="C53" s="93"/>
    </row>
    <row r="54" spans="1:4">
      <c r="C54" s="94"/>
      <c r="D54" s="94"/>
    </row>
    <row r="57" spans="1:4">
      <c r="C57" s="93"/>
      <c r="D57" s="93"/>
    </row>
    <row r="58" spans="1:4">
      <c r="D58" s="93"/>
    </row>
  </sheetData>
  <protectedRanges>
    <protectedRange sqref="C14" name="Range1_11_1_1"/>
    <protectedRange sqref="C16:C17" name="Range1_11_2_1"/>
    <protectedRange sqref="C22" name="Range1_12_1"/>
    <protectedRange sqref="C28" name="Range1_13_1"/>
    <protectedRange sqref="C49" name="Range1_15_1_1"/>
  </protectedRanges>
  <phoneticPr fontId="3" type="noConversion"/>
  <dataValidations count="2">
    <dataValidation type="whole" operator="notEqual" allowBlank="1" showInputMessage="1" showErrorMessage="1" errorTitle="Pogrešan unos" error="Mogu se unijeti samo cjelobrojne vrijednosti." sqref="D17 D15">
      <formula1>9999999998</formula1>
    </dataValidation>
    <dataValidation allowBlank="1" sqref="C35:D52 C18:D20 C7:D13 C14:C17 D16 D14 C22:D33"/>
  </dataValidations>
  <pageMargins left="0.74803149606299213" right="0.5" top="0.98425196850393704" bottom="0.98425196850393704" header="0.51181102362204722" footer="0.51181102362204722"/>
  <pageSetup paperSize="9" scale="95" orientation="portrait" r:id="rId1"/>
  <headerFooter alignWithMargins="0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tabSelected="1" view="pageBreakPreview" zoomScale="125" zoomScaleNormal="100" workbookViewId="0">
      <selection activeCell="J16" sqref="J16:J20"/>
    </sheetView>
  </sheetViews>
  <sheetFormatPr defaultRowHeight="12.75"/>
  <cols>
    <col min="1" max="4" width="9.140625" style="53"/>
    <col min="5" max="5" width="10.140625" style="53" bestFit="1" customWidth="1"/>
    <col min="6" max="9" width="9.140625" style="53"/>
    <col min="10" max="10" width="10.85546875" style="53" bestFit="1" customWidth="1"/>
    <col min="11" max="11" width="11.7109375" style="53" bestFit="1" customWidth="1"/>
    <col min="12" max="12" width="11.42578125" style="53" bestFit="1" customWidth="1"/>
    <col min="13" max="16384" width="9.140625" style="53"/>
  </cols>
  <sheetData>
    <row r="1" spans="1:12">
      <c r="A1" s="254" t="s">
        <v>273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52"/>
    </row>
    <row r="2" spans="1:12" ht="15.75">
      <c r="A2" s="33"/>
      <c r="B2" s="51"/>
      <c r="C2" s="268" t="s">
        <v>251</v>
      </c>
      <c r="D2" s="268"/>
      <c r="E2" s="54">
        <v>42005</v>
      </c>
      <c r="F2" s="34" t="s">
        <v>33</v>
      </c>
      <c r="G2" s="269">
        <v>42185</v>
      </c>
      <c r="H2" s="270"/>
      <c r="I2" s="51"/>
      <c r="J2" s="51"/>
      <c r="K2" s="51"/>
      <c r="L2" s="55"/>
    </row>
    <row r="3" spans="1:12" ht="22.5">
      <c r="A3" s="271" t="s">
        <v>34</v>
      </c>
      <c r="B3" s="271"/>
      <c r="C3" s="271"/>
      <c r="D3" s="271"/>
      <c r="E3" s="271"/>
      <c r="F3" s="271"/>
      <c r="G3" s="271"/>
      <c r="H3" s="271"/>
      <c r="I3" s="56" t="s">
        <v>35</v>
      </c>
      <c r="J3" s="57" t="s">
        <v>252</v>
      </c>
      <c r="K3" s="57" t="s">
        <v>253</v>
      </c>
    </row>
    <row r="4" spans="1:12">
      <c r="A4" s="272">
        <v>1</v>
      </c>
      <c r="B4" s="272"/>
      <c r="C4" s="272"/>
      <c r="D4" s="272"/>
      <c r="E4" s="272"/>
      <c r="F4" s="272"/>
      <c r="G4" s="272"/>
      <c r="H4" s="272"/>
      <c r="I4" s="59">
        <v>2</v>
      </c>
      <c r="J4" s="58" t="s">
        <v>4</v>
      </c>
      <c r="K4" s="58" t="s">
        <v>5</v>
      </c>
    </row>
    <row r="5" spans="1:12">
      <c r="A5" s="256" t="s">
        <v>254</v>
      </c>
      <c r="B5" s="257"/>
      <c r="C5" s="257"/>
      <c r="D5" s="257"/>
      <c r="E5" s="257"/>
      <c r="F5" s="257"/>
      <c r="G5" s="257"/>
      <c r="H5" s="257"/>
      <c r="I5" s="35">
        <v>1</v>
      </c>
      <c r="J5" s="5">
        <v>12000000</v>
      </c>
      <c r="K5" s="5">
        <v>19016430</v>
      </c>
    </row>
    <row r="6" spans="1:12">
      <c r="A6" s="256" t="s">
        <v>255</v>
      </c>
      <c r="B6" s="257"/>
      <c r="C6" s="257"/>
      <c r="D6" s="257"/>
      <c r="E6" s="257"/>
      <c r="F6" s="257"/>
      <c r="G6" s="257"/>
      <c r="H6" s="257"/>
      <c r="I6" s="35">
        <v>2</v>
      </c>
      <c r="J6" s="6">
        <v>0</v>
      </c>
      <c r="K6" s="6">
        <v>84190946.620000005</v>
      </c>
    </row>
    <row r="7" spans="1:12">
      <c r="A7" s="256" t="s">
        <v>256</v>
      </c>
      <c r="B7" s="257"/>
      <c r="C7" s="257"/>
      <c r="D7" s="257"/>
      <c r="E7" s="257"/>
      <c r="F7" s="257"/>
      <c r="G7" s="257"/>
      <c r="H7" s="257"/>
      <c r="I7" s="35">
        <v>3</v>
      </c>
      <c r="J7" s="6">
        <v>183483.79</v>
      </c>
      <c r="K7" s="6">
        <v>183484</v>
      </c>
    </row>
    <row r="8" spans="1:12">
      <c r="A8" s="256" t="s">
        <v>257</v>
      </c>
      <c r="B8" s="257"/>
      <c r="C8" s="257"/>
      <c r="D8" s="257"/>
      <c r="E8" s="257"/>
      <c r="F8" s="257"/>
      <c r="G8" s="257"/>
      <c r="H8" s="257"/>
      <c r="I8" s="35">
        <v>4</v>
      </c>
      <c r="J8" s="6">
        <v>30583678.279999994</v>
      </c>
      <c r="K8" s="6">
        <v>-7243280.6892249854</v>
      </c>
    </row>
    <row r="9" spans="1:12">
      <c r="A9" s="256" t="s">
        <v>258</v>
      </c>
      <c r="B9" s="257"/>
      <c r="C9" s="257"/>
      <c r="D9" s="257"/>
      <c r="E9" s="257"/>
      <c r="F9" s="257"/>
      <c r="G9" s="257"/>
      <c r="H9" s="257"/>
      <c r="I9" s="35">
        <v>5</v>
      </c>
      <c r="J9" s="6">
        <v>-38635877.800375082</v>
      </c>
      <c r="K9" s="6">
        <v>-3893931.068525</v>
      </c>
    </row>
    <row r="10" spans="1:12">
      <c r="A10" s="256" t="s">
        <v>259</v>
      </c>
      <c r="B10" s="257"/>
      <c r="C10" s="257"/>
      <c r="D10" s="257"/>
      <c r="E10" s="257"/>
      <c r="F10" s="257"/>
      <c r="G10" s="257"/>
      <c r="H10" s="257"/>
      <c r="I10" s="35">
        <v>6</v>
      </c>
      <c r="J10" s="6">
        <v>68839591</v>
      </c>
      <c r="K10" s="6">
        <v>65928539.82</v>
      </c>
    </row>
    <row r="11" spans="1:12">
      <c r="A11" s="256" t="s">
        <v>260</v>
      </c>
      <c r="B11" s="257"/>
      <c r="C11" s="257"/>
      <c r="D11" s="257"/>
      <c r="E11" s="257"/>
      <c r="F11" s="257"/>
      <c r="G11" s="257"/>
      <c r="H11" s="257"/>
      <c r="I11" s="35">
        <v>7</v>
      </c>
      <c r="J11" s="6"/>
      <c r="K11" s="6"/>
    </row>
    <row r="12" spans="1:12">
      <c r="A12" s="256" t="s">
        <v>261</v>
      </c>
      <c r="B12" s="257"/>
      <c r="C12" s="257"/>
      <c r="D12" s="257"/>
      <c r="E12" s="257"/>
      <c r="F12" s="257"/>
      <c r="G12" s="257"/>
      <c r="H12" s="257"/>
      <c r="I12" s="35">
        <v>8</v>
      </c>
      <c r="J12" s="6"/>
      <c r="K12" s="6"/>
    </row>
    <row r="13" spans="1:12">
      <c r="A13" s="256" t="s">
        <v>262</v>
      </c>
      <c r="B13" s="257"/>
      <c r="C13" s="257"/>
      <c r="D13" s="257"/>
      <c r="E13" s="257"/>
      <c r="F13" s="257"/>
      <c r="G13" s="257"/>
      <c r="H13" s="257"/>
      <c r="I13" s="35">
        <v>9</v>
      </c>
      <c r="J13" s="6">
        <v>0</v>
      </c>
      <c r="K13" s="6">
        <v>0</v>
      </c>
    </row>
    <row r="14" spans="1:12">
      <c r="A14" s="258" t="s">
        <v>263</v>
      </c>
      <c r="B14" s="259"/>
      <c r="C14" s="259"/>
      <c r="D14" s="259"/>
      <c r="E14" s="259"/>
      <c r="F14" s="259"/>
      <c r="G14" s="259"/>
      <c r="H14" s="259"/>
      <c r="I14" s="35">
        <v>10</v>
      </c>
      <c r="J14" s="152">
        <f>SUM(J5:J13)</f>
        <v>72970875.269624919</v>
      </c>
      <c r="K14" s="152">
        <f>SUM(K5:K13)</f>
        <v>158182188.68225002</v>
      </c>
      <c r="L14" s="92"/>
    </row>
    <row r="15" spans="1:12">
      <c r="A15" s="256" t="s">
        <v>272</v>
      </c>
      <c r="B15" s="257"/>
      <c r="C15" s="257"/>
      <c r="D15" s="257"/>
      <c r="E15" s="257"/>
      <c r="F15" s="257"/>
      <c r="G15" s="257"/>
      <c r="H15" s="257"/>
      <c r="I15" s="35">
        <v>11</v>
      </c>
      <c r="J15" s="6"/>
      <c r="K15" s="6"/>
    </row>
    <row r="16" spans="1:12">
      <c r="A16" s="256" t="s">
        <v>271</v>
      </c>
      <c r="B16" s="257"/>
      <c r="C16" s="257"/>
      <c r="D16" s="257"/>
      <c r="E16" s="257"/>
      <c r="F16" s="257"/>
      <c r="G16" s="257"/>
      <c r="H16" s="257"/>
      <c r="I16" s="35">
        <v>12</v>
      </c>
      <c r="J16" s="175">
        <v>2415622</v>
      </c>
      <c r="K16" s="6"/>
    </row>
    <row r="17" spans="1:11">
      <c r="A17" s="256" t="s">
        <v>270</v>
      </c>
      <c r="B17" s="257"/>
      <c r="C17" s="257"/>
      <c r="D17" s="257"/>
      <c r="E17" s="257"/>
      <c r="F17" s="257"/>
      <c r="G17" s="257"/>
      <c r="H17" s="257"/>
      <c r="I17" s="35">
        <v>13</v>
      </c>
      <c r="J17" s="6"/>
      <c r="K17" s="6"/>
    </row>
    <row r="18" spans="1:11">
      <c r="A18" s="256" t="s">
        <v>269</v>
      </c>
      <c r="B18" s="257"/>
      <c r="C18" s="257"/>
      <c r="D18" s="257"/>
      <c r="E18" s="257"/>
      <c r="F18" s="257"/>
      <c r="G18" s="257"/>
      <c r="H18" s="257"/>
      <c r="I18" s="35">
        <v>14</v>
      </c>
      <c r="J18" s="6"/>
      <c r="K18" s="6"/>
    </row>
    <row r="19" spans="1:11">
      <c r="A19" s="256" t="s">
        <v>268</v>
      </c>
      <c r="B19" s="257"/>
      <c r="C19" s="257"/>
      <c r="D19" s="257"/>
      <c r="E19" s="257"/>
      <c r="F19" s="257"/>
      <c r="G19" s="257"/>
      <c r="H19" s="257"/>
      <c r="I19" s="35">
        <v>15</v>
      </c>
      <c r="J19" s="6"/>
      <c r="K19" s="6"/>
    </row>
    <row r="20" spans="1:11">
      <c r="A20" s="256" t="s">
        <v>267</v>
      </c>
      <c r="B20" s="257"/>
      <c r="C20" s="257"/>
      <c r="D20" s="257"/>
      <c r="E20" s="257"/>
      <c r="F20" s="257"/>
      <c r="G20" s="257"/>
      <c r="H20" s="257"/>
      <c r="I20" s="35">
        <v>16</v>
      </c>
      <c r="J20" s="6">
        <v>-40198822.770000003</v>
      </c>
      <c r="K20" s="6">
        <v>-4992112</v>
      </c>
    </row>
    <row r="21" spans="1:11">
      <c r="A21" s="258" t="s">
        <v>266</v>
      </c>
      <c r="B21" s="259"/>
      <c r="C21" s="259"/>
      <c r="D21" s="259"/>
      <c r="E21" s="259"/>
      <c r="F21" s="259"/>
      <c r="G21" s="259"/>
      <c r="H21" s="259"/>
      <c r="I21" s="35">
        <v>17</v>
      </c>
      <c r="J21" s="153">
        <f>SUM(J15:J20)</f>
        <v>-37783200.770000003</v>
      </c>
      <c r="K21" s="153">
        <f>SUM(K15:K20)</f>
        <v>-4992112</v>
      </c>
    </row>
    <row r="22" spans="1:11">
      <c r="A22" s="260"/>
      <c r="B22" s="261"/>
      <c r="C22" s="261"/>
      <c r="D22" s="261"/>
      <c r="E22" s="261"/>
      <c r="F22" s="261"/>
      <c r="G22" s="261"/>
      <c r="H22" s="261"/>
      <c r="I22" s="262"/>
      <c r="J22" s="262"/>
      <c r="K22" s="263"/>
    </row>
    <row r="23" spans="1:11">
      <c r="A23" s="264" t="s">
        <v>265</v>
      </c>
      <c r="B23" s="265"/>
      <c r="C23" s="265"/>
      <c r="D23" s="265"/>
      <c r="E23" s="265"/>
      <c r="F23" s="265"/>
      <c r="G23" s="265"/>
      <c r="H23" s="265"/>
      <c r="I23" s="36">
        <v>18</v>
      </c>
      <c r="J23" s="6">
        <v>-37783200.769999981</v>
      </c>
      <c r="K23" s="6">
        <v>-4992112</v>
      </c>
    </row>
    <row r="24" spans="1:11" ht="17.25" customHeight="1">
      <c r="A24" s="266" t="s">
        <v>264</v>
      </c>
      <c r="B24" s="267"/>
      <c r="C24" s="267"/>
      <c r="D24" s="267"/>
      <c r="E24" s="267"/>
      <c r="F24" s="267"/>
      <c r="G24" s="267"/>
      <c r="H24" s="267"/>
      <c r="I24" s="37">
        <v>19</v>
      </c>
      <c r="J24" s="6"/>
      <c r="K24" s="6"/>
    </row>
    <row r="25" spans="1:11" ht="30" customHeight="1">
      <c r="A25" s="252"/>
      <c r="B25" s="253"/>
      <c r="C25" s="253"/>
      <c r="D25" s="253"/>
      <c r="E25" s="253"/>
      <c r="F25" s="253"/>
      <c r="G25" s="253"/>
      <c r="H25" s="253"/>
      <c r="I25" s="253"/>
      <c r="J25" s="253"/>
      <c r="K25" s="253"/>
    </row>
  </sheetData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11:H11"/>
    <mergeCell ref="A12:H12"/>
    <mergeCell ref="A13:H13"/>
    <mergeCell ref="A14:H14"/>
    <mergeCell ref="A5:H5"/>
    <mergeCell ref="A6:H6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24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 J7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23:K23 J5:K5 K6:K7 K24 J8:K21"/>
    <dataValidation type="whole" operator="notEqual" allowBlank="1" showInputMessage="1" showErrorMessage="1" errorTitle="Pogrešan unos" error="Mogu se unijeti samo cjelobrojne pozitivne ili negativne vrijednosti." sqref="J6">
      <formula1>9999999999</formula1>
    </dataValidation>
  </dataValidation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GENERAL</vt:lpstr>
      <vt:lpstr>Balance sheet</vt:lpstr>
      <vt:lpstr>PL</vt:lpstr>
      <vt:lpstr>Cash flow</vt:lpstr>
      <vt:lpstr>Equity movement</vt:lpstr>
      <vt:lpstr>'Equity movement'!Print_Area</vt:lpstr>
      <vt:lpstr>GENERAL!Print_Area</vt:lpstr>
    </vt:vector>
  </TitlesOfParts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Vedrana Krsnik</cp:lastModifiedBy>
  <cp:lastPrinted>2015-07-29T12:01:29Z</cp:lastPrinted>
  <dcterms:created xsi:type="dcterms:W3CDTF">2008-10-17T11:51:54Z</dcterms:created>
  <dcterms:modified xsi:type="dcterms:W3CDTF">2015-07-31T11:08:05Z</dcterms:modified>
</cp:coreProperties>
</file>