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30" windowWidth="11640" windowHeight="10050" activeTab="0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Area" localSheetId="0">'General data'!$A$1:$I$64</definedName>
    <definedName name="_xlnm.Print_Area" localSheetId="5">'Notes'!$A$1:$J$47</definedName>
    <definedName name="_xlnm.Print_Titles" localSheetId="1">'Balance sheet'!$4:$6</definedName>
  </definedNames>
  <calcPr fullCalcOnLoad="1"/>
</workbook>
</file>

<file path=xl/sharedStrings.xml><?xml version="1.0" encoding="utf-8"?>
<sst xmlns="http://schemas.openxmlformats.org/spreadsheetml/2006/main" count="351" uniqueCount="320">
  <si>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</si>
  <si>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</si>
  <si>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</si>
  <si>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</si>
  <si>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</si>
  <si>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</si>
  <si>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</si>
  <si>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</si>
  <si>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</si>
  <si>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</si>
  <si>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</si>
  <si>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</si>
  <si>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</si>
  <si>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</si>
  <si>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</si>
  <si>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</si>
  <si>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</si>
  <si>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</si>
  <si>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</si>
  <si>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</si>
  <si>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</si>
  <si>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</si>
  <si>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</si>
  <si>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</si>
  <si>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</si>
  <si>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</si>
  <si>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</si>
  <si>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</si>
  <si>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</si>
  <si>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</si>
  <si>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</si>
  <si>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</si>
  <si>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</si>
  <si>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</si>
  <si>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</si>
  <si>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</si>
  <si>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</si>
  <si>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</si>
  <si>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</si>
  <si>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</si>
  <si>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</si>
  <si>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</si>
  <si>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</si>
  <si>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</si>
  <si>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</si>
  <si>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</si>
  <si>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</si>
  <si>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</si>
  <si>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</si>
  <si>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</si>
  <si>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</si>
  <si>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</si>
  <si>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</si>
  <si>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</si>
  <si>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</si>
  <si>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</si>
  <si>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</si>
  <si>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</si>
  <si>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</si>
  <si>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</si>
  <si>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</si>
  <si>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</si>
  <si>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</si>
  <si>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</si>
  <si>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</si>
  <si>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</si>
  <si>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</si>
  <si>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</si>
  <si>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</si>
  <si>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</si>
  <si>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</si>
  <si>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</si>
  <si>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</si>
  <si>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</si>
  <si>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</si>
  <si>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</si>
  <si>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</si>
  <si>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</si>
  <si>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</si>
  <si>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</si>
  <si>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</si>
  <si>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</si>
  <si>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</si>
  <si>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</si>
  <si>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</si>
  <si>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</si>
  <si>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</si>
  <si>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</si>
  <si>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</si>
  <si>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</si>
  <si>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</si>
  <si>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</si>
  <si>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</si>
  <si>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</si>
  <si>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</si>
  <si>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</si>
  <si>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</si>
  <si>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</si>
  <si>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</si>
  <si>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</si>
  <si>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</si>
  <si>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</si>
  <si>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</si>
  <si>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</si>
  <si>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</si>
  <si>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</si>
  <si>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</si>
  <si>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</si>
  <si>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</si>
  <si>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</si>
  <si>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</si>
  <si>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</si>
  <si>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</si>
  <si>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</si>
  <si>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</si>
  <si>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</si>
  <si>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</si>
  <si>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</si>
  <si>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</si>
  <si>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</si>
  <si>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</si>
  <si>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</si>
  <si>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</si>
  <si>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</si>
  <si>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</si>
  <si>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</si>
  <si>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</si>
  <si>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</si>
  <si>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</si>
  <si>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</si>
  <si>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</si>
  <si>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</si>
  <si>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</si>
  <si>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</si>
  <si>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</si>
  <si>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</si>
  <si>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</si>
  <si>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</si>
  <si>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</si>
  <si>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</si>
  <si>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</si>
  <si>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</si>
  <si>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</si>
  <si>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</si>
  <si>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</si>
  <si>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</si>
  <si>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</si>
  <si>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</si>
  <si>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</si>
  <si>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</si>
  <si>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</si>
  <si>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</si>
  <si>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</si>
  <si>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</si>
  <si>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</si>
  <si>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</si>
  <si>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</si>
  <si>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</si>
  <si>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</si>
  <si>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</si>
  <si>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</si>
  <si>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</si>
  <si>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</si>
  <si>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</si>
  <si>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</si>
  <si>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</si>
  <si>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</si>
  <si>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</si>
  <si>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</si>
  <si>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</si>
  <si>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</si>
  <si>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</si>
  <si>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</si>
  <si>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</si>
  <si>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</si>
  <si>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</si>
  <si>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</si>
  <si>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</si>
  <si>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</si>
  <si>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</si>
  <si>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</si>
  <si>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</si>
  <si>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</si>
  <si>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</si>
  <si>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</si>
  <si>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</si>
  <si>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</si>
  <si>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</si>
  <si>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</si>
  <si>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</si>
  <si>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</si>
  <si>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</si>
  <si>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</si>
  <si>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</si>
  <si>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</si>
  <si>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</si>
  <si>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</si>
  <si>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</si>
  <si>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</si>
  <si>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</si>
  <si>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</si>
  <si>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</si>
  <si>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</si>
  <si>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</si>
  <si>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</si>
  <si>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</si>
  <si>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</si>
  <si>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</si>
  <si>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</si>
  <si>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</si>
  <si>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</si>
  <si>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</si>
  <si>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</si>
  <si>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</si>
  <si>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</si>
  <si>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</si>
  <si>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</si>
  <si>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</si>
  <si>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</si>
  <si>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</si>
  <si>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</si>
  <si>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</si>
  <si>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</si>
  <si>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</si>
  <si>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</si>
  <si>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</si>
  <si>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</si>
  <si>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</si>
  <si>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</si>
  <si>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</si>
  <si>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</si>
  <si>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</si>
  <si>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</si>
  <si>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</si>
  <si>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</si>
  <si>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</si>
  <si>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</si>
  <si>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</si>
  <si>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</si>
  <si>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</si>
  <si>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</si>
  <si>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</si>
  <si>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</si>
  <si>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</si>
  <si>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</si>
  <si>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</si>
  <si>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</si>
  <si>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</si>
  <si>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</si>
  <si>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</si>
  <si>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</si>
  <si>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</si>
  <si>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</si>
  <si>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</si>
  <si>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</si>
  <si>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</si>
  <si>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</si>
  <si>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</si>
  <si>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</si>
  <si>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</si>
  <si>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</si>
  <si>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</si>
  <si>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</si>
  <si>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</si>
  <si>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</si>
  <si>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</si>
  <si>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</si>
  <si>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</si>
  <si>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</si>
  <si>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</si>
  <si>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</si>
  <si>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</si>
  <si>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</si>
  <si>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</si>
  <si>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</si>
  <si>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</si>
  <si>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</si>
  <si>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</si>
  <si>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</si>
  <si>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</si>
  <si>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</si>
  <si>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</si>
  <si>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</si>
  <si>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</si>
  <si>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ZAGREB</t>
  </si>
  <si>
    <t>as at 31.12.2014.</t>
  </si>
  <si>
    <t>for the period  01.01.2014. to 31.12.2014.</t>
  </si>
  <si>
    <t>There were no changes in accounting policies in 2014.</t>
  </si>
  <si>
    <t>01244272</t>
  </si>
  <si>
    <t>080111595</t>
  </si>
  <si>
    <t>59064993527</t>
  </si>
  <si>
    <t>GRANOLIO d.d.</t>
  </si>
  <si>
    <t>Budmanijeva 3</t>
  </si>
  <si>
    <t>granolio@granolio.hr</t>
  </si>
  <si>
    <t>www.granolio.hr</t>
  </si>
  <si>
    <t>1061</t>
  </si>
  <si>
    <t>Hrvoje Filipović</t>
  </si>
  <si>
    <t>Obligator: GRANOLIO d.d</t>
  </si>
  <si>
    <t>JASENKA KORDIĆ</t>
  </si>
  <si>
    <t>(unosi se samo prezime i ime osobe za kontakt)</t>
  </si>
  <si>
    <t>01/6320261</t>
  </si>
  <si>
    <t>Telefaks:</t>
  </si>
  <si>
    <t>01/6320224</t>
  </si>
  <si>
    <t>jkordic@granolio.hr</t>
  </si>
  <si>
    <t>YES</t>
  </si>
  <si>
    <t>GRANOLIO D.D.</t>
  </si>
  <si>
    <t xml:space="preserve">01244272 </t>
  </si>
  <si>
    <t>ZDENAČKA FARMA D.O.O.</t>
  </si>
  <si>
    <t>VELIKI ZDENCI</t>
  </si>
  <si>
    <t>02095777</t>
  </si>
  <si>
    <t>PRERADA ŽITARICA D.O.O.</t>
  </si>
  <si>
    <t>GRUBIŠNO POLJE</t>
  </si>
  <si>
    <t xml:space="preserve"> 02095696 </t>
  </si>
  <si>
    <t>ZDENKA - MLIJEČNI PROIZVODI D.O.O.</t>
  </si>
  <si>
    <t xml:space="preserve">01623982 </t>
  </si>
  <si>
    <t>ŽITAR D.O.O.</t>
  </si>
  <si>
    <t>DONJI MIHOLJAC</t>
  </si>
  <si>
    <t>01443119</t>
  </si>
  <si>
    <t>ŽITAR KONTO D.O.O.</t>
  </si>
  <si>
    <t>04212517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</si>
</sst>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3" fillId="33" borderId="15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Fill="1" applyBorder="1" applyAlignment="1" applyProtection="1">
      <alignment horizontal="left" vertical="center" wrapText="1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 horizontal="left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4" fillId="0" borderId="0" xfId="59" applyFont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Font="1" applyAlignment="1" applyProtection="1">
      <alignment horizontal="right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0" xfId="59" applyFont="1" applyAlignment="1" applyProtection="1">
      <alignment wrapText="1"/>
      <protection hidden="1"/>
    </xf>
    <xf numFmtId="0" fontId="4" fillId="0" borderId="0" xfId="59" applyFont="1" applyAlignment="1" applyProtection="1">
      <alignment horizontal="right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1" fontId="3" fillId="33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33" borderId="17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Alignment="1" applyProtection="1">
      <alignment/>
      <protection hidden="1"/>
    </xf>
    <xf numFmtId="0" fontId="4" fillId="0" borderId="0" xfId="59" applyFont="1" applyBorder="1" applyAlignment="1" applyProtection="1">
      <alignment horizontal="left" vertical="top" wrapText="1"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3" fillId="33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>
      <alignment/>
      <protection/>
    </xf>
    <xf numFmtId="49" fontId="3" fillId="33" borderId="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9" applyNumberFormat="1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8" xfId="59" applyFont="1" applyBorder="1" applyAlignment="1" applyProtection="1">
      <alignment/>
      <protection hidden="1"/>
    </xf>
    <xf numFmtId="0" fontId="4" fillId="0" borderId="0" xfId="59" applyFont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Alignment="1" applyProtection="1">
      <alignment vertical="center"/>
      <protection hidden="1"/>
    </xf>
    <xf numFmtId="0" fontId="4" fillId="0" borderId="19" xfId="59" applyFont="1" applyBorder="1" applyAlignment="1" applyProtection="1">
      <alignment/>
      <protection hidden="1"/>
    </xf>
    <xf numFmtId="0" fontId="4" fillId="0" borderId="19" xfId="59" applyFont="1" applyBorder="1" applyAlignment="1">
      <alignment/>
      <protection/>
    </xf>
    <xf numFmtId="0" fontId="4" fillId="0" borderId="0" xfId="59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3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5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4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wrapText="1"/>
      <protection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3" fillId="0" borderId="0" xfId="59" applyFont="1" applyFill="1" applyBorder="1" applyAlignment="1" applyProtection="1">
      <alignment vertical="center"/>
      <protection hidden="1"/>
    </xf>
    <xf numFmtId="0" fontId="13" fillId="0" borderId="0" xfId="59" applyFont="1" applyFill="1" applyBorder="1" applyAlignment="1" applyProtection="1">
      <alignment/>
      <protection hidden="1"/>
    </xf>
    <xf numFmtId="0" fontId="9" fillId="0" borderId="0" xfId="59" applyFill="1" applyAlignment="1">
      <alignment/>
      <protection/>
    </xf>
    <xf numFmtId="0" fontId="6" fillId="34" borderId="24" xfId="0" applyFont="1" applyFill="1" applyBorder="1" applyAlignment="1">
      <alignment horizontal="center" vertical="center" wrapText="1"/>
    </xf>
    <xf numFmtId="0" fontId="3" fillId="0" borderId="0" xfId="59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13" fillId="0" borderId="0" xfId="59" applyFont="1" applyFill="1" applyAlignment="1" applyProtection="1">
      <alignment/>
      <protection hidden="1"/>
    </xf>
    <xf numFmtId="0" fontId="4" fillId="0" borderId="0" xfId="59" applyFont="1" applyAlignment="1" applyProtection="1">
      <alignment horizontal="left"/>
      <protection hidden="1"/>
    </xf>
    <xf numFmtId="49" fontId="3" fillId="33" borderId="17" xfId="56" applyNumberFormat="1" applyFont="1" applyFill="1" applyBorder="1" applyAlignment="1" applyProtection="1">
      <alignment horizontal="right" vertical="center"/>
      <protection hidden="1" locked="0"/>
    </xf>
    <xf numFmtId="3" fontId="3" fillId="33" borderId="17" xfId="59" applyNumberFormat="1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Alignment="1" applyProtection="1">
      <alignment horizontal="left" vertical="top" indent="2"/>
      <protection hidden="1"/>
    </xf>
    <xf numFmtId="0" fontId="4" fillId="0" borderId="0" xfId="59" applyFont="1" applyAlignment="1" applyProtection="1">
      <alignment horizontal="left" vertical="top" wrapText="1" indent="2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3" fontId="2" fillId="33" borderId="25" xfId="0" applyNumberFormat="1" applyFont="1" applyFill="1" applyBorder="1" applyAlignment="1" applyProtection="1">
      <alignment vertical="center"/>
      <protection hidden="1"/>
    </xf>
    <xf numFmtId="3" fontId="2" fillId="33" borderId="28" xfId="0" applyNumberFormat="1" applyFont="1" applyFill="1" applyBorder="1" applyAlignment="1" applyProtection="1">
      <alignment vertical="center"/>
      <protection hidden="1"/>
    </xf>
    <xf numFmtId="0" fontId="4" fillId="0" borderId="0" xfId="59" applyFont="1" applyAlignment="1" applyProtection="1">
      <alignment vertical="top"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5" fillId="33" borderId="29" xfId="52" applyFill="1" applyBorder="1" applyAlignment="1" applyProtection="1">
      <alignment/>
      <protection hidden="1" locked="0"/>
    </xf>
    <xf numFmtId="0" fontId="3" fillId="0" borderId="23" xfId="56" applyFont="1" applyBorder="1" applyAlignment="1" applyProtection="1">
      <alignment/>
      <protection hidden="1" locked="0"/>
    </xf>
    <xf numFmtId="0" fontId="3" fillId="0" borderId="30" xfId="56" applyFont="1" applyBorder="1" applyAlignment="1" applyProtection="1">
      <alignment/>
      <protection hidden="1" locked="0"/>
    </xf>
    <xf numFmtId="0" fontId="3" fillId="33" borderId="29" xfId="59" applyFont="1" applyFill="1" applyBorder="1" applyAlignment="1" applyProtection="1">
      <alignment horizontal="left" vertical="center"/>
      <protection hidden="1" locked="0"/>
    </xf>
    <xf numFmtId="0" fontId="3" fillId="0" borderId="23" xfId="59" applyFont="1" applyBorder="1" applyAlignment="1" applyProtection="1">
      <alignment horizontal="left" vertical="center"/>
      <protection hidden="1" locked="0"/>
    </xf>
    <xf numFmtId="49" fontId="3" fillId="33" borderId="29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3" xfId="59" applyNumberFormat="1" applyFont="1" applyBorder="1" applyAlignment="1" applyProtection="1">
      <alignment horizontal="left" vertical="center"/>
      <protection hidden="1" locked="0"/>
    </xf>
    <xf numFmtId="49" fontId="3" fillId="0" borderId="30" xfId="59" applyNumberFormat="1" applyFont="1" applyBorder="1" applyAlignment="1" applyProtection="1">
      <alignment horizontal="left" vertical="center"/>
      <protection hidden="1" locked="0"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31" xfId="59" applyFont="1" applyBorder="1" applyAlignment="1" applyProtection="1">
      <alignment horizontal="right"/>
      <protection hidden="1"/>
    </xf>
    <xf numFmtId="0" fontId="4" fillId="0" borderId="0" xfId="59" applyFont="1" applyAlignment="1" applyProtection="1">
      <alignment horizontal="center" vertical="center"/>
      <protection hidden="1"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vertical="center"/>
      <protection/>
    </xf>
    <xf numFmtId="49" fontId="3" fillId="33" borderId="29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56" applyNumberFormat="1" applyFont="1" applyBorder="1" applyAlignment="1" applyProtection="1">
      <alignment horizontal="center" vertical="center"/>
      <protection hidden="1" locked="0"/>
    </xf>
    <xf numFmtId="0" fontId="3" fillId="33" borderId="29" xfId="56" applyFont="1" applyFill="1" applyBorder="1" applyAlignment="1" applyProtection="1">
      <alignment horizontal="left" vertical="center"/>
      <protection hidden="1" locked="0"/>
    </xf>
    <xf numFmtId="0" fontId="4" fillId="0" borderId="23" xfId="56" applyFont="1" applyBorder="1" applyAlignment="1">
      <alignment horizontal="left" vertical="center"/>
      <protection/>
    </xf>
    <xf numFmtId="0" fontId="4" fillId="0" borderId="30" xfId="56" applyFont="1" applyBorder="1" applyAlignment="1">
      <alignment horizontal="left" vertical="center"/>
      <protection/>
    </xf>
    <xf numFmtId="1" fontId="3" fillId="33" borderId="29" xfId="56" applyNumberFormat="1" applyFont="1" applyFill="1" applyBorder="1" applyAlignment="1" applyProtection="1">
      <alignment horizontal="center" vertical="center"/>
      <protection hidden="1" locked="0"/>
    </xf>
    <xf numFmtId="1" fontId="3" fillId="33" borderId="30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31" xfId="59" applyFont="1" applyFill="1" applyBorder="1" applyAlignment="1" applyProtection="1">
      <alignment horizontal="left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4" fillId="0" borderId="0" xfId="59" applyFont="1" applyAlignment="1" applyProtection="1">
      <alignment wrapText="1"/>
      <protection hidden="1"/>
    </xf>
    <xf numFmtId="0" fontId="2" fillId="0" borderId="0" xfId="59" applyFont="1" applyBorder="1" applyAlignment="1" applyProtection="1">
      <alignment horizontal="right" vertical="center" wrapText="1"/>
      <protection hidden="1"/>
    </xf>
    <xf numFmtId="0" fontId="2" fillId="0" borderId="31" xfId="59" applyFont="1" applyBorder="1" applyAlignment="1" applyProtection="1">
      <alignment horizontal="right" wrapText="1"/>
      <protection hidden="1"/>
    </xf>
    <xf numFmtId="49" fontId="3" fillId="33" borderId="29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57" applyNumberFormat="1" applyFont="1" applyBorder="1" applyAlignment="1" applyProtection="1">
      <alignment horizontal="center" vertical="center"/>
      <protection hidden="1" locked="0"/>
    </xf>
    <xf numFmtId="0" fontId="3" fillId="33" borderId="29" xfId="59" applyFont="1" applyFill="1" applyBorder="1" applyAlignment="1" applyProtection="1">
      <alignment horizontal="right" vertical="center"/>
      <protection hidden="1" locked="0"/>
    </xf>
    <xf numFmtId="49" fontId="3" fillId="33" borderId="29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59" applyNumberFormat="1" applyFont="1" applyBorder="1" applyAlignment="1" applyProtection="1">
      <alignment horizontal="center" vertical="center"/>
      <protection hidden="1" locked="0"/>
    </xf>
    <xf numFmtId="0" fontId="4" fillId="0" borderId="23" xfId="59" applyFont="1" applyBorder="1" applyAlignment="1">
      <alignment horizontal="left"/>
      <protection/>
    </xf>
    <xf numFmtId="0" fontId="4" fillId="0" borderId="30" xfId="59" applyFont="1" applyBorder="1" applyAlignment="1">
      <alignment horizontal="left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Alignment="1" applyProtection="1">
      <alignment horizontal="right" vertical="center" wrapText="1"/>
      <protection hidden="1"/>
    </xf>
    <xf numFmtId="0" fontId="4" fillId="0" borderId="31" xfId="59" applyFont="1" applyBorder="1" applyAlignment="1" applyProtection="1">
      <alignment horizontal="right" wrapText="1"/>
      <protection hidden="1"/>
    </xf>
    <xf numFmtId="0" fontId="10" fillId="0" borderId="0" xfId="59" applyFont="1" applyAlignment="1">
      <alignment/>
      <protection/>
    </xf>
    <xf numFmtId="0" fontId="4" fillId="0" borderId="23" xfId="59" applyFont="1" applyBorder="1" applyAlignment="1">
      <alignment/>
      <protection/>
    </xf>
    <xf numFmtId="0" fontId="4" fillId="0" borderId="30" xfId="59" applyFont="1" applyBorder="1" applyAlignment="1">
      <alignment/>
      <protection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18" xfId="59" applyFont="1" applyBorder="1" applyAlignment="1" applyProtection="1">
      <alignment horizontal="center"/>
      <protection hidden="1"/>
    </xf>
    <xf numFmtId="0" fontId="4" fillId="0" borderId="0" xfId="59" applyFont="1" applyFill="1" applyBorder="1" applyAlignment="1" applyProtection="1">
      <alignment horizontal="center" vertical="top"/>
      <protection hidden="1"/>
    </xf>
    <xf numFmtId="0" fontId="4" fillId="0" borderId="0" xfId="59" applyFont="1" applyFill="1" applyBorder="1" applyAlignment="1" applyProtection="1">
      <alignment horizontal="center"/>
      <protection hidden="1"/>
    </xf>
    <xf numFmtId="0" fontId="16" fillId="0" borderId="0" xfId="59" applyFont="1" applyFill="1" applyAlignment="1" applyProtection="1">
      <alignment horizontal="left"/>
      <protection hidden="1"/>
    </xf>
    <xf numFmtId="0" fontId="7" fillId="0" borderId="0" xfId="59" applyFont="1" applyFill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32" xfId="59" applyFont="1" applyBorder="1" applyAlignment="1" applyProtection="1">
      <alignment horizontal="center" vertical="top"/>
      <protection hidden="1"/>
    </xf>
    <xf numFmtId="0" fontId="4" fillId="0" borderId="32" xfId="59" applyFont="1" applyBorder="1" applyAlignment="1">
      <alignment horizontal="center"/>
      <protection/>
    </xf>
    <xf numFmtId="0" fontId="4" fillId="0" borderId="32" xfId="59" applyFont="1" applyBorder="1" applyAlignment="1">
      <alignment/>
      <protection/>
    </xf>
    <xf numFmtId="0" fontId="13" fillId="0" borderId="0" xfId="58" applyFont="1" applyBorder="1" applyAlignment="1" applyProtection="1">
      <alignment horizontal="left" vertical="center"/>
      <protection hidden="1"/>
    </xf>
    <xf numFmtId="49" fontId="5" fillId="33" borderId="29" xfId="52" applyNumberFormat="1" applyFill="1" applyBorder="1" applyAlignment="1" applyProtection="1">
      <alignment horizontal="left" vertical="center"/>
      <protection hidden="1" locked="0"/>
    </xf>
    <xf numFmtId="49" fontId="3" fillId="33" borderId="29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3" xfId="56" applyNumberFormat="1" applyFont="1" applyBorder="1" applyAlignment="1" applyProtection="1">
      <alignment horizontal="left" vertical="center"/>
      <protection hidden="1" locked="0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35" borderId="36" xfId="0" applyFont="1" applyFill="1" applyBorder="1" applyAlignment="1">
      <alignment horizontal="left" vertical="center" wrapText="1"/>
    </xf>
    <xf numFmtId="0" fontId="3" fillId="35" borderId="37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vertical="center"/>
    </xf>
    <xf numFmtId="0" fontId="0" fillId="35" borderId="38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7" fillId="33" borderId="38" xfId="0" applyFont="1" applyFill="1" applyBorder="1" applyAlignment="1" applyProtection="1">
      <alignment vertical="center" wrapText="1"/>
      <protection hidden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3" fillId="34" borderId="44" xfId="0" applyFont="1" applyFill="1" applyBorder="1" applyAlignment="1" applyProtection="1">
      <alignment horizontal="center" vertical="center" wrapText="1"/>
      <protection hidden="1"/>
    </xf>
    <xf numFmtId="0" fontId="3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35" borderId="3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35" borderId="37" xfId="0" applyFont="1" applyFill="1" applyBorder="1" applyAlignment="1">
      <alignment vertical="center" wrapText="1"/>
    </xf>
    <xf numFmtId="0" fontId="7" fillId="35" borderId="38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7" fillId="36" borderId="36" xfId="0" applyFont="1" applyFill="1" applyBorder="1" applyAlignment="1" applyProtection="1">
      <alignment vertical="center" wrapText="1"/>
      <protection hidden="1"/>
    </xf>
    <xf numFmtId="0" fontId="7" fillId="36" borderId="37" xfId="0" applyFont="1" applyFill="1" applyBorder="1" applyAlignment="1" applyProtection="1">
      <alignment vertical="center" wrapText="1"/>
      <protection hidden="1"/>
    </xf>
    <xf numFmtId="0" fontId="7" fillId="36" borderId="38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3" fillId="37" borderId="36" xfId="0" applyFont="1" applyFill="1" applyBorder="1" applyAlignment="1">
      <alignment horizontal="left" vertical="center" wrapText="1"/>
    </xf>
    <xf numFmtId="0" fontId="3" fillId="37" borderId="37" xfId="0" applyFont="1" applyFill="1" applyBorder="1" applyAlignment="1">
      <alignment horizontal="left" vertical="center" wrapText="1"/>
    </xf>
    <xf numFmtId="0" fontId="0" fillId="37" borderId="37" xfId="0" applyFont="1" applyFill="1" applyBorder="1" applyAlignment="1">
      <alignment vertical="center" wrapText="1"/>
    </xf>
    <xf numFmtId="0" fontId="0" fillId="37" borderId="3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10" fillId="0" borderId="0" xfId="64" applyFont="1" applyAlignment="1">
      <alignment/>
      <protection/>
    </xf>
    <xf numFmtId="0" fontId="14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  <xf numFmtId="0" fontId="4" fillId="0" borderId="0" xfId="59" applyFont="1" applyAlignment="1" applyProtection="1">
      <alignment horizontal="right" vertical="center"/>
      <protection hidden="1"/>
    </xf>
    <xf numFmtId="0" fontId="3" fillId="33" borderId="23" xfId="59" applyFont="1" applyFill="1" applyBorder="1" applyAlignment="1" applyProtection="1">
      <alignment horizontal="right" vertical="center"/>
      <protection hidden="1" locked="0"/>
    </xf>
    <xf numFmtId="0" fontId="3" fillId="33" borderId="30" xfId="59" applyFont="1" applyFill="1" applyBorder="1" applyAlignment="1" applyProtection="1">
      <alignment horizontal="right" vertical="center"/>
      <protection hidden="1" locked="0"/>
    </xf>
    <xf numFmtId="49" fontId="3" fillId="33" borderId="30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59" applyFont="1" applyBorder="1" applyAlignment="1" applyProtection="1">
      <alignment vertical="top" wrapText="1"/>
      <protection hidden="1"/>
    </xf>
    <xf numFmtId="0" fontId="4" fillId="0" borderId="18" xfId="59" applyFont="1" applyBorder="1" applyAlignment="1" applyProtection="1">
      <alignment horizontal="center" vertical="top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nolio@granolio.hr" TargetMode="External" /><Relationship Id="rId2" Type="http://schemas.openxmlformats.org/officeDocument/2006/relationships/hyperlink" Target="http://www.granolio.hr/" TargetMode="External" /><Relationship Id="rId3" Type="http://schemas.openxmlformats.org/officeDocument/2006/relationships/hyperlink" Target="mailto:jkordic@granoli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SheetLayoutView="70" zoomScalePageLayoutView="0" workbookViewId="0" topLeftCell="A19">
      <selection activeCell="L47" sqref="L47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64" t="s">
        <v>7</v>
      </c>
      <c r="B1" s="164"/>
      <c r="C1" s="164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48" t="s">
        <v>8</v>
      </c>
      <c r="B2" s="148"/>
      <c r="C2" s="148"/>
      <c r="D2" s="149"/>
      <c r="E2" s="18">
        <v>41640</v>
      </c>
      <c r="F2" s="19"/>
      <c r="G2" s="99" t="s">
        <v>278</v>
      </c>
      <c r="H2" s="18">
        <v>42004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50" t="s">
        <v>6</v>
      </c>
      <c r="B4" s="150"/>
      <c r="C4" s="150"/>
      <c r="D4" s="150"/>
      <c r="E4" s="150"/>
      <c r="F4" s="150"/>
      <c r="G4" s="150"/>
      <c r="H4" s="150"/>
      <c r="I4" s="150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31" t="s">
        <v>9</v>
      </c>
      <c r="B6" s="132"/>
      <c r="C6" s="154" t="s">
        <v>288</v>
      </c>
      <c r="D6" s="155"/>
      <c r="E6" s="151"/>
      <c r="F6" s="151"/>
      <c r="G6" s="151"/>
      <c r="H6" s="151"/>
      <c r="I6" s="32"/>
      <c r="J6" s="16"/>
      <c r="K6" s="16"/>
      <c r="L6" s="16"/>
    </row>
    <row r="7" spans="1:12" ht="12.75">
      <c r="A7" s="33"/>
      <c r="B7" s="33"/>
      <c r="C7" s="24"/>
      <c r="D7" s="24"/>
      <c r="E7" s="151"/>
      <c r="F7" s="151"/>
      <c r="G7" s="151"/>
      <c r="H7" s="151"/>
      <c r="I7" s="32"/>
      <c r="J7" s="16"/>
      <c r="K7" s="16"/>
      <c r="L7" s="16"/>
    </row>
    <row r="8" spans="1:12" ht="15.75" customHeight="1">
      <c r="A8" s="152" t="s">
        <v>10</v>
      </c>
      <c r="B8" s="153"/>
      <c r="C8" s="138" t="s">
        <v>289</v>
      </c>
      <c r="D8" s="139"/>
      <c r="E8" s="151"/>
      <c r="F8" s="151"/>
      <c r="G8" s="151"/>
      <c r="H8" s="151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45" t="s">
        <v>11</v>
      </c>
      <c r="B10" s="146"/>
      <c r="C10" s="138" t="s">
        <v>290</v>
      </c>
      <c r="D10" s="139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47"/>
      <c r="B11" s="147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31" t="s">
        <v>12</v>
      </c>
      <c r="B12" s="132"/>
      <c r="C12" s="140" t="s">
        <v>291</v>
      </c>
      <c r="D12" s="141"/>
      <c r="E12" s="141"/>
      <c r="F12" s="141"/>
      <c r="G12" s="141"/>
      <c r="H12" s="141"/>
      <c r="I12" s="142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31" t="s">
        <v>13</v>
      </c>
      <c r="B14" s="132"/>
      <c r="C14" s="143">
        <v>10000</v>
      </c>
      <c r="D14" s="144"/>
      <c r="E14" s="24"/>
      <c r="F14" s="140" t="s">
        <v>284</v>
      </c>
      <c r="G14" s="141"/>
      <c r="H14" s="141"/>
      <c r="I14" s="142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31" t="s">
        <v>14</v>
      </c>
      <c r="B16" s="132"/>
      <c r="C16" s="140" t="s">
        <v>292</v>
      </c>
      <c r="D16" s="141"/>
      <c r="E16" s="141"/>
      <c r="F16" s="141"/>
      <c r="G16" s="141"/>
      <c r="H16" s="141"/>
      <c r="I16" s="142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31" t="s">
        <v>15</v>
      </c>
      <c r="B18" s="132"/>
      <c r="C18" s="121" t="s">
        <v>293</v>
      </c>
      <c r="D18" s="122"/>
      <c r="E18" s="122"/>
      <c r="F18" s="122"/>
      <c r="G18" s="122"/>
      <c r="H18" s="122"/>
      <c r="I18" s="123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31" t="s">
        <v>16</v>
      </c>
      <c r="B20" s="132"/>
      <c r="C20" s="121" t="s">
        <v>294</v>
      </c>
      <c r="D20" s="122"/>
      <c r="E20" s="122"/>
      <c r="F20" s="122"/>
      <c r="G20" s="122"/>
      <c r="H20" s="122"/>
      <c r="I20" s="123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31" t="s">
        <v>17</v>
      </c>
      <c r="B22" s="132"/>
      <c r="C22" s="37">
        <v>133</v>
      </c>
      <c r="D22" s="124" t="s">
        <v>284</v>
      </c>
      <c r="E22" s="159"/>
      <c r="F22" s="160"/>
      <c r="G22" s="129"/>
      <c r="H22" s="130"/>
      <c r="I22" s="38"/>
      <c r="J22" s="16"/>
      <c r="K22" s="16"/>
      <c r="L22" s="16"/>
    </row>
    <row r="23" spans="1:12" ht="12.75">
      <c r="A23" s="33"/>
      <c r="B23" s="33"/>
      <c r="C23" s="24"/>
      <c r="D23" s="39"/>
      <c r="E23" s="39"/>
      <c r="F23" s="39"/>
      <c r="G23" s="39"/>
      <c r="H23" s="24"/>
      <c r="I23" s="25"/>
      <c r="J23" s="16"/>
      <c r="K23" s="16"/>
      <c r="L23" s="16"/>
    </row>
    <row r="24" spans="1:12" ht="12.75">
      <c r="A24" s="131" t="s">
        <v>18</v>
      </c>
      <c r="B24" s="132"/>
      <c r="C24" s="37">
        <v>21</v>
      </c>
      <c r="D24" s="124" t="s">
        <v>284</v>
      </c>
      <c r="E24" s="159"/>
      <c r="F24" s="159"/>
      <c r="G24" s="160"/>
      <c r="H24" s="31" t="s">
        <v>20</v>
      </c>
      <c r="I24" s="106">
        <v>185</v>
      </c>
      <c r="J24" s="16"/>
      <c r="K24" s="16"/>
      <c r="L24" s="16"/>
    </row>
    <row r="25" spans="1:12" ht="12.75">
      <c r="A25" s="33"/>
      <c r="B25" s="33"/>
      <c r="C25" s="24"/>
      <c r="D25" s="39"/>
      <c r="E25" s="39"/>
      <c r="F25" s="39"/>
      <c r="G25" s="33"/>
      <c r="H25" s="33" t="s">
        <v>21</v>
      </c>
      <c r="I25" s="36"/>
      <c r="J25" s="16"/>
      <c r="K25" s="16"/>
      <c r="L25" s="16"/>
    </row>
    <row r="26" spans="1:12" ht="12.75">
      <c r="A26" s="285" t="s">
        <v>19</v>
      </c>
      <c r="B26" s="132"/>
      <c r="C26" s="40" t="s">
        <v>304</v>
      </c>
      <c r="D26" s="41"/>
      <c r="E26" s="16"/>
      <c r="F26" s="42"/>
      <c r="G26" s="131" t="s">
        <v>22</v>
      </c>
      <c r="H26" s="132"/>
      <c r="I26" s="105" t="s">
        <v>295</v>
      </c>
      <c r="J26" s="16"/>
      <c r="K26" s="16"/>
      <c r="L26" s="16"/>
    </row>
    <row r="27" spans="1:12" ht="12.75">
      <c r="A27" s="33"/>
      <c r="B27" s="33"/>
      <c r="C27" s="24"/>
      <c r="D27" s="42"/>
      <c r="E27" s="42"/>
      <c r="F27" s="42"/>
      <c r="G27" s="42"/>
      <c r="H27" s="24"/>
      <c r="I27" s="43"/>
      <c r="J27" s="16"/>
      <c r="K27" s="16"/>
      <c r="L27" s="16"/>
    </row>
    <row r="28" spans="1:12" ht="12.75">
      <c r="A28" s="133" t="s">
        <v>23</v>
      </c>
      <c r="B28" s="134"/>
      <c r="C28" s="135"/>
      <c r="D28" s="135"/>
      <c r="E28" s="136"/>
      <c r="F28" s="137"/>
      <c r="G28" s="137"/>
      <c r="H28" s="161" t="s">
        <v>24</v>
      </c>
      <c r="I28" s="161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4"/>
      <c r="I29" s="43"/>
      <c r="J29" s="16"/>
      <c r="K29" s="16"/>
      <c r="L29" s="16"/>
    </row>
    <row r="30" spans="1:12" ht="12.75">
      <c r="A30" s="156" t="s">
        <v>305</v>
      </c>
      <c r="B30" s="286"/>
      <c r="C30" s="286"/>
      <c r="D30" s="287"/>
      <c r="E30" s="156" t="s">
        <v>284</v>
      </c>
      <c r="F30" s="286"/>
      <c r="G30" s="287"/>
      <c r="H30" s="157" t="s">
        <v>306</v>
      </c>
      <c r="I30" s="288"/>
      <c r="J30" s="16"/>
      <c r="K30" s="16"/>
      <c r="L30" s="16"/>
    </row>
    <row r="31" spans="1:12" ht="12.75">
      <c r="A31" s="107"/>
      <c r="B31" s="107"/>
      <c r="C31" s="108"/>
      <c r="D31" s="289"/>
      <c r="E31" s="289"/>
      <c r="F31" s="289"/>
      <c r="G31" s="289"/>
      <c r="H31" s="39"/>
      <c r="I31" s="111"/>
      <c r="J31" s="16"/>
      <c r="K31" s="16"/>
      <c r="L31" s="16"/>
    </row>
    <row r="32" spans="1:12" ht="12.75">
      <c r="A32" s="156" t="s">
        <v>307</v>
      </c>
      <c r="B32" s="286"/>
      <c r="C32" s="286"/>
      <c r="D32" s="287"/>
      <c r="E32" s="156" t="s">
        <v>308</v>
      </c>
      <c r="F32" s="286"/>
      <c r="G32" s="287"/>
      <c r="H32" s="157" t="s">
        <v>309</v>
      </c>
      <c r="I32" s="288"/>
      <c r="J32" s="16"/>
      <c r="K32" s="16"/>
      <c r="L32" s="16"/>
    </row>
    <row r="33" spans="1:12" ht="12.75">
      <c r="A33" s="107"/>
      <c r="B33" s="107"/>
      <c r="C33" s="108"/>
      <c r="D33" s="109"/>
      <c r="E33" s="109"/>
      <c r="F33" s="109"/>
      <c r="G33" s="110"/>
      <c r="H33" s="39"/>
      <c r="I33" s="112"/>
      <c r="J33" s="16"/>
      <c r="K33" s="16"/>
      <c r="L33" s="16"/>
    </row>
    <row r="34" spans="1:12" ht="12.75">
      <c r="A34" s="156" t="s">
        <v>310</v>
      </c>
      <c r="B34" s="286"/>
      <c r="C34" s="286"/>
      <c r="D34" s="287"/>
      <c r="E34" s="156" t="s">
        <v>311</v>
      </c>
      <c r="F34" s="286"/>
      <c r="G34" s="287"/>
      <c r="H34" s="157" t="s">
        <v>312</v>
      </c>
      <c r="I34" s="288"/>
      <c r="J34" s="16"/>
      <c r="K34" s="16"/>
      <c r="L34" s="16"/>
    </row>
    <row r="35" spans="1:12" ht="12.75">
      <c r="A35" s="107"/>
      <c r="B35" s="107"/>
      <c r="C35" s="108"/>
      <c r="D35" s="109"/>
      <c r="E35" s="109"/>
      <c r="F35" s="109"/>
      <c r="G35" s="110"/>
      <c r="H35" s="39"/>
      <c r="I35" s="112"/>
      <c r="J35" s="16"/>
      <c r="K35" s="16"/>
      <c r="L35" s="16"/>
    </row>
    <row r="36" spans="1:12" ht="12.75">
      <c r="A36" s="156" t="s">
        <v>313</v>
      </c>
      <c r="B36" s="286"/>
      <c r="C36" s="286"/>
      <c r="D36" s="287"/>
      <c r="E36" s="156" t="s">
        <v>308</v>
      </c>
      <c r="F36" s="286"/>
      <c r="G36" s="287"/>
      <c r="H36" s="157" t="s">
        <v>314</v>
      </c>
      <c r="I36" s="288"/>
      <c r="J36" s="16"/>
      <c r="K36" s="16"/>
      <c r="L36" s="16"/>
    </row>
    <row r="37" spans="1:12" ht="12.75">
      <c r="A37" s="113"/>
      <c r="B37" s="113"/>
      <c r="C37" s="290"/>
      <c r="D37" s="290"/>
      <c r="E37" s="39"/>
      <c r="F37" s="290"/>
      <c r="G37" s="290"/>
      <c r="H37" s="39"/>
      <c r="I37" s="39"/>
      <c r="J37" s="16"/>
      <c r="K37" s="16"/>
      <c r="L37" s="16"/>
    </row>
    <row r="38" spans="1:12" ht="12.75">
      <c r="A38" s="156" t="s">
        <v>315</v>
      </c>
      <c r="B38" s="286"/>
      <c r="C38" s="286"/>
      <c r="D38" s="287"/>
      <c r="E38" s="156" t="s">
        <v>316</v>
      </c>
      <c r="F38" s="286"/>
      <c r="G38" s="287"/>
      <c r="H38" s="157" t="s">
        <v>317</v>
      </c>
      <c r="I38" s="288"/>
      <c r="J38" s="16"/>
      <c r="K38" s="16"/>
      <c r="L38" s="16"/>
    </row>
    <row r="39" spans="1:12" ht="12.75">
      <c r="A39" s="113"/>
      <c r="B39" s="113"/>
      <c r="C39" s="114"/>
      <c r="D39" s="115"/>
      <c r="E39" s="39"/>
      <c r="F39" s="114"/>
      <c r="G39" s="115"/>
      <c r="H39" s="39"/>
      <c r="I39" s="39"/>
      <c r="J39" s="16"/>
      <c r="K39" s="16"/>
      <c r="L39" s="16"/>
    </row>
    <row r="40" spans="1:12" ht="12.75">
      <c r="A40" s="156" t="s">
        <v>318</v>
      </c>
      <c r="B40" s="286"/>
      <c r="C40" s="286"/>
      <c r="D40" s="287"/>
      <c r="E40" s="156" t="s">
        <v>316</v>
      </c>
      <c r="F40" s="286"/>
      <c r="G40" s="287"/>
      <c r="H40" s="157" t="s">
        <v>319</v>
      </c>
      <c r="I40" s="288"/>
      <c r="J40" s="16"/>
      <c r="K40" s="16"/>
      <c r="L40" s="16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16"/>
      <c r="K41" s="16"/>
      <c r="L41" s="16"/>
    </row>
    <row r="42" spans="1:12" ht="12.75">
      <c r="A42" s="45"/>
      <c r="B42" s="45"/>
      <c r="C42" s="46"/>
      <c r="D42" s="47"/>
      <c r="E42" s="24"/>
      <c r="F42" s="46"/>
      <c r="G42" s="47"/>
      <c r="H42" s="24"/>
      <c r="I42" s="24"/>
      <c r="J42" s="16"/>
      <c r="K42" s="16"/>
      <c r="L42" s="16"/>
    </row>
    <row r="43" spans="1:12" ht="12.75">
      <c r="A43" s="52"/>
      <c r="B43" s="52"/>
      <c r="C43" s="52"/>
      <c r="D43" s="35"/>
      <c r="E43" s="35"/>
      <c r="F43" s="52"/>
      <c r="G43" s="35"/>
      <c r="H43" s="35"/>
      <c r="I43" s="35"/>
      <c r="J43" s="16"/>
      <c r="K43" s="16"/>
      <c r="L43" s="16"/>
    </row>
    <row r="44" spans="1:12" ht="12.75">
      <c r="A44" s="162" t="s">
        <v>25</v>
      </c>
      <c r="B44" s="163"/>
      <c r="C44" s="157"/>
      <c r="D44" s="158"/>
      <c r="E44" s="25"/>
      <c r="F44" s="124"/>
      <c r="G44" s="165"/>
      <c r="H44" s="165"/>
      <c r="I44" s="166"/>
      <c r="J44" s="16"/>
      <c r="K44" s="16"/>
      <c r="L44" s="16"/>
    </row>
    <row r="45" spans="1:12" ht="12.75">
      <c r="A45" s="45"/>
      <c r="B45" s="45"/>
      <c r="C45" s="167"/>
      <c r="D45" s="168"/>
      <c r="E45" s="24"/>
      <c r="F45" s="167"/>
      <c r="G45" s="169"/>
      <c r="H45" s="53"/>
      <c r="I45" s="53"/>
      <c r="J45" s="16"/>
      <c r="K45" s="16"/>
      <c r="L45" s="16"/>
    </row>
    <row r="46" spans="1:12" ht="12.75">
      <c r="A46" s="162" t="s">
        <v>26</v>
      </c>
      <c r="B46" s="163"/>
      <c r="C46" s="124" t="s">
        <v>298</v>
      </c>
      <c r="D46" s="125"/>
      <c r="E46" s="125"/>
      <c r="F46" s="125"/>
      <c r="G46" s="125"/>
      <c r="H46" s="125"/>
      <c r="I46" s="125"/>
      <c r="J46" s="16"/>
      <c r="K46" s="16"/>
      <c r="L46" s="16"/>
    </row>
    <row r="47" spans="1:12" ht="12.75">
      <c r="A47" s="33"/>
      <c r="B47" s="33"/>
      <c r="C47" s="119" t="s">
        <v>299</v>
      </c>
      <c r="D47" s="42"/>
      <c r="E47" s="42"/>
      <c r="F47" s="42"/>
      <c r="G47" s="42"/>
      <c r="H47" s="42"/>
      <c r="I47" s="42"/>
      <c r="J47" s="16"/>
      <c r="K47" s="16"/>
      <c r="L47" s="16"/>
    </row>
    <row r="48" spans="1:12" ht="12.75">
      <c r="A48" s="162" t="s">
        <v>27</v>
      </c>
      <c r="B48" s="163"/>
      <c r="C48" s="126" t="s">
        <v>300</v>
      </c>
      <c r="D48" s="127"/>
      <c r="E48" s="128"/>
      <c r="F48" s="42"/>
      <c r="G48" s="120" t="s">
        <v>301</v>
      </c>
      <c r="H48" s="126" t="s">
        <v>302</v>
      </c>
      <c r="I48" s="128"/>
      <c r="J48" s="16"/>
      <c r="K48" s="16"/>
      <c r="L48" s="16"/>
    </row>
    <row r="49" spans="1:12" ht="12.75">
      <c r="A49" s="33"/>
      <c r="B49" s="33"/>
      <c r="C49" s="119"/>
      <c r="D49" s="42"/>
      <c r="E49" s="42"/>
      <c r="F49" s="42"/>
      <c r="G49" s="42"/>
      <c r="H49" s="42"/>
      <c r="I49" s="42"/>
      <c r="J49" s="16"/>
      <c r="K49" s="16"/>
      <c r="L49" s="16"/>
    </row>
    <row r="50" spans="1:12" ht="12.75">
      <c r="A50" s="162" t="s">
        <v>29</v>
      </c>
      <c r="B50" s="163"/>
      <c r="C50" s="179" t="s">
        <v>303</v>
      </c>
      <c r="D50" s="127"/>
      <c r="E50" s="127"/>
      <c r="F50" s="127"/>
      <c r="G50" s="127"/>
      <c r="H50" s="127"/>
      <c r="I50" s="128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31" t="s">
        <v>30</v>
      </c>
      <c r="B52" s="132"/>
      <c r="C52" s="180" t="s">
        <v>296</v>
      </c>
      <c r="D52" s="181"/>
      <c r="E52" s="181"/>
      <c r="F52" s="181"/>
      <c r="G52" s="181"/>
      <c r="H52" s="181"/>
      <c r="I52" s="142"/>
      <c r="J52" s="16"/>
      <c r="K52" s="16"/>
      <c r="L52" s="16"/>
    </row>
    <row r="53" spans="1:12" ht="12.75">
      <c r="A53" s="54"/>
      <c r="B53" s="54"/>
      <c r="C53" s="174" t="s">
        <v>28</v>
      </c>
      <c r="D53" s="174"/>
      <c r="E53" s="174"/>
      <c r="F53" s="174"/>
      <c r="G53" s="174"/>
      <c r="H53" s="174"/>
      <c r="I53" s="56"/>
      <c r="J53" s="16"/>
      <c r="K53" s="16"/>
      <c r="L53" s="16"/>
    </row>
    <row r="54" spans="1:12" ht="12.75">
      <c r="A54" s="54"/>
      <c r="B54" s="54"/>
      <c r="C54" s="55"/>
      <c r="D54" s="55"/>
      <c r="E54" s="55"/>
      <c r="F54" s="55"/>
      <c r="G54" s="55"/>
      <c r="H54" s="55"/>
      <c r="I54" s="56"/>
      <c r="J54" s="16"/>
      <c r="K54" s="16"/>
      <c r="L54" s="16"/>
    </row>
    <row r="55" spans="1:12" ht="12.75">
      <c r="A55" s="54"/>
      <c r="B55" s="172" t="s">
        <v>31</v>
      </c>
      <c r="C55" s="173"/>
      <c r="D55" s="173"/>
      <c r="E55" s="173"/>
      <c r="F55" s="95"/>
      <c r="G55" s="95"/>
      <c r="H55" s="91"/>
      <c r="I55" s="91"/>
      <c r="J55" s="16"/>
      <c r="K55" s="16"/>
      <c r="L55" s="16"/>
    </row>
    <row r="56" spans="1:12" ht="12.75">
      <c r="A56" s="54"/>
      <c r="B56" s="96" t="s">
        <v>283</v>
      </c>
      <c r="C56" s="97"/>
      <c r="D56" s="97"/>
      <c r="E56" s="97"/>
      <c r="F56" s="97"/>
      <c r="G56" s="97"/>
      <c r="H56" s="178"/>
      <c r="I56" s="178"/>
      <c r="J56" s="16"/>
      <c r="K56" s="16"/>
      <c r="L56" s="16"/>
    </row>
    <row r="57" spans="1:12" ht="12.75">
      <c r="A57" s="54"/>
      <c r="B57" s="96" t="s">
        <v>282</v>
      </c>
      <c r="C57" s="97"/>
      <c r="D57" s="97"/>
      <c r="E57" s="97"/>
      <c r="F57" s="97"/>
      <c r="G57" s="97"/>
      <c r="H57" s="178"/>
      <c r="I57" s="178"/>
      <c r="J57" s="16"/>
      <c r="K57" s="16"/>
      <c r="L57" s="16"/>
    </row>
    <row r="58" spans="1:12" ht="12.75">
      <c r="A58" s="54"/>
      <c r="B58" s="96" t="s">
        <v>281</v>
      </c>
      <c r="C58" s="97"/>
      <c r="D58" s="97"/>
      <c r="E58" s="97"/>
      <c r="F58" s="97"/>
      <c r="G58" s="97"/>
      <c r="H58" s="178"/>
      <c r="I58" s="178"/>
      <c r="J58" s="16"/>
      <c r="K58" s="16"/>
      <c r="L58" s="16"/>
    </row>
    <row r="59" spans="1:12" ht="12.75">
      <c r="A59" s="54"/>
      <c r="B59" s="96" t="s">
        <v>279</v>
      </c>
      <c r="C59" s="103"/>
      <c r="D59" s="103"/>
      <c r="E59" s="103"/>
      <c r="F59" s="103"/>
      <c r="G59" s="103"/>
      <c r="H59" s="178"/>
      <c r="I59" s="178"/>
      <c r="J59" s="16"/>
      <c r="K59" s="16"/>
      <c r="L59" s="16"/>
    </row>
    <row r="60" spans="1:12" ht="12.75">
      <c r="A60" s="54"/>
      <c r="B60" s="96" t="s">
        <v>280</v>
      </c>
      <c r="C60" s="103"/>
      <c r="D60" s="103"/>
      <c r="E60" s="103"/>
      <c r="F60" s="103"/>
      <c r="G60" s="103"/>
      <c r="H60" s="178"/>
      <c r="I60" s="178"/>
      <c r="J60" s="16"/>
      <c r="K60" s="16"/>
      <c r="L60" s="16"/>
    </row>
    <row r="61" spans="1:12" ht="12.75">
      <c r="A61" s="54"/>
      <c r="B61" s="104"/>
      <c r="C61" s="55"/>
      <c r="D61" s="55"/>
      <c r="E61" s="55"/>
      <c r="F61" s="55"/>
      <c r="G61" s="55"/>
      <c r="H61" s="55"/>
      <c r="I61" s="56"/>
      <c r="J61" s="16"/>
      <c r="K61" s="16"/>
      <c r="L61" s="16"/>
    </row>
    <row r="62" spans="1:12" ht="13.5" thickBot="1">
      <c r="A62" s="57" t="s">
        <v>2</v>
      </c>
      <c r="B62" s="25"/>
      <c r="C62" s="25"/>
      <c r="D62" s="25"/>
      <c r="E62" s="25"/>
      <c r="F62" s="25"/>
      <c r="G62" s="58"/>
      <c r="H62" s="59"/>
      <c r="I62" s="58"/>
      <c r="J62" s="16"/>
      <c r="K62" s="16"/>
      <c r="L62" s="16"/>
    </row>
    <row r="63" spans="1:12" ht="12.75">
      <c r="A63" s="25"/>
      <c r="B63" s="25"/>
      <c r="C63" s="25"/>
      <c r="D63" s="25"/>
      <c r="E63" s="54" t="s">
        <v>3</v>
      </c>
      <c r="F63" s="16"/>
      <c r="G63" s="175" t="s">
        <v>32</v>
      </c>
      <c r="H63" s="176"/>
      <c r="I63" s="177"/>
      <c r="J63" s="16"/>
      <c r="K63" s="16"/>
      <c r="L63" s="16"/>
    </row>
    <row r="64" spans="1:12" ht="12.75">
      <c r="A64" s="60"/>
      <c r="B64" s="60"/>
      <c r="C64" s="30"/>
      <c r="D64" s="30"/>
      <c r="E64" s="30"/>
      <c r="F64" s="30"/>
      <c r="G64" s="170"/>
      <c r="H64" s="171"/>
      <c r="I64" s="30"/>
      <c r="J64" s="16"/>
      <c r="K64" s="16"/>
      <c r="L64" s="16"/>
    </row>
  </sheetData>
  <sheetProtection/>
  <protectedRanges>
    <protectedRange sqref="E2 H2 C6:D6 C8:D8 C10:D10 C12:I12 C14:D14 F14:I14 C16:I16 C18:I18 C20:I20 C24:G24 C22:F22 C26 I26 I24" name="Range1"/>
    <protectedRange sqref="A30:I30 A32:I32 A34:D34" name="Range1_1"/>
  </protectedRanges>
  <mergeCells count="71">
    <mergeCell ref="G64:H64"/>
    <mergeCell ref="A50:B50"/>
    <mergeCell ref="A52:B52"/>
    <mergeCell ref="B55:E55"/>
    <mergeCell ref="C53:H53"/>
    <mergeCell ref="G63:I63"/>
    <mergeCell ref="H56:I60"/>
    <mergeCell ref="C50:I50"/>
    <mergeCell ref="C52:I52"/>
    <mergeCell ref="F45:G45"/>
    <mergeCell ref="C37:D37"/>
    <mergeCell ref="F37:G37"/>
    <mergeCell ref="A38:D38"/>
    <mergeCell ref="E38:G38"/>
    <mergeCell ref="H38:I38"/>
    <mergeCell ref="A36:D36"/>
    <mergeCell ref="E36:G36"/>
    <mergeCell ref="H36:I36"/>
    <mergeCell ref="A48:B48"/>
    <mergeCell ref="A1:C1"/>
    <mergeCell ref="A46:B46"/>
    <mergeCell ref="A44:B44"/>
    <mergeCell ref="C44:D44"/>
    <mergeCell ref="F44:I44"/>
    <mergeCell ref="C45:D45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20:B20"/>
    <mergeCell ref="A32:D32"/>
    <mergeCell ref="E32:G32"/>
    <mergeCell ref="H32:I32"/>
    <mergeCell ref="A24:B24"/>
    <mergeCell ref="D24:G24"/>
    <mergeCell ref="A26:B26"/>
    <mergeCell ref="A22:B22"/>
    <mergeCell ref="D22:F22"/>
    <mergeCell ref="H28:I28"/>
    <mergeCell ref="A16:B16"/>
    <mergeCell ref="A10:B11"/>
    <mergeCell ref="A2:D2"/>
    <mergeCell ref="A4:I4"/>
    <mergeCell ref="A6:B6"/>
    <mergeCell ref="E6:H8"/>
    <mergeCell ref="A8:B8"/>
    <mergeCell ref="A12:B12"/>
    <mergeCell ref="A14:B14"/>
    <mergeCell ref="C6:D6"/>
    <mergeCell ref="C8:D8"/>
    <mergeCell ref="C10:D10"/>
    <mergeCell ref="C12:I12"/>
    <mergeCell ref="C14:D14"/>
    <mergeCell ref="F14:I14"/>
    <mergeCell ref="C16:I16"/>
    <mergeCell ref="C18:I18"/>
    <mergeCell ref="C20:I20"/>
    <mergeCell ref="C46:I46"/>
    <mergeCell ref="C48:E48"/>
    <mergeCell ref="H48:I48"/>
    <mergeCell ref="G22:H22"/>
    <mergeCell ref="G26:H26"/>
    <mergeCell ref="A28:D28"/>
    <mergeCell ref="E28:G28"/>
    <mergeCell ref="A18:B1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granolio@granolio.hr"/>
    <hyperlink ref="C20" r:id="rId2" display="www.granolio.hr"/>
    <hyperlink ref="C50" r:id="rId3" display="jkordic@granolio.hr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SheetLayoutView="110" zoomScalePageLayoutView="0" workbookViewId="0" topLeftCell="A34">
      <selection activeCell="L47" sqref="L47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  <col min="13" max="13" width="10.7109375" style="0" bestFit="1" customWidth="1"/>
  </cols>
  <sheetData>
    <row r="1" spans="1:11" ht="12.75">
      <c r="A1" s="213" t="s">
        <v>33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2.75">
      <c r="A2" s="217" t="s">
        <v>285</v>
      </c>
      <c r="B2" s="218"/>
      <c r="C2" s="218"/>
      <c r="D2" s="218"/>
      <c r="E2" s="218"/>
      <c r="F2" s="218"/>
      <c r="G2" s="218"/>
      <c r="H2" s="218"/>
      <c r="I2" s="218"/>
      <c r="J2" s="218"/>
      <c r="K2" s="216"/>
    </row>
    <row r="3" spans="1:11" ht="7.5" customHeight="1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0" t="s">
        <v>297</v>
      </c>
      <c r="B4" s="221"/>
      <c r="C4" s="221"/>
      <c r="D4" s="221"/>
      <c r="E4" s="221"/>
      <c r="F4" s="221"/>
      <c r="G4" s="221"/>
      <c r="H4" s="221"/>
      <c r="I4" s="221"/>
      <c r="J4" s="221"/>
      <c r="K4" s="222"/>
    </row>
    <row r="5" spans="1:11" ht="33" customHeight="1" thickBot="1">
      <c r="A5" s="223" t="s">
        <v>34</v>
      </c>
      <c r="B5" s="224"/>
      <c r="C5" s="224"/>
      <c r="D5" s="224"/>
      <c r="E5" s="224"/>
      <c r="F5" s="224"/>
      <c r="G5" s="224"/>
      <c r="H5" s="225"/>
      <c r="I5" s="62" t="s">
        <v>35</v>
      </c>
      <c r="J5" s="63" t="s">
        <v>36</v>
      </c>
      <c r="K5" s="64" t="s">
        <v>37</v>
      </c>
    </row>
    <row r="6" spans="1:11" ht="12.75">
      <c r="A6" s="226">
        <v>1</v>
      </c>
      <c r="B6" s="226"/>
      <c r="C6" s="226"/>
      <c r="D6" s="226"/>
      <c r="E6" s="226"/>
      <c r="F6" s="226"/>
      <c r="G6" s="226"/>
      <c r="H6" s="226"/>
      <c r="I6" s="66">
        <v>2</v>
      </c>
      <c r="J6" s="65">
        <v>3</v>
      </c>
      <c r="K6" s="65">
        <v>4</v>
      </c>
    </row>
    <row r="7" spans="1:11" ht="11.25" customHeight="1">
      <c r="A7" s="227" t="s">
        <v>39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1" ht="12.75">
      <c r="A8" s="197" t="s">
        <v>38</v>
      </c>
      <c r="B8" s="198"/>
      <c r="C8" s="198"/>
      <c r="D8" s="198"/>
      <c r="E8" s="198"/>
      <c r="F8" s="198"/>
      <c r="G8" s="198"/>
      <c r="H8" s="212"/>
      <c r="I8" s="6">
        <v>1</v>
      </c>
      <c r="J8" s="8"/>
      <c r="K8" s="8"/>
    </row>
    <row r="9" spans="1:13" ht="12.75">
      <c r="A9" s="185" t="s">
        <v>40</v>
      </c>
      <c r="B9" s="186"/>
      <c r="C9" s="186"/>
      <c r="D9" s="186"/>
      <c r="E9" s="186"/>
      <c r="F9" s="186"/>
      <c r="G9" s="186"/>
      <c r="H9" s="187"/>
      <c r="I9" s="4">
        <v>2</v>
      </c>
      <c r="J9" s="9">
        <f>J10+J17+J27+J36+J40</f>
        <v>451005456.26</v>
      </c>
      <c r="K9" s="9">
        <f>K10+K17+K27+K36+K40</f>
        <v>613572261.8391668</v>
      </c>
      <c r="L9" s="93"/>
      <c r="M9" s="93"/>
    </row>
    <row r="10" spans="1:13" ht="12.75">
      <c r="A10" s="182" t="s">
        <v>41</v>
      </c>
      <c r="B10" s="183"/>
      <c r="C10" s="183"/>
      <c r="D10" s="183"/>
      <c r="E10" s="183"/>
      <c r="F10" s="183"/>
      <c r="G10" s="183"/>
      <c r="H10" s="184"/>
      <c r="I10" s="4">
        <v>3</v>
      </c>
      <c r="J10" s="9">
        <f>SUM(J11:J16)</f>
        <v>1257587.2599999988</v>
      </c>
      <c r="K10" s="9">
        <f>SUM(K11:K16)</f>
        <v>190426725</v>
      </c>
      <c r="L10" s="93"/>
      <c r="M10" s="93"/>
    </row>
    <row r="11" spans="1:13" ht="12.75">
      <c r="A11" s="182" t="s">
        <v>42</v>
      </c>
      <c r="B11" s="183"/>
      <c r="C11" s="183"/>
      <c r="D11" s="183"/>
      <c r="E11" s="183"/>
      <c r="F11" s="183"/>
      <c r="G11" s="183"/>
      <c r="H11" s="184"/>
      <c r="I11" s="4">
        <v>4</v>
      </c>
      <c r="J11" s="10"/>
      <c r="K11" s="10"/>
      <c r="L11" s="93"/>
      <c r="M11" s="93"/>
    </row>
    <row r="12" spans="1:13" ht="12.75">
      <c r="A12" s="182" t="s">
        <v>43</v>
      </c>
      <c r="B12" s="183"/>
      <c r="C12" s="183"/>
      <c r="D12" s="183"/>
      <c r="E12" s="183"/>
      <c r="F12" s="183"/>
      <c r="G12" s="183"/>
      <c r="H12" s="184"/>
      <c r="I12" s="4">
        <v>5</v>
      </c>
      <c r="J12" s="10">
        <v>1257587.2599999988</v>
      </c>
      <c r="K12" s="10">
        <v>120000000</v>
      </c>
      <c r="L12" s="93"/>
      <c r="M12" s="93"/>
    </row>
    <row r="13" spans="1:13" ht="12.75">
      <c r="A13" s="182" t="s">
        <v>0</v>
      </c>
      <c r="B13" s="183"/>
      <c r="C13" s="183"/>
      <c r="D13" s="183"/>
      <c r="E13" s="183"/>
      <c r="F13" s="183"/>
      <c r="G13" s="183"/>
      <c r="H13" s="184"/>
      <c r="I13" s="4">
        <v>6</v>
      </c>
      <c r="J13" s="10"/>
      <c r="K13" s="10">
        <v>60379072</v>
      </c>
      <c r="L13" s="93"/>
      <c r="M13" s="93"/>
    </row>
    <row r="14" spans="1:13" ht="12.75">
      <c r="A14" s="182" t="s">
        <v>44</v>
      </c>
      <c r="B14" s="183"/>
      <c r="C14" s="183"/>
      <c r="D14" s="183"/>
      <c r="E14" s="183"/>
      <c r="F14" s="183"/>
      <c r="G14" s="183"/>
      <c r="H14" s="184"/>
      <c r="I14" s="4">
        <v>7</v>
      </c>
      <c r="J14" s="10"/>
      <c r="K14" s="10"/>
      <c r="L14" s="93"/>
      <c r="M14" s="93"/>
    </row>
    <row r="15" spans="1:13" ht="12.75">
      <c r="A15" s="182" t="s">
        <v>45</v>
      </c>
      <c r="B15" s="183"/>
      <c r="C15" s="183"/>
      <c r="D15" s="183"/>
      <c r="E15" s="183"/>
      <c r="F15" s="183"/>
      <c r="G15" s="183"/>
      <c r="H15" s="184"/>
      <c r="I15" s="4">
        <v>8</v>
      </c>
      <c r="J15" s="10"/>
      <c r="K15" s="10"/>
      <c r="L15" s="93"/>
      <c r="M15" s="93"/>
    </row>
    <row r="16" spans="1:13" ht="12.75">
      <c r="A16" s="182" t="s">
        <v>46</v>
      </c>
      <c r="B16" s="183"/>
      <c r="C16" s="183"/>
      <c r="D16" s="183"/>
      <c r="E16" s="183"/>
      <c r="F16" s="183"/>
      <c r="G16" s="183"/>
      <c r="H16" s="184"/>
      <c r="I16" s="4">
        <v>9</v>
      </c>
      <c r="J16" s="10"/>
      <c r="K16" s="10">
        <v>10047653</v>
      </c>
      <c r="L16" s="93"/>
      <c r="M16" s="93"/>
    </row>
    <row r="17" spans="1:13" ht="12.75">
      <c r="A17" s="182" t="s">
        <v>47</v>
      </c>
      <c r="B17" s="183"/>
      <c r="C17" s="183"/>
      <c r="D17" s="183"/>
      <c r="E17" s="183"/>
      <c r="F17" s="183"/>
      <c r="G17" s="183"/>
      <c r="H17" s="184"/>
      <c r="I17" s="4">
        <v>10</v>
      </c>
      <c r="J17" s="9">
        <f>SUM(J18:J26)</f>
        <v>402192568</v>
      </c>
      <c r="K17" s="9">
        <f>SUM(K18:K26)</f>
        <v>389305037.91</v>
      </c>
      <c r="L17" s="93"/>
      <c r="M17" s="93"/>
    </row>
    <row r="18" spans="1:13" ht="12.75">
      <c r="A18" s="182" t="s">
        <v>48</v>
      </c>
      <c r="B18" s="183"/>
      <c r="C18" s="183"/>
      <c r="D18" s="183"/>
      <c r="E18" s="183"/>
      <c r="F18" s="183"/>
      <c r="G18" s="183"/>
      <c r="H18" s="184"/>
      <c r="I18" s="4">
        <v>11</v>
      </c>
      <c r="J18" s="10">
        <v>27980233</v>
      </c>
      <c r="K18" s="10">
        <v>27383150</v>
      </c>
      <c r="L18" s="93"/>
      <c r="M18" s="93"/>
    </row>
    <row r="19" spans="1:13" ht="12.75">
      <c r="A19" s="182" t="s">
        <v>49</v>
      </c>
      <c r="B19" s="183"/>
      <c r="C19" s="183"/>
      <c r="D19" s="183"/>
      <c r="E19" s="183"/>
      <c r="F19" s="183"/>
      <c r="G19" s="183"/>
      <c r="H19" s="184"/>
      <c r="I19" s="4">
        <v>12</v>
      </c>
      <c r="J19" s="10">
        <v>254162057</v>
      </c>
      <c r="K19" s="10">
        <v>243598112</v>
      </c>
      <c r="L19" s="93"/>
      <c r="M19" s="93"/>
    </row>
    <row r="20" spans="1:13" ht="12.75">
      <c r="A20" s="182" t="s">
        <v>50</v>
      </c>
      <c r="B20" s="183"/>
      <c r="C20" s="183"/>
      <c r="D20" s="183"/>
      <c r="E20" s="183"/>
      <c r="F20" s="183"/>
      <c r="G20" s="183"/>
      <c r="H20" s="184"/>
      <c r="I20" s="4">
        <v>13</v>
      </c>
      <c r="J20" s="10">
        <v>88146918</v>
      </c>
      <c r="K20" s="10">
        <v>82585815</v>
      </c>
      <c r="L20" s="93"/>
      <c r="M20" s="93"/>
    </row>
    <row r="21" spans="1:13" ht="12.75">
      <c r="A21" s="182" t="s">
        <v>51</v>
      </c>
      <c r="B21" s="183"/>
      <c r="C21" s="183"/>
      <c r="D21" s="183"/>
      <c r="E21" s="183"/>
      <c r="F21" s="183"/>
      <c r="G21" s="183"/>
      <c r="H21" s="184"/>
      <c r="I21" s="4">
        <v>14</v>
      </c>
      <c r="J21" s="10"/>
      <c r="K21" s="10">
        <v>89570</v>
      </c>
      <c r="L21" s="93"/>
      <c r="M21" s="93"/>
    </row>
    <row r="22" spans="1:13" ht="12.75">
      <c r="A22" s="182" t="s">
        <v>52</v>
      </c>
      <c r="B22" s="183"/>
      <c r="C22" s="183"/>
      <c r="D22" s="183"/>
      <c r="E22" s="183"/>
      <c r="F22" s="183"/>
      <c r="G22" s="183"/>
      <c r="H22" s="184"/>
      <c r="I22" s="4">
        <v>15</v>
      </c>
      <c r="J22" s="10">
        <v>10760650</v>
      </c>
      <c r="K22" s="10">
        <v>10943370.909999998</v>
      </c>
      <c r="L22" s="93"/>
      <c r="M22" s="93"/>
    </row>
    <row r="23" spans="1:13" ht="12.75">
      <c r="A23" s="182" t="s">
        <v>53</v>
      </c>
      <c r="B23" s="183"/>
      <c r="C23" s="183"/>
      <c r="D23" s="183"/>
      <c r="E23" s="183"/>
      <c r="F23" s="183"/>
      <c r="G23" s="183"/>
      <c r="H23" s="184"/>
      <c r="I23" s="4">
        <v>16</v>
      </c>
      <c r="J23" s="10">
        <v>1522163</v>
      </c>
      <c r="K23" s="10">
        <v>770450</v>
      </c>
      <c r="L23" s="93"/>
      <c r="M23" s="93"/>
    </row>
    <row r="24" spans="1:13" ht="12.75">
      <c r="A24" s="182" t="s">
        <v>54</v>
      </c>
      <c r="B24" s="183"/>
      <c r="C24" s="183"/>
      <c r="D24" s="183"/>
      <c r="E24" s="183"/>
      <c r="F24" s="183"/>
      <c r="G24" s="183"/>
      <c r="H24" s="184"/>
      <c r="I24" s="4">
        <v>17</v>
      </c>
      <c r="J24" s="10">
        <v>18767195</v>
      </c>
      <c r="K24" s="10">
        <v>21006005</v>
      </c>
      <c r="L24" s="93"/>
      <c r="M24" s="93"/>
    </row>
    <row r="25" spans="1:13" ht="12.75">
      <c r="A25" s="182" t="s">
        <v>55</v>
      </c>
      <c r="B25" s="183"/>
      <c r="C25" s="183"/>
      <c r="D25" s="183"/>
      <c r="E25" s="183"/>
      <c r="F25" s="183"/>
      <c r="G25" s="183"/>
      <c r="H25" s="184"/>
      <c r="I25" s="4">
        <v>18</v>
      </c>
      <c r="J25" s="10">
        <v>59916</v>
      </c>
      <c r="K25" s="10"/>
      <c r="L25" s="93"/>
      <c r="M25" s="93"/>
    </row>
    <row r="26" spans="1:13" ht="12.75">
      <c r="A26" s="182" t="s">
        <v>56</v>
      </c>
      <c r="B26" s="183"/>
      <c r="C26" s="183"/>
      <c r="D26" s="183"/>
      <c r="E26" s="183"/>
      <c r="F26" s="183"/>
      <c r="G26" s="183"/>
      <c r="H26" s="184"/>
      <c r="I26" s="4">
        <v>19</v>
      </c>
      <c r="J26" s="10">
        <v>793436</v>
      </c>
      <c r="K26" s="10">
        <v>2928565</v>
      </c>
      <c r="L26" s="93"/>
      <c r="M26" s="93"/>
    </row>
    <row r="27" spans="1:13" ht="12.75">
      <c r="A27" s="182" t="s">
        <v>57</v>
      </c>
      <c r="B27" s="183"/>
      <c r="C27" s="183"/>
      <c r="D27" s="183"/>
      <c r="E27" s="183"/>
      <c r="F27" s="183"/>
      <c r="G27" s="183"/>
      <c r="H27" s="184"/>
      <c r="I27" s="4">
        <v>20</v>
      </c>
      <c r="J27" s="9">
        <f>SUM(J28:J35)</f>
        <v>47447301</v>
      </c>
      <c r="K27" s="9">
        <f>SUM(K28:K35)</f>
        <v>32452057.450000003</v>
      </c>
      <c r="L27" s="93"/>
      <c r="M27" s="93"/>
    </row>
    <row r="28" spans="1:13" ht="12.75">
      <c r="A28" s="182" t="s">
        <v>58</v>
      </c>
      <c r="B28" s="183"/>
      <c r="C28" s="183"/>
      <c r="D28" s="183"/>
      <c r="E28" s="183"/>
      <c r="F28" s="183"/>
      <c r="G28" s="183"/>
      <c r="H28" s="184"/>
      <c r="I28" s="4">
        <v>21</v>
      </c>
      <c r="J28" s="10"/>
      <c r="K28" s="10"/>
      <c r="L28" s="93"/>
      <c r="M28" s="93"/>
    </row>
    <row r="29" spans="1:13" ht="12.75">
      <c r="A29" s="182" t="s">
        <v>59</v>
      </c>
      <c r="B29" s="183"/>
      <c r="C29" s="183"/>
      <c r="D29" s="183"/>
      <c r="E29" s="183"/>
      <c r="F29" s="183"/>
      <c r="G29" s="183"/>
      <c r="H29" s="184"/>
      <c r="I29" s="4">
        <v>22</v>
      </c>
      <c r="J29" s="10"/>
      <c r="K29" s="10"/>
      <c r="L29" s="93"/>
      <c r="M29" s="93"/>
    </row>
    <row r="30" spans="1:13" ht="12.75">
      <c r="A30" s="182" t="s">
        <v>60</v>
      </c>
      <c r="B30" s="183"/>
      <c r="C30" s="183"/>
      <c r="D30" s="183"/>
      <c r="E30" s="183"/>
      <c r="F30" s="183"/>
      <c r="G30" s="183"/>
      <c r="H30" s="184"/>
      <c r="I30" s="4">
        <v>23</v>
      </c>
      <c r="J30" s="10">
        <v>33010555</v>
      </c>
      <c r="K30" s="10">
        <v>20472752.89</v>
      </c>
      <c r="L30" s="93"/>
      <c r="M30" s="93"/>
    </row>
    <row r="31" spans="1:13" ht="12.75">
      <c r="A31" s="182" t="s">
        <v>61</v>
      </c>
      <c r="B31" s="183"/>
      <c r="C31" s="183"/>
      <c r="D31" s="183"/>
      <c r="E31" s="183"/>
      <c r="F31" s="183"/>
      <c r="G31" s="183"/>
      <c r="H31" s="184"/>
      <c r="I31" s="4">
        <v>24</v>
      </c>
      <c r="J31" s="10"/>
      <c r="K31" s="10"/>
      <c r="L31" s="93"/>
      <c r="M31" s="93"/>
    </row>
    <row r="32" spans="1:13" ht="12.75">
      <c r="A32" s="182" t="s">
        <v>62</v>
      </c>
      <c r="B32" s="183"/>
      <c r="C32" s="183"/>
      <c r="D32" s="183"/>
      <c r="E32" s="183"/>
      <c r="F32" s="183"/>
      <c r="G32" s="183"/>
      <c r="H32" s="184"/>
      <c r="I32" s="4">
        <v>25</v>
      </c>
      <c r="J32" s="10"/>
      <c r="K32" s="10"/>
      <c r="L32" s="93"/>
      <c r="M32" s="93"/>
    </row>
    <row r="33" spans="1:13" ht="12.75">
      <c r="A33" s="182" t="s">
        <v>63</v>
      </c>
      <c r="B33" s="183"/>
      <c r="C33" s="183"/>
      <c r="D33" s="183"/>
      <c r="E33" s="183"/>
      <c r="F33" s="183"/>
      <c r="G33" s="183"/>
      <c r="H33" s="184"/>
      <c r="I33" s="4">
        <v>26</v>
      </c>
      <c r="J33" s="10">
        <v>14436246</v>
      </c>
      <c r="K33" s="10">
        <v>11979304.56</v>
      </c>
      <c r="L33" s="93"/>
      <c r="M33" s="93"/>
    </row>
    <row r="34" spans="1:13" ht="12.75">
      <c r="A34" s="182" t="s">
        <v>64</v>
      </c>
      <c r="B34" s="183"/>
      <c r="C34" s="183"/>
      <c r="D34" s="183"/>
      <c r="E34" s="183"/>
      <c r="F34" s="183"/>
      <c r="G34" s="183"/>
      <c r="H34" s="184"/>
      <c r="I34" s="4">
        <v>27</v>
      </c>
      <c r="J34" s="10">
        <v>500</v>
      </c>
      <c r="K34" s="10"/>
      <c r="L34" s="93"/>
      <c r="M34" s="93"/>
    </row>
    <row r="35" spans="1:13" ht="12.75">
      <c r="A35" s="182" t="s">
        <v>65</v>
      </c>
      <c r="B35" s="183"/>
      <c r="C35" s="183"/>
      <c r="D35" s="183"/>
      <c r="E35" s="183"/>
      <c r="F35" s="183"/>
      <c r="G35" s="183"/>
      <c r="H35" s="184"/>
      <c r="I35" s="4">
        <v>28</v>
      </c>
      <c r="J35" s="10"/>
      <c r="K35" s="10"/>
      <c r="L35" s="93"/>
      <c r="M35" s="93"/>
    </row>
    <row r="36" spans="1:13" ht="12.75">
      <c r="A36" s="182" t="s">
        <v>66</v>
      </c>
      <c r="B36" s="183"/>
      <c r="C36" s="183"/>
      <c r="D36" s="183"/>
      <c r="E36" s="183"/>
      <c r="F36" s="183"/>
      <c r="G36" s="183"/>
      <c r="H36" s="184"/>
      <c r="I36" s="4">
        <v>29</v>
      </c>
      <c r="J36" s="9">
        <f>SUM(J37:J39)</f>
        <v>108000</v>
      </c>
      <c r="K36" s="9">
        <f>SUM(K37:K39)</f>
        <v>1388441.4791666667</v>
      </c>
      <c r="L36" s="93"/>
      <c r="M36" s="93"/>
    </row>
    <row r="37" spans="1:13" ht="12.75">
      <c r="A37" s="182" t="s">
        <v>67</v>
      </c>
      <c r="B37" s="183"/>
      <c r="C37" s="183"/>
      <c r="D37" s="183"/>
      <c r="E37" s="183"/>
      <c r="F37" s="183"/>
      <c r="G37" s="183"/>
      <c r="H37" s="184"/>
      <c r="I37" s="4">
        <v>30</v>
      </c>
      <c r="J37" s="10"/>
      <c r="K37" s="10"/>
      <c r="L37" s="93"/>
      <c r="M37" s="93"/>
    </row>
    <row r="38" spans="1:13" ht="12.75">
      <c r="A38" s="182" t="s">
        <v>68</v>
      </c>
      <c r="B38" s="183"/>
      <c r="C38" s="183"/>
      <c r="D38" s="183"/>
      <c r="E38" s="183"/>
      <c r="F38" s="183"/>
      <c r="G38" s="183"/>
      <c r="H38" s="184"/>
      <c r="I38" s="4">
        <v>31</v>
      </c>
      <c r="J38" s="10"/>
      <c r="K38" s="10"/>
      <c r="L38" s="93"/>
      <c r="M38" s="93"/>
    </row>
    <row r="39" spans="1:13" ht="12.75">
      <c r="A39" s="182" t="s">
        <v>69</v>
      </c>
      <c r="B39" s="183"/>
      <c r="C39" s="183"/>
      <c r="D39" s="183"/>
      <c r="E39" s="183"/>
      <c r="F39" s="183"/>
      <c r="G39" s="183"/>
      <c r="H39" s="184"/>
      <c r="I39" s="4">
        <v>32</v>
      </c>
      <c r="J39" s="10">
        <v>108000</v>
      </c>
      <c r="K39" s="10">
        <v>1388441.4791666667</v>
      </c>
      <c r="L39" s="93"/>
      <c r="M39" s="93"/>
    </row>
    <row r="40" spans="1:13" ht="12.75">
      <c r="A40" s="182" t="s">
        <v>70</v>
      </c>
      <c r="B40" s="183"/>
      <c r="C40" s="183"/>
      <c r="D40" s="183"/>
      <c r="E40" s="183"/>
      <c r="F40" s="183"/>
      <c r="G40" s="183"/>
      <c r="H40" s="184"/>
      <c r="I40" s="4">
        <v>33</v>
      </c>
      <c r="J40" s="10"/>
      <c r="K40" s="10"/>
      <c r="L40" s="93"/>
      <c r="M40" s="93"/>
    </row>
    <row r="41" spans="1:13" ht="12.75">
      <c r="A41" s="185" t="s">
        <v>71</v>
      </c>
      <c r="B41" s="186"/>
      <c r="C41" s="186"/>
      <c r="D41" s="186"/>
      <c r="E41" s="186"/>
      <c r="F41" s="186"/>
      <c r="G41" s="186"/>
      <c r="H41" s="187"/>
      <c r="I41" s="4">
        <v>34</v>
      </c>
      <c r="J41" s="9">
        <f>J42+J50+J57+J65</f>
        <v>391051664</v>
      </c>
      <c r="K41" s="9">
        <f>K42+K50+K57+K65</f>
        <v>390497240.9608333</v>
      </c>
      <c r="L41" s="93"/>
      <c r="M41" s="93"/>
    </row>
    <row r="42" spans="1:13" ht="12.75">
      <c r="A42" s="182" t="s">
        <v>72</v>
      </c>
      <c r="B42" s="183"/>
      <c r="C42" s="183"/>
      <c r="D42" s="183"/>
      <c r="E42" s="183"/>
      <c r="F42" s="183"/>
      <c r="G42" s="183"/>
      <c r="H42" s="184"/>
      <c r="I42" s="4">
        <v>35</v>
      </c>
      <c r="J42" s="9">
        <f>SUM(J43:J49)</f>
        <v>121966007</v>
      </c>
      <c r="K42" s="9">
        <f>SUM(K43:K49)</f>
        <v>143415950.08</v>
      </c>
      <c r="L42" s="93"/>
      <c r="M42" s="93"/>
    </row>
    <row r="43" spans="1:13" ht="12.75">
      <c r="A43" s="182" t="s">
        <v>73</v>
      </c>
      <c r="B43" s="183"/>
      <c r="C43" s="183"/>
      <c r="D43" s="183"/>
      <c r="E43" s="183"/>
      <c r="F43" s="183"/>
      <c r="G43" s="183"/>
      <c r="H43" s="184"/>
      <c r="I43" s="4">
        <v>36</v>
      </c>
      <c r="J43" s="10">
        <v>32789751</v>
      </c>
      <c r="K43" s="10">
        <v>27579932</v>
      </c>
      <c r="L43" s="93"/>
      <c r="M43" s="93"/>
    </row>
    <row r="44" spans="1:13" ht="12.75">
      <c r="A44" s="182" t="s">
        <v>74</v>
      </c>
      <c r="B44" s="183"/>
      <c r="C44" s="183"/>
      <c r="D44" s="183"/>
      <c r="E44" s="183"/>
      <c r="F44" s="183"/>
      <c r="G44" s="183"/>
      <c r="H44" s="184"/>
      <c r="I44" s="4">
        <v>37</v>
      </c>
      <c r="J44" s="10">
        <v>9206845</v>
      </c>
      <c r="K44" s="10">
        <v>12232040.14</v>
      </c>
      <c r="L44" s="93"/>
      <c r="M44" s="93"/>
    </row>
    <row r="45" spans="1:13" ht="12.75">
      <c r="A45" s="182" t="s">
        <v>75</v>
      </c>
      <c r="B45" s="183"/>
      <c r="C45" s="183"/>
      <c r="D45" s="183"/>
      <c r="E45" s="183"/>
      <c r="F45" s="183"/>
      <c r="G45" s="183"/>
      <c r="H45" s="184"/>
      <c r="I45" s="4">
        <v>38</v>
      </c>
      <c r="J45" s="10">
        <v>9773175</v>
      </c>
      <c r="K45" s="10">
        <v>15090587.150000002</v>
      </c>
      <c r="L45" s="93"/>
      <c r="M45" s="93"/>
    </row>
    <row r="46" spans="1:13" ht="12.75">
      <c r="A46" s="182" t="s">
        <v>76</v>
      </c>
      <c r="B46" s="183"/>
      <c r="C46" s="183"/>
      <c r="D46" s="183"/>
      <c r="E46" s="183"/>
      <c r="F46" s="183"/>
      <c r="G46" s="183"/>
      <c r="H46" s="184"/>
      <c r="I46" s="4">
        <v>39</v>
      </c>
      <c r="J46" s="10">
        <v>70194750</v>
      </c>
      <c r="K46" s="10">
        <v>88479390.79</v>
      </c>
      <c r="L46" s="93"/>
      <c r="M46" s="93"/>
    </row>
    <row r="47" spans="1:13" ht="12.75">
      <c r="A47" s="182" t="s">
        <v>77</v>
      </c>
      <c r="B47" s="183"/>
      <c r="C47" s="183"/>
      <c r="D47" s="183"/>
      <c r="E47" s="183"/>
      <c r="F47" s="183"/>
      <c r="G47" s="183"/>
      <c r="H47" s="184"/>
      <c r="I47" s="4">
        <v>40</v>
      </c>
      <c r="J47" s="10">
        <v>1486</v>
      </c>
      <c r="K47" s="10">
        <v>14000</v>
      </c>
      <c r="L47" s="93"/>
      <c r="M47" s="93"/>
    </row>
    <row r="48" spans="1:13" ht="12.75">
      <c r="A48" s="182" t="s">
        <v>78</v>
      </c>
      <c r="B48" s="183"/>
      <c r="C48" s="183"/>
      <c r="D48" s="183"/>
      <c r="E48" s="183"/>
      <c r="F48" s="183"/>
      <c r="G48" s="183"/>
      <c r="H48" s="184"/>
      <c r="I48" s="4">
        <v>41</v>
      </c>
      <c r="J48" s="10"/>
      <c r="K48" s="10">
        <v>20000</v>
      </c>
      <c r="L48" s="93"/>
      <c r="M48" s="93"/>
    </row>
    <row r="49" spans="1:13" ht="12.75">
      <c r="A49" s="182" t="s">
        <v>79</v>
      </c>
      <c r="B49" s="183"/>
      <c r="C49" s="183"/>
      <c r="D49" s="183"/>
      <c r="E49" s="183"/>
      <c r="F49" s="183"/>
      <c r="G49" s="183"/>
      <c r="H49" s="184"/>
      <c r="I49" s="4">
        <v>42</v>
      </c>
      <c r="J49" s="10"/>
      <c r="K49" s="10"/>
      <c r="L49" s="93"/>
      <c r="M49" s="93"/>
    </row>
    <row r="50" spans="1:13" ht="12.75">
      <c r="A50" s="182" t="s">
        <v>80</v>
      </c>
      <c r="B50" s="183"/>
      <c r="C50" s="183"/>
      <c r="D50" s="183"/>
      <c r="E50" s="183"/>
      <c r="F50" s="183"/>
      <c r="G50" s="183"/>
      <c r="H50" s="184"/>
      <c r="I50" s="4">
        <v>43</v>
      </c>
      <c r="J50" s="9">
        <f>SUM(J51:J56)</f>
        <v>175474867.68</v>
      </c>
      <c r="K50" s="9">
        <f>SUM(K51:K56)</f>
        <v>170986353.36083335</v>
      </c>
      <c r="L50" s="93"/>
      <c r="M50" s="93"/>
    </row>
    <row r="51" spans="1:13" ht="12.75">
      <c r="A51" s="182" t="s">
        <v>81</v>
      </c>
      <c r="B51" s="183"/>
      <c r="C51" s="183"/>
      <c r="D51" s="183"/>
      <c r="E51" s="183"/>
      <c r="F51" s="183"/>
      <c r="G51" s="183"/>
      <c r="H51" s="184"/>
      <c r="I51" s="4">
        <v>44</v>
      </c>
      <c r="J51" s="10"/>
      <c r="K51" s="10"/>
      <c r="L51" s="93"/>
      <c r="M51" s="93"/>
    </row>
    <row r="52" spans="1:13" ht="12.75">
      <c r="A52" s="182" t="s">
        <v>82</v>
      </c>
      <c r="B52" s="183"/>
      <c r="C52" s="183"/>
      <c r="D52" s="183"/>
      <c r="E52" s="183"/>
      <c r="F52" s="183"/>
      <c r="G52" s="183"/>
      <c r="H52" s="184"/>
      <c r="I52" s="4">
        <v>45</v>
      </c>
      <c r="J52" s="10">
        <v>142452078.68</v>
      </c>
      <c r="K52" s="10">
        <v>154826173.54083335</v>
      </c>
      <c r="L52" s="93"/>
      <c r="M52" s="93"/>
    </row>
    <row r="53" spans="1:13" ht="12.75">
      <c r="A53" s="182" t="s">
        <v>83</v>
      </c>
      <c r="B53" s="183"/>
      <c r="C53" s="183"/>
      <c r="D53" s="183"/>
      <c r="E53" s="183"/>
      <c r="F53" s="183"/>
      <c r="G53" s="183"/>
      <c r="H53" s="184"/>
      <c r="I53" s="4">
        <v>46</v>
      </c>
      <c r="J53" s="10"/>
      <c r="K53" s="10"/>
      <c r="L53" s="93"/>
      <c r="M53" s="93"/>
    </row>
    <row r="54" spans="1:13" ht="12.75">
      <c r="A54" s="182" t="s">
        <v>84</v>
      </c>
      <c r="B54" s="183"/>
      <c r="C54" s="183"/>
      <c r="D54" s="183"/>
      <c r="E54" s="183"/>
      <c r="F54" s="183"/>
      <c r="G54" s="183"/>
      <c r="H54" s="184"/>
      <c r="I54" s="4">
        <v>47</v>
      </c>
      <c r="J54" s="10">
        <v>18595</v>
      </c>
      <c r="K54" s="10">
        <v>24342</v>
      </c>
      <c r="L54" s="93"/>
      <c r="M54" s="93"/>
    </row>
    <row r="55" spans="1:13" ht="12.75">
      <c r="A55" s="182" t="s">
        <v>85</v>
      </c>
      <c r="B55" s="183"/>
      <c r="C55" s="183"/>
      <c r="D55" s="183"/>
      <c r="E55" s="183"/>
      <c r="F55" s="183"/>
      <c r="G55" s="183"/>
      <c r="H55" s="184"/>
      <c r="I55" s="4">
        <v>48</v>
      </c>
      <c r="J55" s="10">
        <v>24536071</v>
      </c>
      <c r="K55" s="10">
        <v>10726765.82</v>
      </c>
      <c r="L55" s="93"/>
      <c r="M55" s="93"/>
    </row>
    <row r="56" spans="1:13" ht="12.75">
      <c r="A56" s="182" t="s">
        <v>86</v>
      </c>
      <c r="B56" s="183"/>
      <c r="C56" s="183"/>
      <c r="D56" s="183"/>
      <c r="E56" s="183"/>
      <c r="F56" s="183"/>
      <c r="G56" s="183"/>
      <c r="H56" s="184"/>
      <c r="I56" s="4">
        <v>49</v>
      </c>
      <c r="J56" s="10">
        <v>8468123</v>
      </c>
      <c r="K56" s="10">
        <v>5409072</v>
      </c>
      <c r="L56" s="93"/>
      <c r="M56" s="93"/>
    </row>
    <row r="57" spans="1:13" ht="12.75">
      <c r="A57" s="182" t="s">
        <v>87</v>
      </c>
      <c r="B57" s="183"/>
      <c r="C57" s="183"/>
      <c r="D57" s="183"/>
      <c r="E57" s="183"/>
      <c r="F57" s="183"/>
      <c r="G57" s="183"/>
      <c r="H57" s="184"/>
      <c r="I57" s="4">
        <v>50</v>
      </c>
      <c r="J57" s="9">
        <f>SUM(J58:J64)</f>
        <v>83646023.32</v>
      </c>
      <c r="K57" s="9">
        <f>SUM(K58:K64)</f>
        <v>72745153.13999999</v>
      </c>
      <c r="L57" s="93"/>
      <c r="M57" s="93"/>
    </row>
    <row r="58" spans="1:13" ht="12.75">
      <c r="A58" s="182" t="s">
        <v>88</v>
      </c>
      <c r="B58" s="183"/>
      <c r="C58" s="183"/>
      <c r="D58" s="183"/>
      <c r="E58" s="183"/>
      <c r="F58" s="183"/>
      <c r="G58" s="183"/>
      <c r="H58" s="184"/>
      <c r="I58" s="4">
        <v>51</v>
      </c>
      <c r="J58" s="10"/>
      <c r="K58" s="10"/>
      <c r="L58" s="93"/>
      <c r="M58" s="93"/>
    </row>
    <row r="59" spans="1:13" ht="12.75">
      <c r="A59" s="182" t="s">
        <v>89</v>
      </c>
      <c r="B59" s="183"/>
      <c r="C59" s="183"/>
      <c r="D59" s="183"/>
      <c r="E59" s="183"/>
      <c r="F59" s="183"/>
      <c r="G59" s="183"/>
      <c r="H59" s="184"/>
      <c r="I59" s="4">
        <v>52</v>
      </c>
      <c r="J59" s="10"/>
      <c r="K59" s="10"/>
      <c r="L59" s="93"/>
      <c r="M59" s="93"/>
    </row>
    <row r="60" spans="1:13" ht="12.75">
      <c r="A60" s="182" t="s">
        <v>90</v>
      </c>
      <c r="B60" s="183"/>
      <c r="C60" s="183"/>
      <c r="D60" s="183"/>
      <c r="E60" s="183"/>
      <c r="F60" s="183"/>
      <c r="G60" s="183"/>
      <c r="H60" s="184"/>
      <c r="I60" s="4">
        <v>53</v>
      </c>
      <c r="J60" s="10"/>
      <c r="K60" s="10"/>
      <c r="L60" s="93"/>
      <c r="M60" s="93"/>
    </row>
    <row r="61" spans="1:13" ht="12.75">
      <c r="A61" s="182" t="s">
        <v>61</v>
      </c>
      <c r="B61" s="183"/>
      <c r="C61" s="183"/>
      <c r="D61" s="183"/>
      <c r="E61" s="183"/>
      <c r="F61" s="183"/>
      <c r="G61" s="183"/>
      <c r="H61" s="184"/>
      <c r="I61" s="4">
        <v>54</v>
      </c>
      <c r="J61" s="10"/>
      <c r="K61" s="10"/>
      <c r="L61" s="93"/>
      <c r="M61" s="93"/>
    </row>
    <row r="62" spans="1:13" ht="12.75">
      <c r="A62" s="182" t="s">
        <v>62</v>
      </c>
      <c r="B62" s="183"/>
      <c r="C62" s="183"/>
      <c r="D62" s="183"/>
      <c r="E62" s="183"/>
      <c r="F62" s="183"/>
      <c r="G62" s="183"/>
      <c r="H62" s="184"/>
      <c r="I62" s="4">
        <v>55</v>
      </c>
      <c r="J62" s="10">
        <v>4121040</v>
      </c>
      <c r="K62" s="10">
        <v>871296.84</v>
      </c>
      <c r="L62" s="93"/>
      <c r="M62" s="93"/>
    </row>
    <row r="63" spans="1:13" ht="12.75">
      <c r="A63" s="182" t="s">
        <v>91</v>
      </c>
      <c r="B63" s="183"/>
      <c r="C63" s="183"/>
      <c r="D63" s="183"/>
      <c r="E63" s="183"/>
      <c r="F63" s="183"/>
      <c r="G63" s="183"/>
      <c r="H63" s="184"/>
      <c r="I63" s="4">
        <v>56</v>
      </c>
      <c r="J63" s="10">
        <v>79523210.32</v>
      </c>
      <c r="K63" s="10">
        <v>71873856.29999998</v>
      </c>
      <c r="L63" s="93"/>
      <c r="M63" s="93"/>
    </row>
    <row r="64" spans="1:13" ht="12.75">
      <c r="A64" s="182" t="s">
        <v>92</v>
      </c>
      <c r="B64" s="183"/>
      <c r="C64" s="183"/>
      <c r="D64" s="183"/>
      <c r="E64" s="183"/>
      <c r="F64" s="183"/>
      <c r="G64" s="183"/>
      <c r="H64" s="184"/>
      <c r="I64" s="4">
        <v>57</v>
      </c>
      <c r="J64" s="10">
        <v>1773</v>
      </c>
      <c r="K64" s="10">
        <v>0</v>
      </c>
      <c r="L64" s="93"/>
      <c r="M64" s="93"/>
    </row>
    <row r="65" spans="1:13" ht="12.75">
      <c r="A65" s="182" t="s">
        <v>93</v>
      </c>
      <c r="B65" s="183"/>
      <c r="C65" s="183"/>
      <c r="D65" s="183"/>
      <c r="E65" s="183"/>
      <c r="F65" s="183"/>
      <c r="G65" s="183"/>
      <c r="H65" s="184"/>
      <c r="I65" s="4">
        <v>58</v>
      </c>
      <c r="J65" s="10">
        <v>9964766</v>
      </c>
      <c r="K65" s="10">
        <v>3349784.3799999994</v>
      </c>
      <c r="L65" s="93"/>
      <c r="M65" s="93"/>
    </row>
    <row r="66" spans="1:13" ht="12.75">
      <c r="A66" s="185" t="s">
        <v>94</v>
      </c>
      <c r="B66" s="186"/>
      <c r="C66" s="186"/>
      <c r="D66" s="186"/>
      <c r="E66" s="186"/>
      <c r="F66" s="186"/>
      <c r="G66" s="186"/>
      <c r="H66" s="187"/>
      <c r="I66" s="4">
        <v>59</v>
      </c>
      <c r="J66" s="10">
        <v>1220353</v>
      </c>
      <c r="K66" s="10">
        <v>1524822.99</v>
      </c>
      <c r="L66" s="93"/>
      <c r="M66" s="93"/>
    </row>
    <row r="67" spans="1:13" ht="12.75">
      <c r="A67" s="185" t="s">
        <v>95</v>
      </c>
      <c r="B67" s="186"/>
      <c r="C67" s="186"/>
      <c r="D67" s="186"/>
      <c r="E67" s="186"/>
      <c r="F67" s="186"/>
      <c r="G67" s="186"/>
      <c r="H67" s="187"/>
      <c r="I67" s="4">
        <v>60</v>
      </c>
      <c r="J67" s="9">
        <f>J8+J9+J41+J66</f>
        <v>843277473.26</v>
      </c>
      <c r="K67" s="9">
        <f>K8+K9+K41+K66</f>
        <v>1005594325.7900001</v>
      </c>
      <c r="L67" s="93"/>
      <c r="M67" s="93"/>
    </row>
    <row r="68" spans="1:13" ht="12.75">
      <c r="A68" s="207" t="s">
        <v>96</v>
      </c>
      <c r="B68" s="208"/>
      <c r="C68" s="208"/>
      <c r="D68" s="208"/>
      <c r="E68" s="208"/>
      <c r="F68" s="208"/>
      <c r="G68" s="208"/>
      <c r="H68" s="209"/>
      <c r="I68" s="7">
        <v>61</v>
      </c>
      <c r="J68" s="11"/>
      <c r="K68" s="11"/>
      <c r="L68" s="93"/>
      <c r="M68" s="93"/>
    </row>
    <row r="69" spans="1:13" ht="12.75">
      <c r="A69" s="193" t="s">
        <v>97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1"/>
      <c r="L69" s="93"/>
      <c r="M69" s="93"/>
    </row>
    <row r="70" spans="1:13" ht="12.75">
      <c r="A70" s="197" t="s">
        <v>98</v>
      </c>
      <c r="B70" s="198"/>
      <c r="C70" s="198"/>
      <c r="D70" s="198"/>
      <c r="E70" s="198"/>
      <c r="F70" s="198"/>
      <c r="G70" s="198"/>
      <c r="H70" s="212"/>
      <c r="I70" s="6">
        <v>62</v>
      </c>
      <c r="J70" s="14">
        <f>J71+J72+J73+J79+J80+J83+J86</f>
        <v>167155262</v>
      </c>
      <c r="K70" s="14">
        <f>K71+K72+K73+K79+K80+K83+K86</f>
        <v>216904285.25441465</v>
      </c>
      <c r="L70" s="93"/>
      <c r="M70" s="93"/>
    </row>
    <row r="71" spans="1:13" ht="12.75">
      <c r="A71" s="182" t="s">
        <v>99</v>
      </c>
      <c r="B71" s="183"/>
      <c r="C71" s="183"/>
      <c r="D71" s="183"/>
      <c r="E71" s="183"/>
      <c r="F71" s="183"/>
      <c r="G71" s="183"/>
      <c r="H71" s="184"/>
      <c r="I71" s="4">
        <v>63</v>
      </c>
      <c r="J71" s="10">
        <v>12000000</v>
      </c>
      <c r="K71" s="10">
        <v>19016429.999999993</v>
      </c>
      <c r="L71" s="93"/>
      <c r="M71" s="93"/>
    </row>
    <row r="72" spans="1:13" ht="12.75">
      <c r="A72" s="182" t="s">
        <v>100</v>
      </c>
      <c r="B72" s="183"/>
      <c r="C72" s="183"/>
      <c r="D72" s="183"/>
      <c r="E72" s="183"/>
      <c r="F72" s="183"/>
      <c r="G72" s="183"/>
      <c r="H72" s="184"/>
      <c r="I72" s="4">
        <v>64</v>
      </c>
      <c r="J72" s="10"/>
      <c r="K72" s="10">
        <v>85379030.83</v>
      </c>
      <c r="L72" s="93"/>
      <c r="M72" s="93"/>
    </row>
    <row r="73" spans="1:13" ht="12.75">
      <c r="A73" s="182" t="s">
        <v>101</v>
      </c>
      <c r="B73" s="183"/>
      <c r="C73" s="183"/>
      <c r="D73" s="183"/>
      <c r="E73" s="183"/>
      <c r="F73" s="183"/>
      <c r="G73" s="183"/>
      <c r="H73" s="184"/>
      <c r="I73" s="4">
        <v>65</v>
      </c>
      <c r="J73" s="9">
        <f>J74+J75-J76+J77+J78</f>
        <v>160918</v>
      </c>
      <c r="K73" s="9">
        <f>K74+K75-K76+K77+K78</f>
        <v>183483.79</v>
      </c>
      <c r="L73" s="93"/>
      <c r="M73" s="93"/>
    </row>
    <row r="74" spans="1:13" ht="12.75">
      <c r="A74" s="182" t="s">
        <v>102</v>
      </c>
      <c r="B74" s="183"/>
      <c r="C74" s="183"/>
      <c r="D74" s="183"/>
      <c r="E74" s="183"/>
      <c r="F74" s="183"/>
      <c r="G74" s="183"/>
      <c r="H74" s="184"/>
      <c r="I74" s="4">
        <v>66</v>
      </c>
      <c r="J74" s="10">
        <v>160918</v>
      </c>
      <c r="K74" s="10">
        <v>183483.79</v>
      </c>
      <c r="L74" s="93"/>
      <c r="M74" s="93"/>
    </row>
    <row r="75" spans="1:13" ht="12.75">
      <c r="A75" s="182" t="s">
        <v>103</v>
      </c>
      <c r="B75" s="183"/>
      <c r="C75" s="183"/>
      <c r="D75" s="183"/>
      <c r="E75" s="183"/>
      <c r="F75" s="183"/>
      <c r="G75" s="183"/>
      <c r="H75" s="184"/>
      <c r="I75" s="4">
        <v>67</v>
      </c>
      <c r="J75" s="10"/>
      <c r="K75" s="10"/>
      <c r="L75" s="93"/>
      <c r="M75" s="93"/>
    </row>
    <row r="76" spans="1:13" ht="12.75">
      <c r="A76" s="182" t="s">
        <v>104</v>
      </c>
      <c r="B76" s="183"/>
      <c r="C76" s="183"/>
      <c r="D76" s="183"/>
      <c r="E76" s="183"/>
      <c r="F76" s="183"/>
      <c r="G76" s="183"/>
      <c r="H76" s="184"/>
      <c r="I76" s="4">
        <v>68</v>
      </c>
      <c r="J76" s="10"/>
      <c r="K76" s="10"/>
      <c r="L76" s="93"/>
      <c r="M76" s="93"/>
    </row>
    <row r="77" spans="1:13" ht="12.75">
      <c r="A77" s="182" t="s">
        <v>105</v>
      </c>
      <c r="B77" s="183"/>
      <c r="C77" s="183"/>
      <c r="D77" s="183"/>
      <c r="E77" s="183"/>
      <c r="F77" s="183"/>
      <c r="G77" s="183"/>
      <c r="H77" s="184"/>
      <c r="I77" s="4">
        <v>69</v>
      </c>
      <c r="J77" s="10"/>
      <c r="K77" s="10"/>
      <c r="L77" s="93"/>
      <c r="M77" s="93"/>
    </row>
    <row r="78" spans="1:13" ht="12.75">
      <c r="A78" s="182" t="s">
        <v>106</v>
      </c>
      <c r="B78" s="183"/>
      <c r="C78" s="183"/>
      <c r="D78" s="183"/>
      <c r="E78" s="183"/>
      <c r="F78" s="183"/>
      <c r="G78" s="183"/>
      <c r="H78" s="184"/>
      <c r="I78" s="4">
        <v>70</v>
      </c>
      <c r="J78" s="10"/>
      <c r="K78" s="10"/>
      <c r="L78" s="93"/>
      <c r="M78" s="93"/>
    </row>
    <row r="79" spans="1:13" ht="12.75">
      <c r="A79" s="182" t="s">
        <v>107</v>
      </c>
      <c r="B79" s="183"/>
      <c r="C79" s="183"/>
      <c r="D79" s="183"/>
      <c r="E79" s="183"/>
      <c r="F79" s="183"/>
      <c r="G79" s="183"/>
      <c r="H79" s="184"/>
      <c r="I79" s="4">
        <v>71</v>
      </c>
      <c r="J79" s="10">
        <v>83504117</v>
      </c>
      <c r="K79" s="10">
        <v>67384067.7</v>
      </c>
      <c r="L79" s="93"/>
      <c r="M79" s="93"/>
    </row>
    <row r="80" spans="1:13" ht="12.75">
      <c r="A80" s="182" t="s">
        <v>108</v>
      </c>
      <c r="B80" s="183"/>
      <c r="C80" s="183"/>
      <c r="D80" s="183"/>
      <c r="E80" s="183"/>
      <c r="F80" s="183"/>
      <c r="G80" s="183"/>
      <c r="H80" s="184"/>
      <c r="I80" s="4">
        <v>72</v>
      </c>
      <c r="J80" s="9">
        <f>J81-J82</f>
        <v>27523810</v>
      </c>
      <c r="K80" s="9">
        <f>K81-K82</f>
        <v>37480963.35064747</v>
      </c>
      <c r="L80" s="93"/>
      <c r="M80" s="93"/>
    </row>
    <row r="81" spans="1:13" ht="12.75">
      <c r="A81" s="204" t="s">
        <v>109</v>
      </c>
      <c r="B81" s="205"/>
      <c r="C81" s="205"/>
      <c r="D81" s="205"/>
      <c r="E81" s="205"/>
      <c r="F81" s="205"/>
      <c r="G81" s="205"/>
      <c r="H81" s="206"/>
      <c r="I81" s="4">
        <v>73</v>
      </c>
      <c r="J81" s="10">
        <v>27523810</v>
      </c>
      <c r="K81" s="10">
        <v>37480963.35064747</v>
      </c>
      <c r="L81" s="93"/>
      <c r="M81" s="93"/>
    </row>
    <row r="82" spans="1:13" ht="12.75">
      <c r="A82" s="204" t="s">
        <v>110</v>
      </c>
      <c r="B82" s="205"/>
      <c r="C82" s="205"/>
      <c r="D82" s="205"/>
      <c r="E82" s="205"/>
      <c r="F82" s="205"/>
      <c r="G82" s="205"/>
      <c r="H82" s="206"/>
      <c r="I82" s="4">
        <v>74</v>
      </c>
      <c r="J82" s="10"/>
      <c r="K82" s="10"/>
      <c r="L82" s="93"/>
      <c r="M82" s="93"/>
    </row>
    <row r="83" spans="1:13" ht="12.75">
      <c r="A83" s="182" t="s">
        <v>111</v>
      </c>
      <c r="B83" s="183"/>
      <c r="C83" s="183"/>
      <c r="D83" s="183"/>
      <c r="E83" s="183"/>
      <c r="F83" s="183"/>
      <c r="G83" s="183"/>
      <c r="H83" s="184"/>
      <c r="I83" s="4">
        <v>75</v>
      </c>
      <c r="J83" s="9">
        <f>J84-J85</f>
        <v>-12433200</v>
      </c>
      <c r="K83" s="9">
        <f>K84-K85</f>
        <v>-46269674.5004583</v>
      </c>
      <c r="L83" s="93"/>
      <c r="M83" s="93"/>
    </row>
    <row r="84" spans="1:13" ht="12.75">
      <c r="A84" s="204" t="s">
        <v>112</v>
      </c>
      <c r="B84" s="205"/>
      <c r="C84" s="205"/>
      <c r="D84" s="205"/>
      <c r="E84" s="205"/>
      <c r="F84" s="205"/>
      <c r="G84" s="205"/>
      <c r="H84" s="206"/>
      <c r="I84" s="4">
        <v>76</v>
      </c>
      <c r="J84" s="10"/>
      <c r="K84" s="10"/>
      <c r="L84" s="93"/>
      <c r="M84" s="93"/>
    </row>
    <row r="85" spans="1:13" ht="12.75">
      <c r="A85" s="204" t="s">
        <v>113</v>
      </c>
      <c r="B85" s="205"/>
      <c r="C85" s="205"/>
      <c r="D85" s="205"/>
      <c r="E85" s="205"/>
      <c r="F85" s="205"/>
      <c r="G85" s="205"/>
      <c r="H85" s="206"/>
      <c r="I85" s="4">
        <v>77</v>
      </c>
      <c r="J85" s="10">
        <v>12433200</v>
      </c>
      <c r="K85" s="10">
        <v>46269674.5004583</v>
      </c>
      <c r="L85" s="93"/>
      <c r="M85" s="93"/>
    </row>
    <row r="86" spans="1:13" ht="12.75">
      <c r="A86" s="182" t="s">
        <v>114</v>
      </c>
      <c r="B86" s="183"/>
      <c r="C86" s="183"/>
      <c r="D86" s="183"/>
      <c r="E86" s="183"/>
      <c r="F86" s="183"/>
      <c r="G86" s="183"/>
      <c r="H86" s="184"/>
      <c r="I86" s="4">
        <v>78</v>
      </c>
      <c r="J86" s="10">
        <v>56399617</v>
      </c>
      <c r="K86" s="10">
        <v>53729984.08422547</v>
      </c>
      <c r="L86" s="93"/>
      <c r="M86" s="93"/>
    </row>
    <row r="87" spans="1:13" ht="12.75">
      <c r="A87" s="185" t="s">
        <v>115</v>
      </c>
      <c r="B87" s="186"/>
      <c r="C87" s="186"/>
      <c r="D87" s="186"/>
      <c r="E87" s="186"/>
      <c r="F87" s="186"/>
      <c r="G87" s="186"/>
      <c r="H87" s="187"/>
      <c r="I87" s="4">
        <v>79</v>
      </c>
      <c r="J87" s="9">
        <f>SUM(J88:J90)</f>
        <v>0</v>
      </c>
      <c r="K87" s="9">
        <f>SUM(K88:K90)</f>
        <v>249821</v>
      </c>
      <c r="L87" s="93"/>
      <c r="M87" s="93"/>
    </row>
    <row r="88" spans="1:13" ht="12.75">
      <c r="A88" s="182" t="s">
        <v>116</v>
      </c>
      <c r="B88" s="183"/>
      <c r="C88" s="183"/>
      <c r="D88" s="183"/>
      <c r="E88" s="183"/>
      <c r="F88" s="183"/>
      <c r="G88" s="183"/>
      <c r="H88" s="184"/>
      <c r="I88" s="4">
        <v>80</v>
      </c>
      <c r="J88" s="10"/>
      <c r="K88" s="10"/>
      <c r="L88" s="93"/>
      <c r="M88" s="93"/>
    </row>
    <row r="89" spans="1:13" ht="12.75">
      <c r="A89" s="182" t="s">
        <v>117</v>
      </c>
      <c r="B89" s="183"/>
      <c r="C89" s="183"/>
      <c r="D89" s="183"/>
      <c r="E89" s="183"/>
      <c r="F89" s="183"/>
      <c r="G89" s="183"/>
      <c r="H89" s="184"/>
      <c r="I89" s="4">
        <v>81</v>
      </c>
      <c r="J89" s="10"/>
      <c r="K89" s="10"/>
      <c r="L89" s="93"/>
      <c r="M89" s="93"/>
    </row>
    <row r="90" spans="1:13" ht="12.75">
      <c r="A90" s="182" t="s">
        <v>118</v>
      </c>
      <c r="B90" s="183"/>
      <c r="C90" s="183"/>
      <c r="D90" s="183"/>
      <c r="E90" s="183"/>
      <c r="F90" s="183"/>
      <c r="G90" s="183"/>
      <c r="H90" s="184"/>
      <c r="I90" s="4">
        <v>82</v>
      </c>
      <c r="J90" s="10"/>
      <c r="K90" s="10">
        <v>249821</v>
      </c>
      <c r="L90" s="93"/>
      <c r="M90" s="93"/>
    </row>
    <row r="91" spans="1:13" ht="12.75">
      <c r="A91" s="185" t="s">
        <v>119</v>
      </c>
      <c r="B91" s="186"/>
      <c r="C91" s="186"/>
      <c r="D91" s="186"/>
      <c r="E91" s="186"/>
      <c r="F91" s="186"/>
      <c r="G91" s="186"/>
      <c r="H91" s="187"/>
      <c r="I91" s="4">
        <v>83</v>
      </c>
      <c r="J91" s="9">
        <f>SUM(J92:J100)</f>
        <v>241699511</v>
      </c>
      <c r="K91" s="9">
        <f>SUM(K92:K100)</f>
        <v>175579168.32</v>
      </c>
      <c r="L91" s="93"/>
      <c r="M91" s="93"/>
    </row>
    <row r="92" spans="1:13" ht="12.75">
      <c r="A92" s="182" t="s">
        <v>120</v>
      </c>
      <c r="B92" s="183"/>
      <c r="C92" s="183"/>
      <c r="D92" s="183"/>
      <c r="E92" s="183"/>
      <c r="F92" s="183"/>
      <c r="G92" s="183"/>
      <c r="H92" s="184"/>
      <c r="I92" s="4">
        <v>84</v>
      </c>
      <c r="J92" s="10"/>
      <c r="K92" s="10"/>
      <c r="L92" s="93"/>
      <c r="M92" s="93"/>
    </row>
    <row r="93" spans="1:13" ht="12.75">
      <c r="A93" s="182" t="s">
        <v>121</v>
      </c>
      <c r="B93" s="183"/>
      <c r="C93" s="183"/>
      <c r="D93" s="183"/>
      <c r="E93" s="183"/>
      <c r="F93" s="183"/>
      <c r="G93" s="183"/>
      <c r="H93" s="184"/>
      <c r="I93" s="4">
        <v>85</v>
      </c>
      <c r="J93" s="10"/>
      <c r="K93" s="10">
        <v>10955</v>
      </c>
      <c r="L93" s="93"/>
      <c r="M93" s="93"/>
    </row>
    <row r="94" spans="1:13" ht="12.75">
      <c r="A94" s="182" t="s">
        <v>122</v>
      </c>
      <c r="B94" s="183"/>
      <c r="C94" s="183"/>
      <c r="D94" s="183"/>
      <c r="E94" s="183"/>
      <c r="F94" s="183"/>
      <c r="G94" s="183"/>
      <c r="H94" s="184"/>
      <c r="I94" s="4">
        <v>86</v>
      </c>
      <c r="J94" s="10">
        <v>219148961</v>
      </c>
      <c r="K94" s="10">
        <v>158430216.39</v>
      </c>
      <c r="L94" s="93"/>
      <c r="M94" s="93"/>
    </row>
    <row r="95" spans="1:13" ht="12.75">
      <c r="A95" s="182" t="s">
        <v>123</v>
      </c>
      <c r="B95" s="183"/>
      <c r="C95" s="183"/>
      <c r="D95" s="183"/>
      <c r="E95" s="183"/>
      <c r="F95" s="183"/>
      <c r="G95" s="183"/>
      <c r="H95" s="184"/>
      <c r="I95" s="4">
        <v>87</v>
      </c>
      <c r="J95" s="10"/>
      <c r="K95" s="10"/>
      <c r="L95" s="93"/>
      <c r="M95" s="93"/>
    </row>
    <row r="96" spans="1:13" ht="12.75">
      <c r="A96" s="182" t="s">
        <v>124</v>
      </c>
      <c r="B96" s="183"/>
      <c r="C96" s="183"/>
      <c r="D96" s="183"/>
      <c r="E96" s="183"/>
      <c r="F96" s="183"/>
      <c r="G96" s="183"/>
      <c r="H96" s="184"/>
      <c r="I96" s="4">
        <v>88</v>
      </c>
      <c r="J96" s="10">
        <v>318468</v>
      </c>
      <c r="K96" s="10">
        <v>291980</v>
      </c>
      <c r="L96" s="93"/>
      <c r="M96" s="93"/>
    </row>
    <row r="97" spans="1:13" ht="12.75">
      <c r="A97" s="182" t="s">
        <v>125</v>
      </c>
      <c r="B97" s="183"/>
      <c r="C97" s="183"/>
      <c r="D97" s="183"/>
      <c r="E97" s="183"/>
      <c r="F97" s="183"/>
      <c r="G97" s="183"/>
      <c r="H97" s="184"/>
      <c r="I97" s="4">
        <v>89</v>
      </c>
      <c r="J97" s="10"/>
      <c r="K97" s="10"/>
      <c r="L97" s="93"/>
      <c r="M97" s="93"/>
    </row>
    <row r="98" spans="1:13" ht="12.75">
      <c r="A98" s="182" t="s">
        <v>126</v>
      </c>
      <c r="B98" s="183"/>
      <c r="C98" s="183"/>
      <c r="D98" s="183"/>
      <c r="E98" s="183"/>
      <c r="F98" s="183"/>
      <c r="G98" s="183"/>
      <c r="H98" s="184"/>
      <c r="I98" s="4">
        <v>90</v>
      </c>
      <c r="J98" s="10"/>
      <c r="K98" s="10"/>
      <c r="L98" s="93"/>
      <c r="M98" s="93"/>
    </row>
    <row r="99" spans="1:13" ht="12.75">
      <c r="A99" s="182" t="s">
        <v>127</v>
      </c>
      <c r="B99" s="183"/>
      <c r="C99" s="183"/>
      <c r="D99" s="183"/>
      <c r="E99" s="183"/>
      <c r="F99" s="183"/>
      <c r="G99" s="183"/>
      <c r="H99" s="184"/>
      <c r="I99" s="4">
        <v>91</v>
      </c>
      <c r="J99" s="10"/>
      <c r="K99" s="10"/>
      <c r="L99" s="93"/>
      <c r="M99" s="93"/>
    </row>
    <row r="100" spans="1:13" ht="12.75">
      <c r="A100" s="182" t="s">
        <v>128</v>
      </c>
      <c r="B100" s="183"/>
      <c r="C100" s="183"/>
      <c r="D100" s="183"/>
      <c r="E100" s="183"/>
      <c r="F100" s="183"/>
      <c r="G100" s="183"/>
      <c r="H100" s="184"/>
      <c r="I100" s="4">
        <v>92</v>
      </c>
      <c r="J100" s="10">
        <v>22232082</v>
      </c>
      <c r="K100" s="10">
        <v>16846016.93</v>
      </c>
      <c r="L100" s="93"/>
      <c r="M100" s="93"/>
    </row>
    <row r="101" spans="1:13" ht="12.75">
      <c r="A101" s="185" t="s">
        <v>129</v>
      </c>
      <c r="B101" s="186"/>
      <c r="C101" s="186"/>
      <c r="D101" s="186"/>
      <c r="E101" s="186"/>
      <c r="F101" s="186"/>
      <c r="G101" s="186"/>
      <c r="H101" s="187"/>
      <c r="I101" s="4">
        <v>93</v>
      </c>
      <c r="J101" s="9">
        <f>SUM(J102:J113)</f>
        <v>416647750</v>
      </c>
      <c r="K101" s="9">
        <f>SUM(K102:K113)</f>
        <v>597104006.3999999</v>
      </c>
      <c r="L101" s="93"/>
      <c r="M101" s="93"/>
    </row>
    <row r="102" spans="1:13" ht="12.75">
      <c r="A102" s="182" t="s">
        <v>120</v>
      </c>
      <c r="B102" s="183"/>
      <c r="C102" s="183"/>
      <c r="D102" s="183"/>
      <c r="E102" s="183"/>
      <c r="F102" s="183"/>
      <c r="G102" s="183"/>
      <c r="H102" s="184"/>
      <c r="I102" s="4">
        <v>94</v>
      </c>
      <c r="J102" s="10"/>
      <c r="K102" s="10"/>
      <c r="L102" s="93"/>
      <c r="M102" s="93"/>
    </row>
    <row r="103" spans="1:13" ht="12.75">
      <c r="A103" s="182" t="s">
        <v>121</v>
      </c>
      <c r="B103" s="183"/>
      <c r="C103" s="183"/>
      <c r="D103" s="183"/>
      <c r="E103" s="183"/>
      <c r="F103" s="183"/>
      <c r="G103" s="183"/>
      <c r="H103" s="184"/>
      <c r="I103" s="4">
        <v>95</v>
      </c>
      <c r="J103" s="10">
        <v>4795781</v>
      </c>
      <c r="K103" s="10">
        <v>0</v>
      </c>
      <c r="L103" s="93"/>
      <c r="M103" s="93"/>
    </row>
    <row r="104" spans="1:13" ht="12.75">
      <c r="A104" s="182" t="s">
        <v>122</v>
      </c>
      <c r="B104" s="183"/>
      <c r="C104" s="183"/>
      <c r="D104" s="183"/>
      <c r="E104" s="183"/>
      <c r="F104" s="183"/>
      <c r="G104" s="183"/>
      <c r="H104" s="184"/>
      <c r="I104" s="4">
        <v>96</v>
      </c>
      <c r="J104" s="10">
        <v>256949526</v>
      </c>
      <c r="K104" s="10">
        <v>328819259.21</v>
      </c>
      <c r="L104" s="93"/>
      <c r="M104" s="93"/>
    </row>
    <row r="105" spans="1:13" ht="12.75">
      <c r="A105" s="182" t="s">
        <v>123</v>
      </c>
      <c r="B105" s="183"/>
      <c r="C105" s="183"/>
      <c r="D105" s="183"/>
      <c r="E105" s="183"/>
      <c r="F105" s="183"/>
      <c r="G105" s="183"/>
      <c r="H105" s="184"/>
      <c r="I105" s="4">
        <v>97</v>
      </c>
      <c r="J105" s="10">
        <v>3797718</v>
      </c>
      <c r="K105" s="10">
        <v>2770585.82</v>
      </c>
      <c r="L105" s="93"/>
      <c r="M105" s="93"/>
    </row>
    <row r="106" spans="1:13" ht="12.75">
      <c r="A106" s="182" t="s">
        <v>124</v>
      </c>
      <c r="B106" s="183"/>
      <c r="C106" s="183"/>
      <c r="D106" s="183"/>
      <c r="E106" s="183"/>
      <c r="F106" s="183"/>
      <c r="G106" s="183"/>
      <c r="H106" s="184"/>
      <c r="I106" s="4">
        <v>98</v>
      </c>
      <c r="J106" s="10">
        <v>125371206</v>
      </c>
      <c r="K106" s="10">
        <v>140484064.81999996</v>
      </c>
      <c r="L106" s="93"/>
      <c r="M106" s="93"/>
    </row>
    <row r="107" spans="1:13" ht="12.75">
      <c r="A107" s="182" t="s">
        <v>125</v>
      </c>
      <c r="B107" s="183"/>
      <c r="C107" s="183"/>
      <c r="D107" s="183"/>
      <c r="E107" s="183"/>
      <c r="F107" s="183"/>
      <c r="G107" s="183"/>
      <c r="H107" s="184"/>
      <c r="I107" s="4">
        <v>99</v>
      </c>
      <c r="J107" s="10">
        <v>18044377</v>
      </c>
      <c r="K107" s="10">
        <v>109802352.5</v>
      </c>
      <c r="L107" s="93"/>
      <c r="M107" s="93"/>
    </row>
    <row r="108" spans="1:13" ht="12.75">
      <c r="A108" s="182" t="s">
        <v>126</v>
      </c>
      <c r="B108" s="183"/>
      <c r="C108" s="183"/>
      <c r="D108" s="183"/>
      <c r="E108" s="183"/>
      <c r="F108" s="183"/>
      <c r="G108" s="183"/>
      <c r="H108" s="184"/>
      <c r="I108" s="4">
        <v>100</v>
      </c>
      <c r="K108" s="10"/>
      <c r="L108" s="93"/>
      <c r="M108" s="93"/>
    </row>
    <row r="109" spans="1:13" ht="12.75">
      <c r="A109" s="182" t="s">
        <v>130</v>
      </c>
      <c r="B109" s="183"/>
      <c r="C109" s="183"/>
      <c r="D109" s="183"/>
      <c r="E109" s="183"/>
      <c r="F109" s="183"/>
      <c r="G109" s="183"/>
      <c r="H109" s="184"/>
      <c r="I109" s="4">
        <v>101</v>
      </c>
      <c r="J109" s="10">
        <v>2014041</v>
      </c>
      <c r="K109" s="10">
        <v>2128576.54</v>
      </c>
      <c r="L109" s="93"/>
      <c r="M109" s="93"/>
    </row>
    <row r="110" spans="1:13" ht="12.75">
      <c r="A110" s="182" t="s">
        <v>131</v>
      </c>
      <c r="B110" s="183"/>
      <c r="C110" s="183"/>
      <c r="D110" s="183"/>
      <c r="E110" s="183"/>
      <c r="F110" s="183"/>
      <c r="G110" s="183"/>
      <c r="H110" s="184"/>
      <c r="I110" s="4">
        <v>102</v>
      </c>
      <c r="J110" s="10">
        <v>3544900</v>
      </c>
      <c r="K110" s="10">
        <v>7347715.509999999</v>
      </c>
      <c r="L110" s="93"/>
      <c r="M110" s="93"/>
    </row>
    <row r="111" spans="1:13" ht="12.75">
      <c r="A111" s="182" t="s">
        <v>132</v>
      </c>
      <c r="B111" s="183"/>
      <c r="C111" s="183"/>
      <c r="D111" s="183"/>
      <c r="E111" s="183"/>
      <c r="F111" s="183"/>
      <c r="G111" s="183"/>
      <c r="H111" s="184"/>
      <c r="I111" s="4">
        <v>103</v>
      </c>
      <c r="J111" s="10"/>
      <c r="K111" s="10"/>
      <c r="L111" s="93"/>
      <c r="M111" s="93"/>
    </row>
    <row r="112" spans="1:13" ht="12.75">
      <c r="A112" s="182" t="s">
        <v>133</v>
      </c>
      <c r="B112" s="183"/>
      <c r="C112" s="183"/>
      <c r="D112" s="183"/>
      <c r="E112" s="183"/>
      <c r="F112" s="183"/>
      <c r="G112" s="183"/>
      <c r="H112" s="184"/>
      <c r="I112" s="4">
        <v>104</v>
      </c>
      <c r="J112" s="10"/>
      <c r="K112" s="10"/>
      <c r="L112" s="93"/>
      <c r="M112" s="93"/>
    </row>
    <row r="113" spans="1:13" ht="12.75">
      <c r="A113" s="182" t="s">
        <v>134</v>
      </c>
      <c r="B113" s="183"/>
      <c r="C113" s="183"/>
      <c r="D113" s="183"/>
      <c r="E113" s="183"/>
      <c r="F113" s="183"/>
      <c r="G113" s="183"/>
      <c r="H113" s="184"/>
      <c r="I113" s="4">
        <v>105</v>
      </c>
      <c r="J113" s="10">
        <v>2130201</v>
      </c>
      <c r="K113" s="10">
        <v>5751452</v>
      </c>
      <c r="L113" s="93"/>
      <c r="M113" s="93"/>
    </row>
    <row r="114" spans="1:13" ht="12.75">
      <c r="A114" s="185" t="s">
        <v>135</v>
      </c>
      <c r="B114" s="186"/>
      <c r="C114" s="186"/>
      <c r="D114" s="186"/>
      <c r="E114" s="186"/>
      <c r="F114" s="186"/>
      <c r="G114" s="186"/>
      <c r="H114" s="187"/>
      <c r="I114" s="4">
        <v>106</v>
      </c>
      <c r="J114" s="10">
        <v>17774950</v>
      </c>
      <c r="K114" s="10">
        <v>15757044.98</v>
      </c>
      <c r="L114" s="93"/>
      <c r="M114" s="93"/>
    </row>
    <row r="115" spans="1:13" ht="12.75">
      <c r="A115" s="185" t="s">
        <v>136</v>
      </c>
      <c r="B115" s="186"/>
      <c r="C115" s="186"/>
      <c r="D115" s="186"/>
      <c r="E115" s="186"/>
      <c r="F115" s="186"/>
      <c r="G115" s="186"/>
      <c r="H115" s="187"/>
      <c r="I115" s="4">
        <v>107</v>
      </c>
      <c r="J115" s="9">
        <f>J70+J87+J91+J101+J114</f>
        <v>843277473</v>
      </c>
      <c r="K115" s="9">
        <f>K70+K87+K91+K101+K114</f>
        <v>1005594325.9544145</v>
      </c>
      <c r="L115" s="93"/>
      <c r="M115" s="93"/>
    </row>
    <row r="116" spans="1:13" ht="12.75">
      <c r="A116" s="190" t="s">
        <v>137</v>
      </c>
      <c r="B116" s="191"/>
      <c r="C116" s="191"/>
      <c r="D116" s="191"/>
      <c r="E116" s="191"/>
      <c r="F116" s="191"/>
      <c r="G116" s="191"/>
      <c r="H116" s="192"/>
      <c r="I116" s="5">
        <v>108</v>
      </c>
      <c r="J116" s="11"/>
      <c r="K116" s="11"/>
      <c r="L116" s="93"/>
      <c r="M116" s="93"/>
    </row>
    <row r="117" spans="1:13" ht="12.75">
      <c r="A117" s="193" t="s">
        <v>138</v>
      </c>
      <c r="B117" s="194"/>
      <c r="C117" s="194"/>
      <c r="D117" s="194"/>
      <c r="E117" s="194"/>
      <c r="F117" s="194"/>
      <c r="G117" s="194"/>
      <c r="H117" s="194"/>
      <c r="I117" s="195"/>
      <c r="J117" s="195"/>
      <c r="K117" s="196"/>
      <c r="L117" s="93"/>
      <c r="M117" s="93"/>
    </row>
    <row r="118" spans="1:13" ht="12.75">
      <c r="A118" s="197" t="s">
        <v>139</v>
      </c>
      <c r="B118" s="198"/>
      <c r="C118" s="198"/>
      <c r="D118" s="198"/>
      <c r="E118" s="198"/>
      <c r="F118" s="198"/>
      <c r="G118" s="198"/>
      <c r="H118" s="198"/>
      <c r="I118" s="199"/>
      <c r="J118" s="199"/>
      <c r="K118" s="200"/>
      <c r="L118" s="93"/>
      <c r="M118" s="93"/>
    </row>
    <row r="119" spans="1:13" ht="12.75">
      <c r="A119" s="182" t="s">
        <v>140</v>
      </c>
      <c r="B119" s="183"/>
      <c r="C119" s="183"/>
      <c r="D119" s="183"/>
      <c r="E119" s="183"/>
      <c r="F119" s="183"/>
      <c r="G119" s="183"/>
      <c r="H119" s="184"/>
      <c r="I119" s="4">
        <v>109</v>
      </c>
      <c r="J119" s="10">
        <v>110755645</v>
      </c>
      <c r="K119" s="10">
        <v>163174301.17018917</v>
      </c>
      <c r="L119" s="93"/>
      <c r="M119" s="93"/>
    </row>
    <row r="120" spans="1:13" ht="12.75">
      <c r="A120" s="201" t="s">
        <v>141</v>
      </c>
      <c r="B120" s="202"/>
      <c r="C120" s="202"/>
      <c r="D120" s="202"/>
      <c r="E120" s="202"/>
      <c r="F120" s="202"/>
      <c r="G120" s="202"/>
      <c r="H120" s="203"/>
      <c r="I120" s="7">
        <v>110</v>
      </c>
      <c r="J120" s="11">
        <v>56399617</v>
      </c>
      <c r="K120" s="11">
        <v>53729984.08422547</v>
      </c>
      <c r="L120" s="93"/>
      <c r="M120" s="93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8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</row>
    <row r="123" spans="1:11" ht="12.75">
      <c r="A123" s="188"/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</row>
    <row r="125" spans="10:11" ht="12.75">
      <c r="J125" s="93"/>
      <c r="K125" s="93"/>
    </row>
  </sheetData>
  <sheetProtection/>
  <mergeCells count="123"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107:H107"/>
    <mergeCell ref="A108:H108"/>
    <mergeCell ref="A109:H109"/>
    <mergeCell ref="A114:H114"/>
    <mergeCell ref="A115:H115"/>
    <mergeCell ref="A111:H111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6:H106"/>
    <mergeCell ref="A100:H100"/>
    <mergeCell ref="A101:H101"/>
    <mergeCell ref="A102:H102"/>
    <mergeCell ref="A103:H103"/>
    <mergeCell ref="A104:H104"/>
    <mergeCell ref="A105:H105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73:K78 J80:K85 K87:K116 J109:J116 J87:J107">
      <formula1>0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zoomScaleSheetLayoutView="110" zoomScalePageLayoutView="0" workbookViewId="0" topLeftCell="A1">
      <selection activeCell="L47" sqref="L47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  <col min="12" max="12" width="11.140625" style="0" bestFit="1" customWidth="1"/>
  </cols>
  <sheetData>
    <row r="1" spans="1:11" ht="12.75">
      <c r="A1" s="213" t="s">
        <v>142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2.75">
      <c r="A2" s="217" t="s">
        <v>286</v>
      </c>
      <c r="B2" s="218"/>
      <c r="C2" s="218"/>
      <c r="D2" s="218"/>
      <c r="E2" s="218"/>
      <c r="F2" s="218"/>
      <c r="G2" s="218"/>
      <c r="H2" s="218"/>
      <c r="I2" s="218"/>
      <c r="J2" s="218"/>
      <c r="K2" s="216"/>
    </row>
    <row r="3" spans="1:11" ht="12.75">
      <c r="A3" s="61"/>
      <c r="B3" s="67"/>
      <c r="C3" s="67"/>
      <c r="D3" s="67"/>
      <c r="E3" s="67"/>
      <c r="F3" s="67"/>
      <c r="G3" s="67"/>
      <c r="H3" s="67"/>
      <c r="I3" s="67"/>
      <c r="J3" s="67"/>
      <c r="K3" s="12"/>
    </row>
    <row r="4" spans="1:11" ht="12.75">
      <c r="A4" s="241" t="s">
        <v>297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4.75" thickBot="1">
      <c r="A5" s="244" t="s">
        <v>34</v>
      </c>
      <c r="B5" s="244"/>
      <c r="C5" s="244"/>
      <c r="D5" s="244"/>
      <c r="E5" s="244"/>
      <c r="F5" s="244"/>
      <c r="G5" s="244"/>
      <c r="H5" s="244"/>
      <c r="I5" s="62" t="s">
        <v>35</v>
      </c>
      <c r="J5" s="64" t="s">
        <v>143</v>
      </c>
      <c r="K5" s="64" t="s">
        <v>144</v>
      </c>
    </row>
    <row r="6" spans="1:11" ht="12.75">
      <c r="A6" s="226">
        <v>1</v>
      </c>
      <c r="B6" s="226"/>
      <c r="C6" s="226"/>
      <c r="D6" s="226"/>
      <c r="E6" s="226"/>
      <c r="F6" s="226"/>
      <c r="G6" s="226"/>
      <c r="H6" s="226"/>
      <c r="I6" s="66">
        <v>2</v>
      </c>
      <c r="J6" s="65">
        <v>3</v>
      </c>
      <c r="K6" s="65">
        <v>4</v>
      </c>
    </row>
    <row r="7" spans="1:13" ht="12.75">
      <c r="A7" s="197" t="s">
        <v>145</v>
      </c>
      <c r="B7" s="198"/>
      <c r="C7" s="198"/>
      <c r="D7" s="198"/>
      <c r="E7" s="198"/>
      <c r="F7" s="198"/>
      <c r="G7" s="198"/>
      <c r="H7" s="212"/>
      <c r="I7" s="6">
        <v>111</v>
      </c>
      <c r="J7" s="14">
        <f>SUM(J8:J9)</f>
        <v>780772707</v>
      </c>
      <c r="K7" s="14">
        <f>SUM(K8:K9)</f>
        <v>815483054.1899999</v>
      </c>
      <c r="L7" s="93"/>
      <c r="M7" s="93"/>
    </row>
    <row r="8" spans="1:13" ht="12.75">
      <c r="A8" s="185" t="s">
        <v>146</v>
      </c>
      <c r="B8" s="186"/>
      <c r="C8" s="186"/>
      <c r="D8" s="186"/>
      <c r="E8" s="186"/>
      <c r="F8" s="186"/>
      <c r="G8" s="186"/>
      <c r="H8" s="187"/>
      <c r="I8" s="4">
        <v>112</v>
      </c>
      <c r="J8" s="10">
        <v>753236723</v>
      </c>
      <c r="K8" s="116">
        <v>786681706.53</v>
      </c>
      <c r="L8" s="93"/>
      <c r="M8" s="93"/>
    </row>
    <row r="9" spans="1:13" ht="12.75">
      <c r="A9" s="185" t="s">
        <v>147</v>
      </c>
      <c r="B9" s="186"/>
      <c r="C9" s="186"/>
      <c r="D9" s="186"/>
      <c r="E9" s="186"/>
      <c r="F9" s="186"/>
      <c r="G9" s="186"/>
      <c r="H9" s="187"/>
      <c r="I9" s="4">
        <v>113</v>
      </c>
      <c r="J9" s="10">
        <v>27535984</v>
      </c>
      <c r="K9" s="116">
        <f>28930347.66-129000</f>
        <v>28801347.66</v>
      </c>
      <c r="L9" s="93"/>
      <c r="M9" s="93"/>
    </row>
    <row r="10" spans="1:13" ht="12.75">
      <c r="A10" s="185" t="s">
        <v>148</v>
      </c>
      <c r="B10" s="186"/>
      <c r="C10" s="186"/>
      <c r="D10" s="186"/>
      <c r="E10" s="186"/>
      <c r="F10" s="186"/>
      <c r="G10" s="186"/>
      <c r="H10" s="187"/>
      <c r="I10" s="4">
        <v>114</v>
      </c>
      <c r="J10" s="9">
        <f>J11+J12+J16+J20+J21+J22+J25+J26</f>
        <v>773164286</v>
      </c>
      <c r="K10" s="9">
        <f>K11+K12+K16+K20+K21+K22+K25+K26</f>
        <v>814412139.85</v>
      </c>
      <c r="L10" s="93"/>
      <c r="M10" s="93"/>
    </row>
    <row r="11" spans="1:13" ht="15" customHeight="1">
      <c r="A11" s="100" t="s">
        <v>149</v>
      </c>
      <c r="B11" s="101"/>
      <c r="C11" s="101"/>
      <c r="D11" s="101"/>
      <c r="E11" s="101"/>
      <c r="F11" s="101"/>
      <c r="G11" s="101"/>
      <c r="H11" s="102"/>
      <c r="I11" s="4">
        <v>115</v>
      </c>
      <c r="J11" s="10">
        <v>3190407</v>
      </c>
      <c r="K11" s="10">
        <v>-12275665.399999976</v>
      </c>
      <c r="L11" s="93"/>
      <c r="M11" s="93"/>
    </row>
    <row r="12" spans="1:13" ht="12.75">
      <c r="A12" s="185" t="s">
        <v>150</v>
      </c>
      <c r="B12" s="186"/>
      <c r="C12" s="186"/>
      <c r="D12" s="186"/>
      <c r="E12" s="186"/>
      <c r="F12" s="186"/>
      <c r="G12" s="186"/>
      <c r="H12" s="187"/>
      <c r="I12" s="4">
        <v>116</v>
      </c>
      <c r="J12" s="9">
        <f>SUM(J13:J15)</f>
        <v>655839592</v>
      </c>
      <c r="K12" s="9">
        <f>SUM(K13:K15)</f>
        <v>719406805.9</v>
      </c>
      <c r="L12" s="93"/>
      <c r="M12" s="93"/>
    </row>
    <row r="13" spans="1:13" ht="12.75">
      <c r="A13" s="182" t="s">
        <v>151</v>
      </c>
      <c r="B13" s="183"/>
      <c r="C13" s="183"/>
      <c r="D13" s="183"/>
      <c r="E13" s="183"/>
      <c r="F13" s="183"/>
      <c r="G13" s="183"/>
      <c r="H13" s="184"/>
      <c r="I13" s="4">
        <v>117</v>
      </c>
      <c r="J13" s="10">
        <v>299754980</v>
      </c>
      <c r="K13" s="10">
        <v>337021818.33</v>
      </c>
      <c r="L13" s="93"/>
      <c r="M13" s="93"/>
    </row>
    <row r="14" spans="1:13" ht="12.75">
      <c r="A14" s="182" t="s">
        <v>152</v>
      </c>
      <c r="B14" s="183"/>
      <c r="C14" s="183"/>
      <c r="D14" s="183"/>
      <c r="E14" s="183"/>
      <c r="F14" s="183"/>
      <c r="G14" s="183"/>
      <c r="H14" s="184"/>
      <c r="I14" s="4">
        <v>118</v>
      </c>
      <c r="J14" s="10">
        <v>308898715</v>
      </c>
      <c r="K14" s="10">
        <v>326475160.84</v>
      </c>
      <c r="L14" s="93"/>
      <c r="M14" s="93"/>
    </row>
    <row r="15" spans="1:13" ht="12.75">
      <c r="A15" s="182" t="s">
        <v>153</v>
      </c>
      <c r="B15" s="183"/>
      <c r="C15" s="183"/>
      <c r="D15" s="183"/>
      <c r="E15" s="183"/>
      <c r="F15" s="183"/>
      <c r="G15" s="183"/>
      <c r="H15" s="184"/>
      <c r="I15" s="4">
        <v>119</v>
      </c>
      <c r="J15" s="10">
        <v>47185897</v>
      </c>
      <c r="K15" s="10">
        <v>55909826.73</v>
      </c>
      <c r="L15" s="93"/>
      <c r="M15" s="93"/>
    </row>
    <row r="16" spans="1:13" ht="12.75">
      <c r="A16" s="185" t="s">
        <v>154</v>
      </c>
      <c r="B16" s="186"/>
      <c r="C16" s="186"/>
      <c r="D16" s="186"/>
      <c r="E16" s="186"/>
      <c r="F16" s="186"/>
      <c r="G16" s="186"/>
      <c r="H16" s="187"/>
      <c r="I16" s="4">
        <v>120</v>
      </c>
      <c r="J16" s="9">
        <f>SUM(J17:J19)</f>
        <v>42654079.99999999</v>
      </c>
      <c r="K16" s="9">
        <f>SUM(K17:K19)</f>
        <v>36681398.35</v>
      </c>
      <c r="L16" s="93"/>
      <c r="M16" s="93"/>
    </row>
    <row r="17" spans="1:13" ht="12.75">
      <c r="A17" s="182" t="s">
        <v>155</v>
      </c>
      <c r="B17" s="183"/>
      <c r="C17" s="183"/>
      <c r="D17" s="183"/>
      <c r="E17" s="183"/>
      <c r="F17" s="183"/>
      <c r="G17" s="183"/>
      <c r="H17" s="184"/>
      <c r="I17" s="4">
        <v>121</v>
      </c>
      <c r="J17" s="10">
        <v>26106529.634999998</v>
      </c>
      <c r="K17" s="10">
        <v>23130324.39</v>
      </c>
      <c r="L17" s="93"/>
      <c r="M17" s="93"/>
    </row>
    <row r="18" spans="1:13" ht="12.75">
      <c r="A18" s="182" t="s">
        <v>156</v>
      </c>
      <c r="B18" s="183"/>
      <c r="C18" s="183"/>
      <c r="D18" s="183"/>
      <c r="E18" s="183"/>
      <c r="F18" s="183"/>
      <c r="G18" s="183"/>
      <c r="H18" s="184"/>
      <c r="I18" s="4">
        <v>122</v>
      </c>
      <c r="J18" s="10">
        <v>10899101.745000001</v>
      </c>
      <c r="K18" s="10">
        <v>9817404.8</v>
      </c>
      <c r="L18" s="93"/>
      <c r="M18" s="93"/>
    </row>
    <row r="19" spans="1:13" ht="12.75">
      <c r="A19" s="182" t="s">
        <v>157</v>
      </c>
      <c r="B19" s="183"/>
      <c r="C19" s="183"/>
      <c r="D19" s="183"/>
      <c r="E19" s="183"/>
      <c r="F19" s="183"/>
      <c r="G19" s="183"/>
      <c r="H19" s="184"/>
      <c r="I19" s="4">
        <v>123</v>
      </c>
      <c r="J19" s="10">
        <v>5648448.62</v>
      </c>
      <c r="K19" s="10">
        <v>3733669.16</v>
      </c>
      <c r="L19" s="93"/>
      <c r="M19" s="93"/>
    </row>
    <row r="20" spans="1:13" ht="12.75">
      <c r="A20" s="185" t="s">
        <v>158</v>
      </c>
      <c r="B20" s="186"/>
      <c r="C20" s="186"/>
      <c r="D20" s="186"/>
      <c r="E20" s="186"/>
      <c r="F20" s="186"/>
      <c r="G20" s="186"/>
      <c r="H20" s="187"/>
      <c r="I20" s="4">
        <v>124</v>
      </c>
      <c r="J20" s="10">
        <v>34444157</v>
      </c>
      <c r="K20" s="10">
        <v>31363783</v>
      </c>
      <c r="L20" s="93"/>
      <c r="M20" s="93"/>
    </row>
    <row r="21" spans="1:13" ht="12.75">
      <c r="A21" s="185" t="s">
        <v>159</v>
      </c>
      <c r="B21" s="186"/>
      <c r="C21" s="186"/>
      <c r="D21" s="186"/>
      <c r="E21" s="186"/>
      <c r="F21" s="186"/>
      <c r="G21" s="186"/>
      <c r="H21" s="187"/>
      <c r="I21" s="4">
        <v>125</v>
      </c>
      <c r="J21" s="10">
        <v>9283809</v>
      </c>
      <c r="K21" s="10">
        <v>10285914</v>
      </c>
      <c r="L21" s="93"/>
      <c r="M21" s="93"/>
    </row>
    <row r="22" spans="1:13" ht="12.75">
      <c r="A22" s="185" t="s">
        <v>160</v>
      </c>
      <c r="B22" s="186"/>
      <c r="C22" s="186"/>
      <c r="D22" s="186"/>
      <c r="E22" s="186"/>
      <c r="F22" s="186"/>
      <c r="G22" s="186"/>
      <c r="H22" s="187"/>
      <c r="I22" s="4">
        <v>126</v>
      </c>
      <c r="J22" s="9">
        <f>SUM(J23:J24)</f>
        <v>13745605</v>
      </c>
      <c r="K22" s="9">
        <f>SUM(K23:K24)</f>
        <v>18913291</v>
      </c>
      <c r="L22" s="93"/>
      <c r="M22" s="93"/>
    </row>
    <row r="23" spans="1:13" ht="12.75">
      <c r="A23" s="182" t="s">
        <v>161</v>
      </c>
      <c r="B23" s="183"/>
      <c r="C23" s="183"/>
      <c r="D23" s="183"/>
      <c r="E23" s="183"/>
      <c r="F23" s="183"/>
      <c r="G23" s="183"/>
      <c r="H23" s="184"/>
      <c r="I23" s="4">
        <v>127</v>
      </c>
      <c r="J23" s="10">
        <v>7374072</v>
      </c>
      <c r="K23" s="10"/>
      <c r="L23" s="93"/>
      <c r="M23" s="93"/>
    </row>
    <row r="24" spans="1:13" ht="12.75">
      <c r="A24" s="182" t="s">
        <v>162</v>
      </c>
      <c r="B24" s="183"/>
      <c r="C24" s="183"/>
      <c r="D24" s="183"/>
      <c r="E24" s="183"/>
      <c r="F24" s="183"/>
      <c r="G24" s="183"/>
      <c r="H24" s="184"/>
      <c r="I24" s="4">
        <v>128</v>
      </c>
      <c r="J24" s="10">
        <v>6371533</v>
      </c>
      <c r="K24" s="10">
        <v>18913291</v>
      </c>
      <c r="L24" s="93"/>
      <c r="M24" s="93"/>
    </row>
    <row r="25" spans="1:13" ht="12.75">
      <c r="A25" s="185" t="s">
        <v>163</v>
      </c>
      <c r="B25" s="186"/>
      <c r="C25" s="186"/>
      <c r="D25" s="186"/>
      <c r="E25" s="186"/>
      <c r="F25" s="186"/>
      <c r="G25" s="186"/>
      <c r="H25" s="187"/>
      <c r="I25" s="4">
        <v>129</v>
      </c>
      <c r="J25" s="10"/>
      <c r="K25" s="10">
        <v>249821</v>
      </c>
      <c r="L25" s="93"/>
      <c r="M25" s="93"/>
    </row>
    <row r="26" spans="1:13" ht="12.75">
      <c r="A26" s="185" t="s">
        <v>164</v>
      </c>
      <c r="B26" s="186"/>
      <c r="C26" s="186"/>
      <c r="D26" s="186"/>
      <c r="E26" s="186"/>
      <c r="F26" s="186"/>
      <c r="G26" s="186"/>
      <c r="H26" s="187"/>
      <c r="I26" s="4">
        <v>130</v>
      </c>
      <c r="J26" s="10">
        <v>14006636</v>
      </c>
      <c r="K26" s="10">
        <v>9786792</v>
      </c>
      <c r="L26" s="93"/>
      <c r="M26" s="93"/>
    </row>
    <row r="27" spans="1:13" ht="12.75">
      <c r="A27" s="185" t="s">
        <v>165</v>
      </c>
      <c r="B27" s="186"/>
      <c r="C27" s="186"/>
      <c r="D27" s="186"/>
      <c r="E27" s="186"/>
      <c r="F27" s="186"/>
      <c r="G27" s="186"/>
      <c r="H27" s="187"/>
      <c r="I27" s="4">
        <v>131</v>
      </c>
      <c r="J27" s="9">
        <f>SUM(J28:J32)</f>
        <v>7468309</v>
      </c>
      <c r="K27" s="9">
        <f>SUM(K28:K32)</f>
        <v>6423139</v>
      </c>
      <c r="L27" s="93"/>
      <c r="M27" s="93"/>
    </row>
    <row r="28" spans="1:13" ht="12.75">
      <c r="A28" s="185" t="s">
        <v>166</v>
      </c>
      <c r="B28" s="186"/>
      <c r="C28" s="186"/>
      <c r="D28" s="186"/>
      <c r="E28" s="186"/>
      <c r="F28" s="186"/>
      <c r="G28" s="186"/>
      <c r="H28" s="187"/>
      <c r="I28" s="4">
        <v>132</v>
      </c>
      <c r="J28" s="10"/>
      <c r="K28" s="10"/>
      <c r="L28" s="93"/>
      <c r="M28" s="93"/>
    </row>
    <row r="29" spans="1:13" ht="12.75">
      <c r="A29" s="185" t="s">
        <v>167</v>
      </c>
      <c r="B29" s="186"/>
      <c r="C29" s="186"/>
      <c r="D29" s="186"/>
      <c r="E29" s="186"/>
      <c r="F29" s="186"/>
      <c r="G29" s="186"/>
      <c r="H29" s="187"/>
      <c r="I29" s="4">
        <v>133</v>
      </c>
      <c r="J29" s="10">
        <v>6073765</v>
      </c>
      <c r="K29" s="10">
        <v>6105755</v>
      </c>
      <c r="L29" s="93"/>
      <c r="M29" s="93"/>
    </row>
    <row r="30" spans="1:13" ht="12.75">
      <c r="A30" s="185" t="s">
        <v>168</v>
      </c>
      <c r="B30" s="186"/>
      <c r="C30" s="186"/>
      <c r="D30" s="186"/>
      <c r="E30" s="186"/>
      <c r="F30" s="186"/>
      <c r="G30" s="186"/>
      <c r="H30" s="187"/>
      <c r="I30" s="4">
        <v>134</v>
      </c>
      <c r="J30" s="10"/>
      <c r="K30" s="10"/>
      <c r="L30" s="93"/>
      <c r="M30" s="93"/>
    </row>
    <row r="31" spans="1:13" ht="12.75">
      <c r="A31" s="185" t="s">
        <v>169</v>
      </c>
      <c r="B31" s="186"/>
      <c r="C31" s="186"/>
      <c r="D31" s="186"/>
      <c r="E31" s="186"/>
      <c r="F31" s="186"/>
      <c r="G31" s="186"/>
      <c r="H31" s="187"/>
      <c r="I31" s="4">
        <v>135</v>
      </c>
      <c r="J31" s="10"/>
      <c r="K31" s="10"/>
      <c r="L31" s="93"/>
      <c r="M31" s="93"/>
    </row>
    <row r="32" spans="1:13" ht="12.75">
      <c r="A32" s="185" t="s">
        <v>170</v>
      </c>
      <c r="B32" s="186"/>
      <c r="C32" s="186"/>
      <c r="D32" s="186"/>
      <c r="E32" s="186"/>
      <c r="F32" s="186"/>
      <c r="G32" s="186"/>
      <c r="H32" s="187"/>
      <c r="I32" s="4">
        <v>136</v>
      </c>
      <c r="J32" s="10">
        <v>1394544</v>
      </c>
      <c r="K32" s="10">
        <v>317384</v>
      </c>
      <c r="L32" s="93"/>
      <c r="M32" s="93"/>
    </row>
    <row r="33" spans="1:13" ht="12.75">
      <c r="A33" s="185" t="s">
        <v>171</v>
      </c>
      <c r="B33" s="186"/>
      <c r="C33" s="186"/>
      <c r="D33" s="186"/>
      <c r="E33" s="186"/>
      <c r="F33" s="186"/>
      <c r="G33" s="186"/>
      <c r="H33" s="187"/>
      <c r="I33" s="4">
        <v>137</v>
      </c>
      <c r="J33" s="9">
        <f>SUM(J34:J37)</f>
        <v>32667649</v>
      </c>
      <c r="K33" s="9">
        <f>SUM(K34:K37)</f>
        <v>56441421</v>
      </c>
      <c r="L33" s="93"/>
      <c r="M33" s="93"/>
    </row>
    <row r="34" spans="1:13" ht="12.75">
      <c r="A34" s="185" t="s">
        <v>172</v>
      </c>
      <c r="B34" s="186"/>
      <c r="C34" s="186"/>
      <c r="D34" s="186"/>
      <c r="E34" s="186"/>
      <c r="F34" s="186"/>
      <c r="G34" s="186"/>
      <c r="H34" s="187"/>
      <c r="I34" s="4">
        <v>138</v>
      </c>
      <c r="J34" s="10"/>
      <c r="K34" s="10"/>
      <c r="L34" s="93"/>
      <c r="M34" s="93"/>
    </row>
    <row r="35" spans="1:13" ht="12.75">
      <c r="A35" s="185" t="s">
        <v>173</v>
      </c>
      <c r="B35" s="186"/>
      <c r="C35" s="186"/>
      <c r="D35" s="186"/>
      <c r="E35" s="186"/>
      <c r="F35" s="186"/>
      <c r="G35" s="186"/>
      <c r="H35" s="187"/>
      <c r="I35" s="4">
        <v>139</v>
      </c>
      <c r="J35" s="10">
        <v>32667649</v>
      </c>
      <c r="K35" s="10">
        <v>34512400</v>
      </c>
      <c r="L35" s="93"/>
      <c r="M35" s="93"/>
    </row>
    <row r="36" spans="1:13" ht="12.75">
      <c r="A36" s="185" t="s">
        <v>174</v>
      </c>
      <c r="B36" s="186"/>
      <c r="C36" s="186"/>
      <c r="D36" s="186"/>
      <c r="E36" s="186"/>
      <c r="F36" s="186"/>
      <c r="G36" s="186"/>
      <c r="H36" s="187"/>
      <c r="I36" s="4">
        <v>140</v>
      </c>
      <c r="J36" s="10"/>
      <c r="K36" s="10"/>
      <c r="L36" s="93"/>
      <c r="M36" s="93"/>
    </row>
    <row r="37" spans="1:13" ht="12.75">
      <c r="A37" s="185" t="s">
        <v>175</v>
      </c>
      <c r="B37" s="186"/>
      <c r="C37" s="186"/>
      <c r="D37" s="186"/>
      <c r="E37" s="186"/>
      <c r="F37" s="186"/>
      <c r="G37" s="186"/>
      <c r="H37" s="187"/>
      <c r="I37" s="4">
        <v>141</v>
      </c>
      <c r="J37" s="10"/>
      <c r="K37" s="10">
        <v>21929021</v>
      </c>
      <c r="L37" s="93"/>
      <c r="M37" s="93"/>
    </row>
    <row r="38" spans="1:13" ht="12.75">
      <c r="A38" s="185" t="s">
        <v>176</v>
      </c>
      <c r="B38" s="186"/>
      <c r="C38" s="186"/>
      <c r="D38" s="186"/>
      <c r="E38" s="186"/>
      <c r="F38" s="186"/>
      <c r="G38" s="186"/>
      <c r="H38" s="187"/>
      <c r="I38" s="4">
        <v>142</v>
      </c>
      <c r="J38" s="10"/>
      <c r="K38" s="10"/>
      <c r="L38" s="93"/>
      <c r="M38" s="93"/>
    </row>
    <row r="39" spans="1:13" ht="12.75">
      <c r="A39" s="185" t="s">
        <v>177</v>
      </c>
      <c r="B39" s="186"/>
      <c r="C39" s="186"/>
      <c r="D39" s="186"/>
      <c r="E39" s="186"/>
      <c r="F39" s="186"/>
      <c r="G39" s="186"/>
      <c r="H39" s="187"/>
      <c r="I39" s="4">
        <v>143</v>
      </c>
      <c r="J39" s="10"/>
      <c r="K39" s="10"/>
      <c r="L39" s="93"/>
      <c r="M39" s="93"/>
    </row>
    <row r="40" spans="1:13" ht="12.75">
      <c r="A40" s="185" t="s">
        <v>178</v>
      </c>
      <c r="B40" s="186"/>
      <c r="C40" s="186"/>
      <c r="D40" s="186"/>
      <c r="E40" s="186"/>
      <c r="F40" s="186"/>
      <c r="G40" s="186"/>
      <c r="H40" s="187"/>
      <c r="I40" s="4">
        <v>144</v>
      </c>
      <c r="J40" s="10"/>
      <c r="K40" s="10"/>
      <c r="L40" s="93"/>
      <c r="M40" s="93"/>
    </row>
    <row r="41" spans="1:13" ht="12.75">
      <c r="A41" s="185" t="s">
        <v>179</v>
      </c>
      <c r="B41" s="186"/>
      <c r="C41" s="186"/>
      <c r="D41" s="186"/>
      <c r="E41" s="186"/>
      <c r="F41" s="186"/>
      <c r="G41" s="186"/>
      <c r="H41" s="187"/>
      <c r="I41" s="4">
        <v>145</v>
      </c>
      <c r="J41" s="10"/>
      <c r="K41" s="10"/>
      <c r="L41" s="93"/>
      <c r="M41" s="93"/>
    </row>
    <row r="42" spans="1:13" ht="12.75">
      <c r="A42" s="185" t="s">
        <v>180</v>
      </c>
      <c r="B42" s="186"/>
      <c r="C42" s="186"/>
      <c r="D42" s="186"/>
      <c r="E42" s="186"/>
      <c r="F42" s="186"/>
      <c r="G42" s="186"/>
      <c r="H42" s="187"/>
      <c r="I42" s="4">
        <v>146</v>
      </c>
      <c r="J42" s="9">
        <f>J7+J27+J38+J40</f>
        <v>788241016</v>
      </c>
      <c r="K42" s="9">
        <f>K7+K27+K38+K40</f>
        <v>821906193.1899999</v>
      </c>
      <c r="L42" s="93"/>
      <c r="M42" s="93"/>
    </row>
    <row r="43" spans="1:13" ht="12.75">
      <c r="A43" s="185" t="s">
        <v>181</v>
      </c>
      <c r="B43" s="186"/>
      <c r="C43" s="186"/>
      <c r="D43" s="186"/>
      <c r="E43" s="186"/>
      <c r="F43" s="186"/>
      <c r="G43" s="186"/>
      <c r="H43" s="187"/>
      <c r="I43" s="4">
        <v>147</v>
      </c>
      <c r="J43" s="9">
        <f>J10+J33+J39+J41</f>
        <v>805831935</v>
      </c>
      <c r="K43" s="9">
        <f>K10+K33+K39+K41</f>
        <v>870853560.85</v>
      </c>
      <c r="L43" s="93"/>
      <c r="M43" s="93"/>
    </row>
    <row r="44" spans="1:13" ht="12.75">
      <c r="A44" s="185" t="s">
        <v>182</v>
      </c>
      <c r="B44" s="186"/>
      <c r="C44" s="186"/>
      <c r="D44" s="186"/>
      <c r="E44" s="186"/>
      <c r="F44" s="186"/>
      <c r="G44" s="186"/>
      <c r="H44" s="187"/>
      <c r="I44" s="4">
        <v>148</v>
      </c>
      <c r="J44" s="9">
        <f>J42-J43</f>
        <v>-17590919</v>
      </c>
      <c r="K44" s="9">
        <f>K42-K43</f>
        <v>-48947367.660000086</v>
      </c>
      <c r="L44" s="93"/>
      <c r="M44" s="93"/>
    </row>
    <row r="45" spans="1:13" ht="12.75">
      <c r="A45" s="204" t="s">
        <v>183</v>
      </c>
      <c r="B45" s="205"/>
      <c r="C45" s="205"/>
      <c r="D45" s="205"/>
      <c r="E45" s="205"/>
      <c r="F45" s="205"/>
      <c r="G45" s="205"/>
      <c r="H45" s="206"/>
      <c r="I45" s="4">
        <v>149</v>
      </c>
      <c r="J45" s="9">
        <f>IF(J42&gt;J43,J42-J43,0)</f>
        <v>0</v>
      </c>
      <c r="K45" s="9">
        <f>IF(K42&gt;K43,K42-K43,0)</f>
        <v>0</v>
      </c>
      <c r="L45" s="93"/>
      <c r="M45" s="93"/>
    </row>
    <row r="46" spans="1:13" ht="12.75">
      <c r="A46" s="204" t="s">
        <v>184</v>
      </c>
      <c r="B46" s="205"/>
      <c r="C46" s="205"/>
      <c r="D46" s="205"/>
      <c r="E46" s="205"/>
      <c r="F46" s="205"/>
      <c r="G46" s="205"/>
      <c r="H46" s="206"/>
      <c r="I46" s="4">
        <v>150</v>
      </c>
      <c r="J46" s="9">
        <f>IF(J43&gt;J42,J43-J42,0)</f>
        <v>17590919</v>
      </c>
      <c r="K46" s="9">
        <f>IF(K43&gt;K42,K43-K42,0)</f>
        <v>48947367.660000086</v>
      </c>
      <c r="L46" s="93"/>
      <c r="M46" s="93"/>
    </row>
    <row r="47" spans="1:13" ht="12.75">
      <c r="A47" s="185" t="s">
        <v>185</v>
      </c>
      <c r="B47" s="186"/>
      <c r="C47" s="186"/>
      <c r="D47" s="186"/>
      <c r="E47" s="186"/>
      <c r="F47" s="186"/>
      <c r="G47" s="186"/>
      <c r="H47" s="187"/>
      <c r="I47" s="4">
        <v>151</v>
      </c>
      <c r="J47" s="10">
        <v>1646844</v>
      </c>
      <c r="K47" s="10"/>
      <c r="L47" s="93"/>
      <c r="M47" s="93"/>
    </row>
    <row r="48" spans="1:13" ht="12.75">
      <c r="A48" s="185" t="s">
        <v>186</v>
      </c>
      <c r="B48" s="186"/>
      <c r="C48" s="186"/>
      <c r="D48" s="186"/>
      <c r="E48" s="186"/>
      <c r="F48" s="186"/>
      <c r="G48" s="186"/>
      <c r="H48" s="187"/>
      <c r="I48" s="4">
        <v>152</v>
      </c>
      <c r="J48" s="9">
        <f>J44-J47</f>
        <v>-19237763</v>
      </c>
      <c r="K48" s="9">
        <f>K44-K47</f>
        <v>-48947367.660000086</v>
      </c>
      <c r="L48" s="93"/>
      <c r="M48" s="93"/>
    </row>
    <row r="49" spans="1:13" ht="12.75">
      <c r="A49" s="204" t="s">
        <v>187</v>
      </c>
      <c r="B49" s="205"/>
      <c r="C49" s="205"/>
      <c r="D49" s="205"/>
      <c r="E49" s="205"/>
      <c r="F49" s="205"/>
      <c r="G49" s="205"/>
      <c r="H49" s="206"/>
      <c r="I49" s="4">
        <v>153</v>
      </c>
      <c r="J49" s="9"/>
      <c r="K49" s="9">
        <f>IF(K48&gt;0,K48,0)</f>
        <v>0</v>
      </c>
      <c r="L49" s="93"/>
      <c r="M49" s="93"/>
    </row>
    <row r="50" spans="1:13" ht="12.75">
      <c r="A50" s="238" t="s">
        <v>188</v>
      </c>
      <c r="B50" s="239"/>
      <c r="C50" s="239"/>
      <c r="D50" s="239"/>
      <c r="E50" s="239"/>
      <c r="F50" s="239"/>
      <c r="G50" s="239"/>
      <c r="H50" s="240"/>
      <c r="I50" s="5">
        <v>154</v>
      </c>
      <c r="J50" s="13">
        <f>IF(J48&lt;0,-J48,0)</f>
        <v>19237763</v>
      </c>
      <c r="K50" s="13">
        <f>IF(K48&lt;0,-K48,0)</f>
        <v>48947367.660000086</v>
      </c>
      <c r="L50" s="93"/>
      <c r="M50" s="93"/>
    </row>
    <row r="51" spans="1:13" ht="12.75">
      <c r="A51" s="193" t="s">
        <v>189</v>
      </c>
      <c r="B51" s="194"/>
      <c r="C51" s="194"/>
      <c r="D51" s="194"/>
      <c r="E51" s="194"/>
      <c r="F51" s="194"/>
      <c r="G51" s="194"/>
      <c r="H51" s="194"/>
      <c r="I51" s="236"/>
      <c r="J51" s="236"/>
      <c r="K51" s="237"/>
      <c r="L51" s="93"/>
      <c r="M51" s="93"/>
    </row>
    <row r="52" spans="1:13" ht="12.75">
      <c r="A52" s="197" t="s">
        <v>190</v>
      </c>
      <c r="B52" s="198"/>
      <c r="C52" s="198"/>
      <c r="D52" s="198"/>
      <c r="E52" s="198"/>
      <c r="F52" s="198"/>
      <c r="G52" s="198"/>
      <c r="H52" s="198"/>
      <c r="I52" s="199"/>
      <c r="J52" s="199"/>
      <c r="K52" s="200"/>
      <c r="L52" s="93"/>
      <c r="M52" s="93"/>
    </row>
    <row r="53" spans="1:13" ht="12.75">
      <c r="A53" s="230" t="s">
        <v>191</v>
      </c>
      <c r="B53" s="231"/>
      <c r="C53" s="231"/>
      <c r="D53" s="231"/>
      <c r="E53" s="231"/>
      <c r="F53" s="231"/>
      <c r="G53" s="231"/>
      <c r="H53" s="232"/>
      <c r="I53" s="4">
        <v>155</v>
      </c>
      <c r="J53" s="10">
        <v>-12433200</v>
      </c>
      <c r="K53" s="10">
        <v>-46267094</v>
      </c>
      <c r="L53" s="93"/>
      <c r="M53" s="93"/>
    </row>
    <row r="54" spans="1:13" ht="12.75">
      <c r="A54" s="230" t="s">
        <v>192</v>
      </c>
      <c r="B54" s="231"/>
      <c r="C54" s="231"/>
      <c r="D54" s="231"/>
      <c r="E54" s="231"/>
      <c r="F54" s="231"/>
      <c r="G54" s="231"/>
      <c r="H54" s="232"/>
      <c r="I54" s="4">
        <v>156</v>
      </c>
      <c r="J54" s="11">
        <v>-6804563</v>
      </c>
      <c r="K54" s="11">
        <v>-2680274</v>
      </c>
      <c r="L54" s="93"/>
      <c r="M54" s="93"/>
    </row>
    <row r="55" spans="1:13" ht="12.75">
      <c r="A55" s="193" t="s">
        <v>193</v>
      </c>
      <c r="B55" s="194"/>
      <c r="C55" s="194"/>
      <c r="D55" s="194"/>
      <c r="E55" s="194"/>
      <c r="F55" s="194"/>
      <c r="G55" s="194"/>
      <c r="H55" s="194"/>
      <c r="I55" s="236"/>
      <c r="J55" s="236"/>
      <c r="K55" s="237"/>
      <c r="L55" s="93"/>
      <c r="M55" s="93"/>
    </row>
    <row r="56" spans="1:13" ht="12.75">
      <c r="A56" s="197" t="s">
        <v>194</v>
      </c>
      <c r="B56" s="198"/>
      <c r="C56" s="198"/>
      <c r="D56" s="198"/>
      <c r="E56" s="198"/>
      <c r="F56" s="198"/>
      <c r="G56" s="198"/>
      <c r="H56" s="212"/>
      <c r="I56" s="15">
        <v>157</v>
      </c>
      <c r="J56" s="8">
        <f>-J50</f>
        <v>-19237763</v>
      </c>
      <c r="K56" s="8">
        <f>-K50</f>
        <v>-48947367.660000086</v>
      </c>
      <c r="L56" s="93"/>
      <c r="M56" s="93"/>
    </row>
    <row r="57" spans="1:13" ht="12.75">
      <c r="A57" s="185" t="s">
        <v>195</v>
      </c>
      <c r="B57" s="186"/>
      <c r="C57" s="186"/>
      <c r="D57" s="186"/>
      <c r="E57" s="186"/>
      <c r="F57" s="186"/>
      <c r="G57" s="186"/>
      <c r="H57" s="187"/>
      <c r="I57" s="4">
        <v>158</v>
      </c>
      <c r="J57" s="9">
        <f>SUM(J58:J64)</f>
        <v>-3204919</v>
      </c>
      <c r="K57" s="9">
        <f>SUM(K58:K64)</f>
        <v>3204919</v>
      </c>
      <c r="L57" s="93"/>
      <c r="M57" s="93"/>
    </row>
    <row r="58" spans="1:13" ht="12.75">
      <c r="A58" s="185" t="s">
        <v>196</v>
      </c>
      <c r="B58" s="186"/>
      <c r="C58" s="186"/>
      <c r="D58" s="186"/>
      <c r="E58" s="186"/>
      <c r="F58" s="186"/>
      <c r="G58" s="186"/>
      <c r="H58" s="187"/>
      <c r="I58" s="4">
        <v>159</v>
      </c>
      <c r="J58" s="10"/>
      <c r="K58" s="10"/>
      <c r="L58" s="93"/>
      <c r="M58" s="93"/>
    </row>
    <row r="59" spans="1:13" ht="12.75">
      <c r="A59" s="185" t="s">
        <v>197</v>
      </c>
      <c r="B59" s="186"/>
      <c r="C59" s="186"/>
      <c r="D59" s="186"/>
      <c r="E59" s="186"/>
      <c r="F59" s="186"/>
      <c r="G59" s="186"/>
      <c r="H59" s="187"/>
      <c r="I59" s="4">
        <v>160</v>
      </c>
      <c r="J59" s="10"/>
      <c r="K59" s="10"/>
      <c r="L59" s="93"/>
      <c r="M59" s="93"/>
    </row>
    <row r="60" spans="1:13" ht="12.75">
      <c r="A60" s="185" t="s">
        <v>198</v>
      </c>
      <c r="B60" s="186"/>
      <c r="C60" s="186"/>
      <c r="D60" s="186"/>
      <c r="E60" s="186"/>
      <c r="F60" s="186"/>
      <c r="G60" s="186"/>
      <c r="H60" s="187"/>
      <c r="I60" s="4">
        <v>161</v>
      </c>
      <c r="J60" s="10">
        <v>-3204919</v>
      </c>
      <c r="K60" s="10">
        <v>3204919</v>
      </c>
      <c r="L60" s="93"/>
      <c r="M60" s="93"/>
    </row>
    <row r="61" spans="1:13" ht="12.75">
      <c r="A61" s="185" t="s">
        <v>199</v>
      </c>
      <c r="B61" s="186"/>
      <c r="C61" s="186"/>
      <c r="D61" s="186"/>
      <c r="E61" s="186"/>
      <c r="F61" s="186"/>
      <c r="G61" s="186"/>
      <c r="H61" s="187"/>
      <c r="I61" s="4">
        <v>162</v>
      </c>
      <c r="J61" s="10"/>
      <c r="K61" s="10"/>
      <c r="L61" s="93"/>
      <c r="M61" s="93"/>
    </row>
    <row r="62" spans="1:13" ht="12.75">
      <c r="A62" s="185" t="s">
        <v>200</v>
      </c>
      <c r="B62" s="186"/>
      <c r="C62" s="186"/>
      <c r="D62" s="186"/>
      <c r="E62" s="186"/>
      <c r="F62" s="186"/>
      <c r="G62" s="186"/>
      <c r="H62" s="187"/>
      <c r="I62" s="4">
        <v>163</v>
      </c>
      <c r="J62" s="10"/>
      <c r="K62" s="10"/>
      <c r="L62" s="93"/>
      <c r="M62" s="93"/>
    </row>
    <row r="63" spans="1:13" ht="12.75">
      <c r="A63" s="185" t="s">
        <v>201</v>
      </c>
      <c r="B63" s="186"/>
      <c r="C63" s="186"/>
      <c r="D63" s="186"/>
      <c r="E63" s="186"/>
      <c r="F63" s="186"/>
      <c r="G63" s="186"/>
      <c r="H63" s="187"/>
      <c r="I63" s="4">
        <v>164</v>
      </c>
      <c r="J63" s="10"/>
      <c r="K63" s="10"/>
      <c r="L63" s="93"/>
      <c r="M63" s="93"/>
    </row>
    <row r="64" spans="1:13" ht="12.75">
      <c r="A64" s="185" t="s">
        <v>202</v>
      </c>
      <c r="B64" s="186"/>
      <c r="C64" s="186"/>
      <c r="D64" s="186"/>
      <c r="E64" s="186"/>
      <c r="F64" s="186"/>
      <c r="G64" s="186"/>
      <c r="H64" s="187"/>
      <c r="I64" s="4">
        <v>165</v>
      </c>
      <c r="J64" s="10"/>
      <c r="K64" s="10"/>
      <c r="L64" s="93"/>
      <c r="M64" s="93"/>
    </row>
    <row r="65" spans="1:13" ht="12.75">
      <c r="A65" s="185" t="s">
        <v>203</v>
      </c>
      <c r="B65" s="186"/>
      <c r="C65" s="186"/>
      <c r="D65" s="186"/>
      <c r="E65" s="186"/>
      <c r="F65" s="186"/>
      <c r="G65" s="186"/>
      <c r="H65" s="187"/>
      <c r="I65" s="4">
        <v>166</v>
      </c>
      <c r="J65" s="10"/>
      <c r="K65" s="10"/>
      <c r="L65" s="93"/>
      <c r="M65" s="93"/>
    </row>
    <row r="66" spans="1:13" ht="12.75">
      <c r="A66" s="185" t="s">
        <v>204</v>
      </c>
      <c r="B66" s="186"/>
      <c r="C66" s="186"/>
      <c r="D66" s="186"/>
      <c r="E66" s="186"/>
      <c r="F66" s="186"/>
      <c r="G66" s="186"/>
      <c r="H66" s="187"/>
      <c r="I66" s="4">
        <v>167</v>
      </c>
      <c r="J66" s="9">
        <f>J57-J65</f>
        <v>-3204919</v>
      </c>
      <c r="K66" s="9">
        <f>K57-K65</f>
        <v>3204919</v>
      </c>
      <c r="L66" s="93"/>
      <c r="M66" s="93"/>
    </row>
    <row r="67" spans="1:13" ht="12.75">
      <c r="A67" s="185" t="s">
        <v>205</v>
      </c>
      <c r="B67" s="186"/>
      <c r="C67" s="186"/>
      <c r="D67" s="186"/>
      <c r="E67" s="186"/>
      <c r="F67" s="186"/>
      <c r="G67" s="186"/>
      <c r="H67" s="187"/>
      <c r="I67" s="4">
        <v>168</v>
      </c>
      <c r="J67" s="13">
        <f>J56+J66</f>
        <v>-22442682</v>
      </c>
      <c r="K67" s="13">
        <f>K56+K66</f>
        <v>-45742448.660000086</v>
      </c>
      <c r="L67" s="93"/>
      <c r="M67" s="93"/>
    </row>
    <row r="68" spans="1:13" ht="12.75">
      <c r="A68" s="193" t="s">
        <v>206</v>
      </c>
      <c r="B68" s="194"/>
      <c r="C68" s="194"/>
      <c r="D68" s="194"/>
      <c r="E68" s="194"/>
      <c r="F68" s="194"/>
      <c r="G68" s="194"/>
      <c r="H68" s="194"/>
      <c r="I68" s="236"/>
      <c r="J68" s="236"/>
      <c r="K68" s="237"/>
      <c r="L68" s="93"/>
      <c r="M68" s="93"/>
    </row>
    <row r="69" spans="1:13" ht="12.75">
      <c r="A69" s="197" t="s">
        <v>207</v>
      </c>
      <c r="B69" s="198"/>
      <c r="C69" s="198"/>
      <c r="D69" s="198"/>
      <c r="E69" s="198"/>
      <c r="F69" s="198"/>
      <c r="G69" s="198"/>
      <c r="H69" s="198"/>
      <c r="I69" s="199"/>
      <c r="J69" s="199"/>
      <c r="K69" s="200"/>
      <c r="L69" s="93"/>
      <c r="M69" s="93"/>
    </row>
    <row r="70" spans="1:13" ht="12.75">
      <c r="A70" s="230" t="s">
        <v>191</v>
      </c>
      <c r="B70" s="231"/>
      <c r="C70" s="231"/>
      <c r="D70" s="231"/>
      <c r="E70" s="231"/>
      <c r="F70" s="231"/>
      <c r="G70" s="231"/>
      <c r="H70" s="232"/>
      <c r="I70" s="4">
        <v>169</v>
      </c>
      <c r="J70" s="10">
        <f>+J53+J60</f>
        <v>-15638119</v>
      </c>
      <c r="K70" s="10">
        <v>-43062175</v>
      </c>
      <c r="L70" s="93"/>
      <c r="M70" s="93"/>
    </row>
    <row r="71" spans="1:13" ht="12.75">
      <c r="A71" s="233" t="s">
        <v>192</v>
      </c>
      <c r="B71" s="234"/>
      <c r="C71" s="234"/>
      <c r="D71" s="234"/>
      <c r="E71" s="234"/>
      <c r="F71" s="234"/>
      <c r="G71" s="234"/>
      <c r="H71" s="235"/>
      <c r="I71" s="7">
        <v>170</v>
      </c>
      <c r="J71" s="11">
        <v>-6804563</v>
      </c>
      <c r="K71" s="11">
        <v>-2680274</v>
      </c>
      <c r="L71" s="93"/>
      <c r="M71" s="93"/>
    </row>
    <row r="72" ht="12.75">
      <c r="K72" s="93"/>
    </row>
  </sheetData>
  <sheetProtection/>
  <mergeCells count="70">
    <mergeCell ref="A12:H12"/>
    <mergeCell ref="A13:H13"/>
    <mergeCell ref="A14:H14"/>
    <mergeCell ref="A15:H15"/>
    <mergeCell ref="A16:H16"/>
    <mergeCell ref="A1:J1"/>
    <mergeCell ref="A8:H8"/>
    <mergeCell ref="A9:H9"/>
    <mergeCell ref="A10:H10"/>
    <mergeCell ref="K1:K2"/>
    <mergeCell ref="A2:J2"/>
    <mergeCell ref="A4:K4"/>
    <mergeCell ref="A5:H5"/>
    <mergeCell ref="A6:H6"/>
    <mergeCell ref="A7:H7"/>
    <mergeCell ref="A25:H25"/>
    <mergeCell ref="A26:H26"/>
    <mergeCell ref="A27:H27"/>
    <mergeCell ref="A22:H22"/>
    <mergeCell ref="A23:H23"/>
    <mergeCell ref="A24:H24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69:K69"/>
    <mergeCell ref="A70:H70"/>
    <mergeCell ref="A71:H71"/>
    <mergeCell ref="A65:H65"/>
    <mergeCell ref="A66:H66"/>
    <mergeCell ref="A67:H67"/>
    <mergeCell ref="A68:K68"/>
  </mergeCells>
  <dataValidations count="4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12:K46 J7:K7 J10:K10">
      <formula1>0</formula1>
    </dataValidation>
    <dataValidation allowBlank="1" sqref="J8:K9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="130" zoomScaleNormal="130" zoomScaleSheetLayoutView="110" zoomScalePageLayoutView="0" workbookViewId="0" topLeftCell="A1">
      <selection activeCell="L47" sqref="L47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8515625" style="0" bestFit="1" customWidth="1"/>
    <col min="12" max="12" width="10.7109375" style="0" bestFit="1" customWidth="1"/>
    <col min="16" max="16" width="10.00390625" style="0" bestFit="1" customWidth="1"/>
  </cols>
  <sheetData>
    <row r="1" spans="1:11" ht="12.75">
      <c r="A1" s="249" t="s">
        <v>208</v>
      </c>
      <c r="B1" s="250"/>
      <c r="C1" s="250"/>
      <c r="D1" s="250"/>
      <c r="E1" s="250"/>
      <c r="F1" s="250"/>
      <c r="G1" s="250"/>
      <c r="H1" s="250"/>
      <c r="I1" s="250"/>
      <c r="J1" s="251"/>
      <c r="K1" s="215"/>
    </row>
    <row r="2" spans="1:11" ht="12.75">
      <c r="A2" s="253" t="s">
        <v>286</v>
      </c>
      <c r="B2" s="254"/>
      <c r="C2" s="254"/>
      <c r="D2" s="254"/>
      <c r="E2" s="254"/>
      <c r="F2" s="254"/>
      <c r="G2" s="254"/>
      <c r="H2" s="254"/>
      <c r="I2" s="254"/>
      <c r="J2" s="251"/>
      <c r="K2" s="252"/>
    </row>
    <row r="3" spans="1:11" ht="12.75">
      <c r="A3" s="68"/>
      <c r="B3" s="69"/>
      <c r="C3" s="69"/>
      <c r="D3" s="69"/>
      <c r="E3" s="69"/>
      <c r="F3" s="69"/>
      <c r="G3" s="69"/>
      <c r="H3" s="69"/>
      <c r="I3" s="69"/>
      <c r="J3" s="70"/>
      <c r="K3" s="3"/>
    </row>
    <row r="4" spans="1:11" ht="12.75">
      <c r="A4" s="255" t="s">
        <v>297</v>
      </c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1" ht="24.75" thickBot="1">
      <c r="A5" s="258" t="s">
        <v>34</v>
      </c>
      <c r="B5" s="258"/>
      <c r="C5" s="258"/>
      <c r="D5" s="258"/>
      <c r="E5" s="258"/>
      <c r="F5" s="258"/>
      <c r="G5" s="258"/>
      <c r="H5" s="258"/>
      <c r="I5" s="71" t="s">
        <v>35</v>
      </c>
      <c r="J5" s="72" t="s">
        <v>143</v>
      </c>
      <c r="K5" s="72" t="s">
        <v>144</v>
      </c>
    </row>
    <row r="6" spans="1:11" ht="12.75">
      <c r="A6" s="259">
        <v>1</v>
      </c>
      <c r="B6" s="259"/>
      <c r="C6" s="259"/>
      <c r="D6" s="259"/>
      <c r="E6" s="259"/>
      <c r="F6" s="259"/>
      <c r="G6" s="259"/>
      <c r="H6" s="259"/>
      <c r="I6" s="73">
        <v>2</v>
      </c>
      <c r="J6" s="74" t="s">
        <v>4</v>
      </c>
      <c r="K6" s="74" t="s">
        <v>5</v>
      </c>
    </row>
    <row r="7" spans="1:16" ht="12.75">
      <c r="A7" s="245" t="s">
        <v>209</v>
      </c>
      <c r="B7" s="246"/>
      <c r="C7" s="246"/>
      <c r="D7" s="246"/>
      <c r="E7" s="246"/>
      <c r="F7" s="246"/>
      <c r="G7" s="246"/>
      <c r="H7" s="246"/>
      <c r="I7" s="247"/>
      <c r="J7" s="247"/>
      <c r="K7" s="248"/>
      <c r="P7" s="94"/>
    </row>
    <row r="8" spans="1:16" ht="12.75">
      <c r="A8" s="182" t="s">
        <v>210</v>
      </c>
      <c r="B8" s="183"/>
      <c r="C8" s="183"/>
      <c r="D8" s="183"/>
      <c r="E8" s="183"/>
      <c r="F8" s="183"/>
      <c r="G8" s="183"/>
      <c r="H8" s="183"/>
      <c r="I8" s="4">
        <v>1</v>
      </c>
      <c r="J8" s="116">
        <v>-17590919</v>
      </c>
      <c r="K8" s="116">
        <v>-48947367.660000086</v>
      </c>
      <c r="L8" s="93"/>
      <c r="M8" s="93"/>
      <c r="P8" s="94"/>
    </row>
    <row r="9" spans="1:16" ht="12.75">
      <c r="A9" s="182" t="s">
        <v>211</v>
      </c>
      <c r="B9" s="183"/>
      <c r="C9" s="183"/>
      <c r="D9" s="183"/>
      <c r="E9" s="183"/>
      <c r="F9" s="183"/>
      <c r="G9" s="183"/>
      <c r="H9" s="183"/>
      <c r="I9" s="4">
        <v>2</v>
      </c>
      <c r="J9" s="116">
        <v>34444157</v>
      </c>
      <c r="K9" s="10">
        <v>31363783</v>
      </c>
      <c r="L9" s="93"/>
      <c r="M9" s="93"/>
      <c r="P9" s="94"/>
    </row>
    <row r="10" spans="1:13" ht="12.75">
      <c r="A10" s="182" t="s">
        <v>212</v>
      </c>
      <c r="B10" s="183"/>
      <c r="C10" s="183"/>
      <c r="D10" s="183"/>
      <c r="E10" s="183"/>
      <c r="F10" s="183"/>
      <c r="G10" s="183"/>
      <c r="H10" s="183"/>
      <c r="I10" s="4">
        <v>3</v>
      </c>
      <c r="J10" s="116">
        <v>18522010</v>
      </c>
      <c r="K10" s="10">
        <v>24543105</v>
      </c>
      <c r="L10" s="93"/>
      <c r="M10" s="93"/>
    </row>
    <row r="11" spans="1:13" ht="12.75">
      <c r="A11" s="182" t="s">
        <v>213</v>
      </c>
      <c r="B11" s="183"/>
      <c r="C11" s="183"/>
      <c r="D11" s="183"/>
      <c r="E11" s="183"/>
      <c r="F11" s="183"/>
      <c r="G11" s="183"/>
      <c r="H11" s="183"/>
      <c r="I11" s="4">
        <v>4</v>
      </c>
      <c r="J11" s="116"/>
      <c r="K11" s="10"/>
      <c r="L11" s="93"/>
      <c r="M11" s="93"/>
    </row>
    <row r="12" spans="1:13" ht="12.75">
      <c r="A12" s="182" t="s">
        <v>214</v>
      </c>
      <c r="B12" s="183"/>
      <c r="C12" s="183"/>
      <c r="D12" s="183"/>
      <c r="E12" s="183"/>
      <c r="F12" s="183"/>
      <c r="G12" s="183"/>
      <c r="H12" s="183"/>
      <c r="I12" s="4">
        <v>5</v>
      </c>
      <c r="J12" s="116">
        <v>3423050</v>
      </c>
      <c r="K12" s="10"/>
      <c r="L12" s="93"/>
      <c r="M12" s="93"/>
    </row>
    <row r="13" spans="1:13" ht="12.75">
      <c r="A13" s="182" t="s">
        <v>215</v>
      </c>
      <c r="B13" s="183"/>
      <c r="C13" s="183"/>
      <c r="D13" s="183"/>
      <c r="E13" s="183"/>
      <c r="F13" s="183"/>
      <c r="G13" s="183"/>
      <c r="H13" s="183"/>
      <c r="I13" s="4">
        <v>6</v>
      </c>
      <c r="J13" s="116">
        <v>13881305</v>
      </c>
      <c r="K13" s="10">
        <v>38800750</v>
      </c>
      <c r="L13" s="93"/>
      <c r="M13" s="93"/>
    </row>
    <row r="14" spans="1:13" ht="12.75">
      <c r="A14" s="185" t="s">
        <v>216</v>
      </c>
      <c r="B14" s="186"/>
      <c r="C14" s="186"/>
      <c r="D14" s="186"/>
      <c r="E14" s="186"/>
      <c r="F14" s="186"/>
      <c r="G14" s="186"/>
      <c r="H14" s="186"/>
      <c r="I14" s="4">
        <v>7</v>
      </c>
      <c r="J14" s="117">
        <v>52679603</v>
      </c>
      <c r="K14" s="117">
        <v>45760270.339999914</v>
      </c>
      <c r="L14" s="93"/>
      <c r="M14" s="93"/>
    </row>
    <row r="15" spans="1:13" ht="12.75">
      <c r="A15" s="182" t="s">
        <v>217</v>
      </c>
      <c r="B15" s="183"/>
      <c r="C15" s="183"/>
      <c r="D15" s="183"/>
      <c r="E15" s="183"/>
      <c r="F15" s="183"/>
      <c r="G15" s="183"/>
      <c r="H15" s="183"/>
      <c r="I15" s="4">
        <v>8</v>
      </c>
      <c r="J15" s="116"/>
      <c r="K15" s="10"/>
      <c r="L15" s="93"/>
      <c r="M15" s="93"/>
    </row>
    <row r="16" spans="1:13" ht="12.75">
      <c r="A16" s="182" t="s">
        <v>218</v>
      </c>
      <c r="B16" s="183"/>
      <c r="C16" s="183"/>
      <c r="D16" s="183"/>
      <c r="E16" s="183"/>
      <c r="F16" s="183"/>
      <c r="G16" s="183"/>
      <c r="H16" s="183"/>
      <c r="I16" s="4">
        <v>9</v>
      </c>
      <c r="J16" s="116">
        <v>44523400</v>
      </c>
      <c r="K16" s="10">
        <v>13672995</v>
      </c>
      <c r="L16" s="93"/>
      <c r="M16" s="93"/>
    </row>
    <row r="17" spans="1:13" ht="12.75">
      <c r="A17" s="182" t="s">
        <v>219</v>
      </c>
      <c r="B17" s="183"/>
      <c r="C17" s="183"/>
      <c r="D17" s="183"/>
      <c r="E17" s="183"/>
      <c r="F17" s="183"/>
      <c r="G17" s="183"/>
      <c r="H17" s="183"/>
      <c r="I17" s="4">
        <v>10</v>
      </c>
      <c r="J17" s="116"/>
      <c r="K17" s="10">
        <v>22198990</v>
      </c>
      <c r="L17" s="93"/>
      <c r="M17" s="93"/>
    </row>
    <row r="18" spans="1:13" ht="12.75">
      <c r="A18" s="182" t="s">
        <v>220</v>
      </c>
      <c r="B18" s="183"/>
      <c r="C18" s="183"/>
      <c r="D18" s="183"/>
      <c r="E18" s="183"/>
      <c r="F18" s="183"/>
      <c r="G18" s="183"/>
      <c r="H18" s="183"/>
      <c r="I18" s="4">
        <v>11</v>
      </c>
      <c r="J18" s="116"/>
      <c r="K18" s="10"/>
      <c r="L18" s="93"/>
      <c r="M18" s="93"/>
    </row>
    <row r="19" spans="1:13" ht="12.75">
      <c r="A19" s="185" t="s">
        <v>221</v>
      </c>
      <c r="B19" s="186"/>
      <c r="C19" s="186"/>
      <c r="D19" s="186"/>
      <c r="E19" s="186"/>
      <c r="F19" s="186"/>
      <c r="G19" s="186"/>
      <c r="H19" s="186"/>
      <c r="I19" s="4">
        <v>12</v>
      </c>
      <c r="J19" s="117">
        <v>44523400</v>
      </c>
      <c r="K19" s="117">
        <v>35871985</v>
      </c>
      <c r="L19" s="93"/>
      <c r="M19" s="93"/>
    </row>
    <row r="20" spans="1:13" ht="12.75">
      <c r="A20" s="185" t="s">
        <v>222</v>
      </c>
      <c r="B20" s="186"/>
      <c r="C20" s="186"/>
      <c r="D20" s="186"/>
      <c r="E20" s="186"/>
      <c r="F20" s="186"/>
      <c r="G20" s="186"/>
      <c r="H20" s="186"/>
      <c r="I20" s="4">
        <v>13</v>
      </c>
      <c r="J20" s="117">
        <v>8156203</v>
      </c>
      <c r="K20" s="9">
        <v>0</v>
      </c>
      <c r="L20" s="93"/>
      <c r="M20" s="93"/>
    </row>
    <row r="21" spans="1:13" ht="12.75">
      <c r="A21" s="185" t="s">
        <v>223</v>
      </c>
      <c r="B21" s="186"/>
      <c r="C21" s="186"/>
      <c r="D21" s="186"/>
      <c r="E21" s="186"/>
      <c r="F21" s="186"/>
      <c r="G21" s="186"/>
      <c r="H21" s="186"/>
      <c r="I21" s="4">
        <v>14</v>
      </c>
      <c r="J21" s="117">
        <v>0</v>
      </c>
      <c r="K21" s="9">
        <v>-9888285.339999914</v>
      </c>
      <c r="L21" s="93"/>
      <c r="M21" s="93"/>
    </row>
    <row r="22" spans="1:13" ht="12.75">
      <c r="A22" s="245" t="s">
        <v>224</v>
      </c>
      <c r="B22" s="246"/>
      <c r="C22" s="246"/>
      <c r="D22" s="246"/>
      <c r="E22" s="246"/>
      <c r="F22" s="246"/>
      <c r="G22" s="246"/>
      <c r="H22" s="246"/>
      <c r="I22" s="247"/>
      <c r="J22" s="247"/>
      <c r="K22" s="248"/>
      <c r="L22" s="93"/>
      <c r="M22" s="93"/>
    </row>
    <row r="23" spans="1:13" ht="12.75">
      <c r="A23" s="182" t="s">
        <v>225</v>
      </c>
      <c r="B23" s="183"/>
      <c r="C23" s="183"/>
      <c r="D23" s="183"/>
      <c r="E23" s="183"/>
      <c r="F23" s="183"/>
      <c r="G23" s="183"/>
      <c r="H23" s="183"/>
      <c r="I23" s="4">
        <v>15</v>
      </c>
      <c r="J23" s="116">
        <v>3326650</v>
      </c>
      <c r="K23" s="10">
        <v>2093100</v>
      </c>
      <c r="L23" s="93"/>
      <c r="M23" s="93"/>
    </row>
    <row r="24" spans="1:13" ht="12.75">
      <c r="A24" s="182" t="s">
        <v>226</v>
      </c>
      <c r="B24" s="183"/>
      <c r="C24" s="183"/>
      <c r="D24" s="183"/>
      <c r="E24" s="183"/>
      <c r="F24" s="183"/>
      <c r="G24" s="183"/>
      <c r="H24" s="183"/>
      <c r="I24" s="4">
        <v>16</v>
      </c>
      <c r="J24" s="116"/>
      <c r="K24" s="10"/>
      <c r="L24" s="93"/>
      <c r="M24" s="93"/>
    </row>
    <row r="25" spans="1:13" ht="12.75">
      <c r="A25" s="182" t="s">
        <v>227</v>
      </c>
      <c r="B25" s="183"/>
      <c r="C25" s="183"/>
      <c r="D25" s="183"/>
      <c r="E25" s="183"/>
      <c r="F25" s="183"/>
      <c r="G25" s="183"/>
      <c r="H25" s="183"/>
      <c r="I25" s="4">
        <v>17</v>
      </c>
      <c r="J25" s="116"/>
      <c r="K25" s="10"/>
      <c r="L25" s="93"/>
      <c r="M25" s="93"/>
    </row>
    <row r="26" spans="1:13" ht="12.75">
      <c r="A26" s="182" t="s">
        <v>228</v>
      </c>
      <c r="B26" s="183"/>
      <c r="C26" s="183"/>
      <c r="D26" s="183"/>
      <c r="E26" s="183"/>
      <c r="F26" s="183"/>
      <c r="G26" s="183"/>
      <c r="H26" s="183"/>
      <c r="I26" s="4">
        <v>18</v>
      </c>
      <c r="J26" s="116"/>
      <c r="K26" s="10"/>
      <c r="L26" s="93"/>
      <c r="M26" s="93"/>
    </row>
    <row r="27" spans="1:13" ht="12.75">
      <c r="A27" s="182" t="s">
        <v>229</v>
      </c>
      <c r="B27" s="183"/>
      <c r="C27" s="183"/>
      <c r="D27" s="183"/>
      <c r="E27" s="183"/>
      <c r="F27" s="183"/>
      <c r="G27" s="183"/>
      <c r="H27" s="183"/>
      <c r="I27" s="4">
        <v>19</v>
      </c>
      <c r="J27" s="116">
        <v>265004750</v>
      </c>
      <c r="K27" s="10">
        <v>565710050</v>
      </c>
      <c r="L27" s="93"/>
      <c r="M27" s="93"/>
    </row>
    <row r="28" spans="1:13" ht="12.75">
      <c r="A28" s="185" t="s">
        <v>230</v>
      </c>
      <c r="B28" s="186"/>
      <c r="C28" s="186"/>
      <c r="D28" s="186"/>
      <c r="E28" s="186"/>
      <c r="F28" s="186"/>
      <c r="G28" s="186"/>
      <c r="H28" s="186"/>
      <c r="I28" s="4">
        <v>20</v>
      </c>
      <c r="J28" s="117">
        <v>268331400</v>
      </c>
      <c r="K28" s="9">
        <v>567803150</v>
      </c>
      <c r="L28" s="93"/>
      <c r="M28" s="93"/>
    </row>
    <row r="29" spans="1:13" ht="12.75">
      <c r="A29" s="182" t="s">
        <v>231</v>
      </c>
      <c r="B29" s="183"/>
      <c r="C29" s="183"/>
      <c r="D29" s="183"/>
      <c r="E29" s="183"/>
      <c r="F29" s="183"/>
      <c r="G29" s="183"/>
      <c r="H29" s="183"/>
      <c r="I29" s="4">
        <v>21</v>
      </c>
      <c r="J29" s="116">
        <v>13884950</v>
      </c>
      <c r="K29" s="10">
        <v>210276474</v>
      </c>
      <c r="L29" s="93"/>
      <c r="M29" s="93"/>
    </row>
    <row r="30" spans="1:13" ht="12.75">
      <c r="A30" s="182" t="s">
        <v>232</v>
      </c>
      <c r="B30" s="183"/>
      <c r="C30" s="183"/>
      <c r="D30" s="183"/>
      <c r="E30" s="183"/>
      <c r="F30" s="183"/>
      <c r="G30" s="183"/>
      <c r="H30" s="183"/>
      <c r="I30" s="4">
        <v>22</v>
      </c>
      <c r="J30" s="116"/>
      <c r="K30" s="10"/>
      <c r="L30" s="93"/>
      <c r="M30" s="93"/>
    </row>
    <row r="31" spans="1:13" ht="12.75">
      <c r="A31" s="182" t="s">
        <v>233</v>
      </c>
      <c r="B31" s="183"/>
      <c r="C31" s="183"/>
      <c r="D31" s="183"/>
      <c r="E31" s="183"/>
      <c r="F31" s="183"/>
      <c r="G31" s="183"/>
      <c r="H31" s="183"/>
      <c r="I31" s="4">
        <v>23</v>
      </c>
      <c r="J31" s="116">
        <v>247855441</v>
      </c>
      <c r="K31" s="10">
        <v>562406889</v>
      </c>
      <c r="L31" s="93"/>
      <c r="M31" s="93"/>
    </row>
    <row r="32" spans="1:13" ht="12.75">
      <c r="A32" s="185" t="s">
        <v>234</v>
      </c>
      <c r="B32" s="186"/>
      <c r="C32" s="186"/>
      <c r="D32" s="186"/>
      <c r="E32" s="186"/>
      <c r="F32" s="186"/>
      <c r="G32" s="186"/>
      <c r="H32" s="186"/>
      <c r="I32" s="4">
        <v>24</v>
      </c>
      <c r="J32" s="117">
        <v>261740391</v>
      </c>
      <c r="K32" s="9">
        <v>772683363</v>
      </c>
      <c r="L32" s="93"/>
      <c r="M32" s="93"/>
    </row>
    <row r="33" spans="1:13" ht="12.75">
      <c r="A33" s="185" t="s">
        <v>235</v>
      </c>
      <c r="B33" s="186"/>
      <c r="C33" s="186"/>
      <c r="D33" s="186"/>
      <c r="E33" s="186"/>
      <c r="F33" s="186"/>
      <c r="G33" s="186"/>
      <c r="H33" s="186"/>
      <c r="I33" s="4">
        <v>25</v>
      </c>
      <c r="J33" s="117">
        <v>6591009</v>
      </c>
      <c r="K33" s="9">
        <v>0</v>
      </c>
      <c r="L33" s="93"/>
      <c r="M33" s="93"/>
    </row>
    <row r="34" spans="1:13" ht="12.75">
      <c r="A34" s="185" t="s">
        <v>236</v>
      </c>
      <c r="B34" s="186"/>
      <c r="C34" s="186"/>
      <c r="D34" s="186"/>
      <c r="E34" s="186"/>
      <c r="F34" s="186"/>
      <c r="G34" s="186"/>
      <c r="H34" s="186"/>
      <c r="I34" s="4">
        <v>26</v>
      </c>
      <c r="J34" s="117">
        <v>0</v>
      </c>
      <c r="K34" s="9">
        <v>204880213</v>
      </c>
      <c r="L34" s="93"/>
      <c r="M34" s="93"/>
    </row>
    <row r="35" spans="1:13" ht="12.75">
      <c r="A35" s="245" t="s">
        <v>237</v>
      </c>
      <c r="B35" s="246"/>
      <c r="C35" s="246"/>
      <c r="D35" s="246"/>
      <c r="E35" s="246"/>
      <c r="F35" s="246"/>
      <c r="G35" s="246"/>
      <c r="H35" s="246"/>
      <c r="I35" s="247"/>
      <c r="J35" s="247"/>
      <c r="K35" s="248"/>
      <c r="L35" s="93"/>
      <c r="M35" s="93"/>
    </row>
    <row r="36" spans="1:13" ht="12.75">
      <c r="A36" s="182" t="s">
        <v>238</v>
      </c>
      <c r="B36" s="183"/>
      <c r="C36" s="183"/>
      <c r="D36" s="183"/>
      <c r="E36" s="183"/>
      <c r="F36" s="183"/>
      <c r="G36" s="183"/>
      <c r="H36" s="183"/>
      <c r="I36" s="4">
        <v>27</v>
      </c>
      <c r="J36" s="116"/>
      <c r="K36" s="10">
        <v>93850162</v>
      </c>
      <c r="L36" s="93"/>
      <c r="M36" s="93"/>
    </row>
    <row r="37" spans="1:13" ht="12.75">
      <c r="A37" s="182" t="s">
        <v>239</v>
      </c>
      <c r="B37" s="183"/>
      <c r="C37" s="183"/>
      <c r="D37" s="183"/>
      <c r="E37" s="183"/>
      <c r="F37" s="183"/>
      <c r="G37" s="183"/>
      <c r="H37" s="183"/>
      <c r="I37" s="4">
        <v>28</v>
      </c>
      <c r="J37" s="116">
        <v>812478025</v>
      </c>
      <c r="K37" s="10">
        <v>1022073215</v>
      </c>
      <c r="L37" s="93"/>
      <c r="M37" s="93"/>
    </row>
    <row r="38" spans="1:13" ht="12.75">
      <c r="A38" s="182" t="s">
        <v>240</v>
      </c>
      <c r="B38" s="183"/>
      <c r="C38" s="183"/>
      <c r="D38" s="183"/>
      <c r="E38" s="183"/>
      <c r="F38" s="183"/>
      <c r="G38" s="183"/>
      <c r="H38" s="183"/>
      <c r="I38" s="4">
        <v>29</v>
      </c>
      <c r="J38" s="116">
        <v>13936975</v>
      </c>
      <c r="K38" s="10">
        <v>92796100</v>
      </c>
      <c r="L38" s="93"/>
      <c r="M38" s="93"/>
    </row>
    <row r="39" spans="1:13" ht="12.75">
      <c r="A39" s="185" t="s">
        <v>241</v>
      </c>
      <c r="B39" s="186"/>
      <c r="C39" s="186"/>
      <c r="D39" s="186"/>
      <c r="E39" s="186"/>
      <c r="F39" s="186"/>
      <c r="G39" s="186"/>
      <c r="H39" s="186"/>
      <c r="I39" s="4">
        <v>30</v>
      </c>
      <c r="J39" s="117">
        <v>826415000</v>
      </c>
      <c r="K39" s="9">
        <v>1208719477</v>
      </c>
      <c r="L39" s="93"/>
      <c r="M39" s="93"/>
    </row>
    <row r="40" spans="1:13" ht="12.75">
      <c r="A40" s="182" t="s">
        <v>242</v>
      </c>
      <c r="B40" s="183"/>
      <c r="C40" s="183"/>
      <c r="D40" s="183"/>
      <c r="E40" s="183"/>
      <c r="F40" s="183"/>
      <c r="G40" s="183"/>
      <c r="H40" s="183"/>
      <c r="I40" s="4">
        <v>31</v>
      </c>
      <c r="J40" s="116">
        <v>839208290</v>
      </c>
      <c r="K40" s="10">
        <v>1016319115</v>
      </c>
      <c r="L40" s="93"/>
      <c r="M40" s="93"/>
    </row>
    <row r="41" spans="1:13" ht="12.75">
      <c r="A41" s="182" t="s">
        <v>243</v>
      </c>
      <c r="B41" s="183"/>
      <c r="C41" s="183"/>
      <c r="D41" s="183"/>
      <c r="E41" s="183"/>
      <c r="F41" s="183"/>
      <c r="G41" s="183"/>
      <c r="H41" s="183"/>
      <c r="I41" s="4">
        <v>32</v>
      </c>
      <c r="J41" s="116"/>
      <c r="K41" s="10">
        <v>2398715</v>
      </c>
      <c r="L41" s="93"/>
      <c r="M41" s="93"/>
    </row>
    <row r="42" spans="1:13" ht="12.75">
      <c r="A42" s="182" t="s">
        <v>244</v>
      </c>
      <c r="B42" s="183"/>
      <c r="C42" s="183"/>
      <c r="D42" s="183"/>
      <c r="E42" s="183"/>
      <c r="F42" s="183"/>
      <c r="G42" s="183"/>
      <c r="H42" s="183"/>
      <c r="I42" s="4">
        <v>33</v>
      </c>
      <c r="J42" s="116"/>
      <c r="K42" s="10"/>
      <c r="L42" s="93"/>
      <c r="M42" s="93"/>
    </row>
    <row r="43" spans="1:13" ht="12.75">
      <c r="A43" s="182" t="s">
        <v>245</v>
      </c>
      <c r="B43" s="183"/>
      <c r="C43" s="183"/>
      <c r="D43" s="183"/>
      <c r="E43" s="183"/>
      <c r="F43" s="183"/>
      <c r="G43" s="183"/>
      <c r="H43" s="183"/>
      <c r="I43" s="4">
        <v>34</v>
      </c>
      <c r="J43" s="116"/>
      <c r="K43" s="10"/>
      <c r="L43" s="93"/>
      <c r="M43" s="93"/>
    </row>
    <row r="44" spans="1:13" ht="12.75">
      <c r="A44" s="182" t="s">
        <v>246</v>
      </c>
      <c r="B44" s="183"/>
      <c r="C44" s="183"/>
      <c r="D44" s="183"/>
      <c r="E44" s="183"/>
      <c r="F44" s="183"/>
      <c r="G44" s="183"/>
      <c r="H44" s="183"/>
      <c r="I44" s="4">
        <v>35</v>
      </c>
      <c r="J44" s="116"/>
      <c r="K44" s="10">
        <v>1624701</v>
      </c>
      <c r="L44" s="93"/>
      <c r="M44" s="93"/>
    </row>
    <row r="45" spans="1:13" ht="12.75">
      <c r="A45" s="185" t="s">
        <v>247</v>
      </c>
      <c r="B45" s="186"/>
      <c r="C45" s="186"/>
      <c r="D45" s="186"/>
      <c r="E45" s="186"/>
      <c r="F45" s="186"/>
      <c r="G45" s="186"/>
      <c r="H45" s="186"/>
      <c r="I45" s="4">
        <v>36</v>
      </c>
      <c r="J45" s="117">
        <f>SUM(J40:J44)</f>
        <v>839208290</v>
      </c>
      <c r="K45" s="9">
        <f>SUM(K40:K44)</f>
        <v>1020342531</v>
      </c>
      <c r="L45" s="93"/>
      <c r="M45" s="93"/>
    </row>
    <row r="46" spans="1:13" ht="12.75">
      <c r="A46" s="185" t="s">
        <v>248</v>
      </c>
      <c r="B46" s="186"/>
      <c r="C46" s="186"/>
      <c r="D46" s="186"/>
      <c r="E46" s="186"/>
      <c r="F46" s="186"/>
      <c r="G46" s="186"/>
      <c r="H46" s="186"/>
      <c r="I46" s="4">
        <v>37</v>
      </c>
      <c r="J46" s="117">
        <f>IF(J39&gt;J45,J39-J45,0)</f>
        <v>0</v>
      </c>
      <c r="K46" s="9">
        <f>IF(K39&gt;K45,K39-K45,0)</f>
        <v>188376946</v>
      </c>
      <c r="L46" s="93"/>
      <c r="M46" s="93"/>
    </row>
    <row r="47" spans="1:13" ht="12.75">
      <c r="A47" s="185" t="s">
        <v>249</v>
      </c>
      <c r="B47" s="186"/>
      <c r="C47" s="186"/>
      <c r="D47" s="186"/>
      <c r="E47" s="186"/>
      <c r="F47" s="186"/>
      <c r="G47" s="186"/>
      <c r="H47" s="186"/>
      <c r="I47" s="4">
        <v>38</v>
      </c>
      <c r="J47" s="117">
        <f>IF(J45&gt;J39,J45-J39,0)</f>
        <v>12793290</v>
      </c>
      <c r="K47" s="9">
        <f>IF(K45&gt;K39,K45-K39,0)</f>
        <v>0</v>
      </c>
      <c r="L47" s="93"/>
      <c r="M47" s="93"/>
    </row>
    <row r="48" spans="1:13" ht="12.75">
      <c r="A48" s="182" t="s">
        <v>250</v>
      </c>
      <c r="B48" s="183"/>
      <c r="C48" s="183"/>
      <c r="D48" s="183"/>
      <c r="E48" s="183"/>
      <c r="F48" s="183"/>
      <c r="G48" s="183"/>
      <c r="H48" s="183"/>
      <c r="I48" s="4">
        <v>39</v>
      </c>
      <c r="J48" s="117">
        <f>IF(J20-J21+J33-J34+J46-J47&gt;0,J20-J21+J33-J34+J46-J47,0)</f>
        <v>1953922</v>
      </c>
      <c r="K48" s="9">
        <f>IF(K20-K21+K33-K34+K46-K47&gt;0,K20-K21+K33-K34+K46-K47,0)</f>
        <v>0</v>
      </c>
      <c r="L48" s="93"/>
      <c r="M48" s="93"/>
    </row>
    <row r="49" spans="1:14" ht="12.75">
      <c r="A49" s="182" t="s">
        <v>251</v>
      </c>
      <c r="B49" s="183"/>
      <c r="C49" s="183"/>
      <c r="D49" s="183"/>
      <c r="E49" s="183"/>
      <c r="F49" s="183"/>
      <c r="G49" s="183"/>
      <c r="H49" s="183"/>
      <c r="I49" s="4">
        <v>40</v>
      </c>
      <c r="J49" s="117">
        <f>IF(J21-J20+J34-J33+J47-J46&gt;0,J21-J20+J34-J33+J47-J46,0)</f>
        <v>0</v>
      </c>
      <c r="K49" s="9">
        <f>IF(K21-K20+K34-K33+K47-K46&gt;0,K21-K20+K34-K33+K47-K46,0)</f>
        <v>6614981.660000086</v>
      </c>
      <c r="L49" s="93"/>
      <c r="M49" s="93"/>
      <c r="N49" s="93"/>
    </row>
    <row r="50" spans="1:13" ht="12.75">
      <c r="A50" s="182" t="s">
        <v>252</v>
      </c>
      <c r="B50" s="183"/>
      <c r="C50" s="183"/>
      <c r="D50" s="183"/>
      <c r="E50" s="183"/>
      <c r="F50" s="183"/>
      <c r="G50" s="183"/>
      <c r="H50" s="183"/>
      <c r="I50" s="4">
        <v>41</v>
      </c>
      <c r="J50" s="116">
        <v>8010844.000000052</v>
      </c>
      <c r="K50" s="10">
        <v>9964766.000000052</v>
      </c>
      <c r="L50" s="93"/>
      <c r="M50" s="93"/>
    </row>
    <row r="51" spans="1:13" ht="12.75">
      <c r="A51" s="182" t="s">
        <v>253</v>
      </c>
      <c r="B51" s="183"/>
      <c r="C51" s="183"/>
      <c r="D51" s="183"/>
      <c r="E51" s="183"/>
      <c r="F51" s="183"/>
      <c r="G51" s="183"/>
      <c r="H51" s="183"/>
      <c r="I51" s="4">
        <v>42</v>
      </c>
      <c r="J51" s="116">
        <v>1953922</v>
      </c>
      <c r="K51" s="10"/>
      <c r="L51" s="93"/>
      <c r="M51" s="93"/>
    </row>
    <row r="52" spans="1:13" ht="12.75">
      <c r="A52" s="182" t="s">
        <v>254</v>
      </c>
      <c r="B52" s="183"/>
      <c r="C52" s="183"/>
      <c r="D52" s="183"/>
      <c r="E52" s="183"/>
      <c r="F52" s="183"/>
      <c r="G52" s="183"/>
      <c r="H52" s="183"/>
      <c r="I52" s="4">
        <v>43</v>
      </c>
      <c r="J52" s="116"/>
      <c r="K52" s="10">
        <v>6614981.660000086</v>
      </c>
      <c r="L52" s="93"/>
      <c r="M52" s="93"/>
    </row>
    <row r="53" spans="1:13" ht="12.75">
      <c r="A53" s="201" t="s">
        <v>255</v>
      </c>
      <c r="B53" s="202"/>
      <c r="C53" s="202"/>
      <c r="D53" s="202"/>
      <c r="E53" s="202"/>
      <c r="F53" s="202"/>
      <c r="G53" s="202"/>
      <c r="H53" s="202"/>
      <c r="I53" s="7">
        <v>44</v>
      </c>
      <c r="J53" s="118">
        <f>J50+J51-J52</f>
        <v>9964766.000000052</v>
      </c>
      <c r="K53" s="13">
        <f>K50+K51-K52</f>
        <v>3349784.3399999663</v>
      </c>
      <c r="L53" s="93"/>
      <c r="M53" s="93"/>
    </row>
    <row r="54" spans="10:11" ht="12.75">
      <c r="J54" s="93"/>
      <c r="K54" s="93"/>
    </row>
  </sheetData>
  <sheetProtection/>
  <mergeCells count="53">
    <mergeCell ref="A7:K7"/>
    <mergeCell ref="A8:H8"/>
    <mergeCell ref="A19:H19"/>
    <mergeCell ref="A20:H20"/>
    <mergeCell ref="A11:H11"/>
    <mergeCell ref="A12:H12"/>
    <mergeCell ref="A9:H9"/>
    <mergeCell ref="A10:H10"/>
    <mergeCell ref="A1:J1"/>
    <mergeCell ref="K1:K2"/>
    <mergeCell ref="A2:J2"/>
    <mergeCell ref="A4:K4"/>
    <mergeCell ref="A5:H5"/>
    <mergeCell ref="A6:H6"/>
    <mergeCell ref="A27:H27"/>
    <mergeCell ref="A28:H28"/>
    <mergeCell ref="A13:H13"/>
    <mergeCell ref="A14:H14"/>
    <mergeCell ref="A15:H15"/>
    <mergeCell ref="A16:H16"/>
    <mergeCell ref="A17:H17"/>
    <mergeCell ref="A18:H18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33:H33"/>
    <mergeCell ref="A34:H34"/>
    <mergeCell ref="A41:H41"/>
    <mergeCell ref="A42:H42"/>
    <mergeCell ref="A45:H45"/>
    <mergeCell ref="A46:H46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8:K13 J23:K27 J29:K31 J15:K18 J36:K38 J40:K44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28:K28 J32:K34 J19:K21 J39:K39 J45:K49 J53:K53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10" zoomScalePageLayoutView="0" workbookViewId="0" topLeftCell="A1">
      <selection activeCell="L47" sqref="L47"/>
    </sheetView>
  </sheetViews>
  <sheetFormatPr defaultColWidth="9.140625" defaultRowHeight="12.75"/>
  <cols>
    <col min="1" max="3" width="9.140625" style="81" customWidth="1"/>
    <col min="4" max="4" width="5.421875" style="81" customWidth="1"/>
    <col min="5" max="5" width="10.140625" style="81" bestFit="1" customWidth="1"/>
    <col min="6" max="6" width="5.28125" style="81" customWidth="1"/>
    <col min="7" max="7" width="13.8515625" style="81" customWidth="1"/>
    <col min="8" max="8" width="9.140625" style="81" hidden="1" customWidth="1"/>
    <col min="9" max="9" width="6.00390625" style="81" customWidth="1"/>
    <col min="10" max="11" width="12.00390625" style="81" customWidth="1"/>
    <col min="12" max="12" width="10.140625" style="81" bestFit="1" customWidth="1"/>
    <col min="13" max="13" width="11.140625" style="81" bestFit="1" customWidth="1"/>
    <col min="14" max="16384" width="9.140625" style="81" customWidth="1"/>
  </cols>
  <sheetData>
    <row r="1" spans="1:12" ht="12.75">
      <c r="A1" s="266" t="s">
        <v>256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80"/>
    </row>
    <row r="2" spans="1:12" ht="15.75">
      <c r="A2" s="78"/>
      <c r="B2" s="79"/>
      <c r="C2" s="274" t="s">
        <v>257</v>
      </c>
      <c r="D2" s="275"/>
      <c r="E2" s="83">
        <v>41640</v>
      </c>
      <c r="F2" s="82" t="s">
        <v>1</v>
      </c>
      <c r="G2" s="276">
        <v>42004</v>
      </c>
      <c r="H2" s="277"/>
      <c r="I2" s="79"/>
      <c r="J2" s="79"/>
      <c r="K2" s="79"/>
      <c r="L2" s="84"/>
    </row>
    <row r="3" spans="1:11" ht="31.5" customHeight="1" thickBot="1">
      <c r="A3" s="260" t="s">
        <v>34</v>
      </c>
      <c r="B3" s="260"/>
      <c r="C3" s="260"/>
      <c r="D3" s="260"/>
      <c r="E3" s="260"/>
      <c r="F3" s="260"/>
      <c r="G3" s="260"/>
      <c r="H3" s="260"/>
      <c r="I3" s="85" t="s">
        <v>35</v>
      </c>
      <c r="J3" s="98" t="s">
        <v>143</v>
      </c>
      <c r="K3" s="98" t="s">
        <v>144</v>
      </c>
    </row>
    <row r="4" spans="1:11" ht="12.75">
      <c r="A4" s="261">
        <v>1</v>
      </c>
      <c r="B4" s="261"/>
      <c r="C4" s="261"/>
      <c r="D4" s="261"/>
      <c r="E4" s="261"/>
      <c r="F4" s="261"/>
      <c r="G4" s="261"/>
      <c r="H4" s="261"/>
      <c r="I4" s="87">
        <v>2</v>
      </c>
      <c r="J4" s="86" t="s">
        <v>4</v>
      </c>
      <c r="K4" s="86" t="s">
        <v>5</v>
      </c>
    </row>
    <row r="5" spans="1:13" ht="12.75">
      <c r="A5" s="262" t="s">
        <v>258</v>
      </c>
      <c r="B5" s="263"/>
      <c r="C5" s="263"/>
      <c r="D5" s="263"/>
      <c r="E5" s="263"/>
      <c r="F5" s="263"/>
      <c r="G5" s="263"/>
      <c r="H5" s="263"/>
      <c r="I5" s="88">
        <v>1</v>
      </c>
      <c r="J5" s="10">
        <v>12000000</v>
      </c>
      <c r="K5" s="10">
        <v>19016429.999999993</v>
      </c>
      <c r="L5" s="92"/>
      <c r="M5" s="92"/>
    </row>
    <row r="6" spans="1:13" ht="12.75">
      <c r="A6" s="262" t="s">
        <v>259</v>
      </c>
      <c r="B6" s="263"/>
      <c r="C6" s="263"/>
      <c r="D6" s="263"/>
      <c r="E6" s="263"/>
      <c r="F6" s="263"/>
      <c r="G6" s="263"/>
      <c r="H6" s="263"/>
      <c r="I6" s="88">
        <v>2</v>
      </c>
      <c r="J6" s="10"/>
      <c r="K6" s="10">
        <v>85379030.83</v>
      </c>
      <c r="L6" s="92"/>
      <c r="M6" s="92"/>
    </row>
    <row r="7" spans="1:13" ht="12.75">
      <c r="A7" s="262" t="s">
        <v>260</v>
      </c>
      <c r="B7" s="263"/>
      <c r="C7" s="263"/>
      <c r="D7" s="263"/>
      <c r="E7" s="263"/>
      <c r="F7" s="263"/>
      <c r="G7" s="263"/>
      <c r="H7" s="263"/>
      <c r="I7" s="88">
        <v>3</v>
      </c>
      <c r="J7" s="10">
        <v>160918</v>
      </c>
      <c r="K7" s="10">
        <v>183483.79</v>
      </c>
      <c r="L7" s="92"/>
      <c r="M7" s="92"/>
    </row>
    <row r="8" spans="1:13" ht="12.75">
      <c r="A8" s="262" t="s">
        <v>261</v>
      </c>
      <c r="B8" s="263"/>
      <c r="C8" s="263"/>
      <c r="D8" s="263"/>
      <c r="E8" s="263"/>
      <c r="F8" s="263"/>
      <c r="G8" s="263"/>
      <c r="H8" s="263"/>
      <c r="I8" s="88">
        <v>4</v>
      </c>
      <c r="J8" s="10">
        <v>27523810</v>
      </c>
      <c r="K8" s="10">
        <v>37480963.35064747</v>
      </c>
      <c r="L8" s="92"/>
      <c r="M8" s="92"/>
    </row>
    <row r="9" spans="1:13" ht="12.75">
      <c r="A9" s="262" t="s">
        <v>262</v>
      </c>
      <c r="B9" s="263"/>
      <c r="C9" s="263"/>
      <c r="D9" s="263"/>
      <c r="E9" s="263"/>
      <c r="F9" s="263"/>
      <c r="G9" s="263"/>
      <c r="H9" s="263"/>
      <c r="I9" s="88">
        <v>5</v>
      </c>
      <c r="J9" s="10">
        <v>-12433200</v>
      </c>
      <c r="K9" s="10">
        <v>-46269674.5004583</v>
      </c>
      <c r="L9" s="92"/>
      <c r="M9" s="92"/>
    </row>
    <row r="10" spans="1:13" ht="12.75">
      <c r="A10" s="262" t="s">
        <v>263</v>
      </c>
      <c r="B10" s="263"/>
      <c r="C10" s="263"/>
      <c r="D10" s="263"/>
      <c r="E10" s="263"/>
      <c r="F10" s="263"/>
      <c r="G10" s="263"/>
      <c r="H10" s="263"/>
      <c r="I10" s="88">
        <v>6</v>
      </c>
      <c r="J10" s="10">
        <v>83504117</v>
      </c>
      <c r="K10" s="10">
        <v>67384067.7</v>
      </c>
      <c r="L10" s="92"/>
      <c r="M10" s="92"/>
    </row>
    <row r="11" spans="1:13" ht="12.75">
      <c r="A11" s="262" t="s">
        <v>264</v>
      </c>
      <c r="B11" s="263"/>
      <c r="C11" s="263"/>
      <c r="D11" s="263"/>
      <c r="E11" s="263"/>
      <c r="F11" s="263"/>
      <c r="G11" s="263"/>
      <c r="H11" s="263"/>
      <c r="I11" s="88">
        <v>7</v>
      </c>
      <c r="J11" s="10"/>
      <c r="K11" s="10"/>
      <c r="L11" s="92"/>
      <c r="M11" s="92"/>
    </row>
    <row r="12" spans="1:13" ht="12.75">
      <c r="A12" s="262" t="s">
        <v>265</v>
      </c>
      <c r="B12" s="263"/>
      <c r="C12" s="263"/>
      <c r="D12" s="263"/>
      <c r="E12" s="263"/>
      <c r="F12" s="263"/>
      <c r="G12" s="263"/>
      <c r="H12" s="263"/>
      <c r="I12" s="88">
        <v>8</v>
      </c>
      <c r="J12" s="10"/>
      <c r="K12" s="10"/>
      <c r="L12" s="92"/>
      <c r="M12" s="92"/>
    </row>
    <row r="13" spans="1:13" ht="12.75">
      <c r="A13" s="262" t="s">
        <v>266</v>
      </c>
      <c r="B13" s="263"/>
      <c r="C13" s="263"/>
      <c r="D13" s="263"/>
      <c r="E13" s="263"/>
      <c r="F13" s="263"/>
      <c r="G13" s="263"/>
      <c r="H13" s="263"/>
      <c r="I13" s="88">
        <v>9</v>
      </c>
      <c r="J13" s="10"/>
      <c r="K13" s="10"/>
      <c r="L13" s="92"/>
      <c r="M13" s="92"/>
    </row>
    <row r="14" spans="1:13" ht="12.75">
      <c r="A14" s="268" t="s">
        <v>267</v>
      </c>
      <c r="B14" s="269"/>
      <c r="C14" s="269"/>
      <c r="D14" s="269"/>
      <c r="E14" s="269"/>
      <c r="F14" s="269"/>
      <c r="G14" s="269"/>
      <c r="H14" s="269"/>
      <c r="I14" s="88">
        <v>10</v>
      </c>
      <c r="J14" s="9">
        <f>SUM(J5:J13)</f>
        <v>110755645</v>
      </c>
      <c r="K14" s="9">
        <f>SUM(K5:K13)</f>
        <v>163174301.17018914</v>
      </c>
      <c r="L14" s="92"/>
      <c r="M14" s="92"/>
    </row>
    <row r="15" spans="1:13" ht="12.75">
      <c r="A15" s="262" t="s">
        <v>268</v>
      </c>
      <c r="B15" s="263"/>
      <c r="C15" s="263"/>
      <c r="D15" s="263"/>
      <c r="E15" s="263"/>
      <c r="F15" s="263"/>
      <c r="G15" s="263"/>
      <c r="H15" s="263"/>
      <c r="I15" s="88">
        <v>11</v>
      </c>
      <c r="J15" s="10"/>
      <c r="K15" s="10"/>
      <c r="L15" s="92"/>
      <c r="M15" s="92"/>
    </row>
    <row r="16" spans="1:13" ht="12.75">
      <c r="A16" s="262" t="s">
        <v>269</v>
      </c>
      <c r="B16" s="263"/>
      <c r="C16" s="263"/>
      <c r="D16" s="263"/>
      <c r="E16" s="263"/>
      <c r="F16" s="263"/>
      <c r="G16" s="263"/>
      <c r="H16" s="263"/>
      <c r="I16" s="88">
        <v>12</v>
      </c>
      <c r="J16" s="10"/>
      <c r="K16" s="10"/>
      <c r="L16" s="92"/>
      <c r="M16" s="92"/>
    </row>
    <row r="17" spans="1:13" ht="12.75">
      <c r="A17" s="262" t="s">
        <v>270</v>
      </c>
      <c r="B17" s="263"/>
      <c r="C17" s="263"/>
      <c r="D17" s="263"/>
      <c r="E17" s="263"/>
      <c r="F17" s="263"/>
      <c r="G17" s="263"/>
      <c r="H17" s="263"/>
      <c r="I17" s="88">
        <v>13</v>
      </c>
      <c r="J17" s="10">
        <v>727800</v>
      </c>
      <c r="K17" s="10">
        <v>4831100</v>
      </c>
      <c r="L17" s="92"/>
      <c r="M17" s="92"/>
    </row>
    <row r="18" spans="1:13" ht="12.75">
      <c r="A18" s="262" t="s">
        <v>271</v>
      </c>
      <c r="B18" s="263"/>
      <c r="C18" s="263"/>
      <c r="D18" s="263"/>
      <c r="E18" s="263"/>
      <c r="F18" s="263"/>
      <c r="G18" s="263"/>
      <c r="H18" s="263"/>
      <c r="I18" s="88">
        <v>14</v>
      </c>
      <c r="J18" s="10"/>
      <c r="K18" s="10"/>
      <c r="L18" s="92"/>
      <c r="M18" s="92"/>
    </row>
    <row r="19" spans="1:13" ht="12.75">
      <c r="A19" s="262" t="s">
        <v>272</v>
      </c>
      <c r="B19" s="263"/>
      <c r="C19" s="263"/>
      <c r="D19" s="263"/>
      <c r="E19" s="263"/>
      <c r="F19" s="263"/>
      <c r="G19" s="263"/>
      <c r="H19" s="263"/>
      <c r="I19" s="88">
        <v>15</v>
      </c>
      <c r="J19" s="10"/>
      <c r="K19" s="10"/>
      <c r="L19" s="92"/>
      <c r="M19" s="92"/>
    </row>
    <row r="20" spans="1:13" ht="12.75">
      <c r="A20" s="262" t="s">
        <v>273</v>
      </c>
      <c r="B20" s="263"/>
      <c r="C20" s="263"/>
      <c r="D20" s="263"/>
      <c r="E20" s="263"/>
      <c r="F20" s="263"/>
      <c r="G20" s="263"/>
      <c r="H20" s="263"/>
      <c r="I20" s="88">
        <v>16</v>
      </c>
      <c r="J20" s="10">
        <v>14273112</v>
      </c>
      <c r="K20" s="10">
        <v>47587556.17018914</v>
      </c>
      <c r="L20" s="92"/>
      <c r="M20" s="92"/>
    </row>
    <row r="21" spans="1:13" ht="12.75">
      <c r="A21" s="268" t="s">
        <v>274</v>
      </c>
      <c r="B21" s="269"/>
      <c r="C21" s="269"/>
      <c r="D21" s="269"/>
      <c r="E21" s="269"/>
      <c r="F21" s="269"/>
      <c r="G21" s="269"/>
      <c r="H21" s="269"/>
      <c r="I21" s="88">
        <v>17</v>
      </c>
      <c r="J21" s="13">
        <f>SUM(J15:J20)</f>
        <v>15000912</v>
      </c>
      <c r="K21" s="13">
        <f>SUM(K15:K20)</f>
        <v>52418656.17018914</v>
      </c>
      <c r="L21" s="92"/>
      <c r="M21" s="92"/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3" ht="12.75">
      <c r="A23" s="278" t="s">
        <v>275</v>
      </c>
      <c r="B23" s="279"/>
      <c r="C23" s="279"/>
      <c r="D23" s="279"/>
      <c r="E23" s="279"/>
      <c r="F23" s="279"/>
      <c r="G23" s="279"/>
      <c r="H23" s="279"/>
      <c r="I23" s="89">
        <v>18</v>
      </c>
      <c r="J23" s="8">
        <v>15000912</v>
      </c>
      <c r="K23" s="8">
        <v>52418656.17018914</v>
      </c>
      <c r="L23" s="92"/>
      <c r="M23" s="92"/>
    </row>
    <row r="24" spans="1:13" ht="23.25" customHeight="1">
      <c r="A24" s="280" t="s">
        <v>276</v>
      </c>
      <c r="B24" s="281"/>
      <c r="C24" s="281"/>
      <c r="D24" s="281"/>
      <c r="E24" s="281"/>
      <c r="F24" s="281"/>
      <c r="G24" s="281"/>
      <c r="H24" s="281"/>
      <c r="I24" s="90">
        <v>19</v>
      </c>
      <c r="J24" s="13"/>
      <c r="K24" s="13"/>
      <c r="L24" s="92"/>
      <c r="M24" s="92"/>
    </row>
    <row r="25" spans="1:11" ht="30" customHeight="1">
      <c r="A25" s="264"/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  <row r="26" ht="12.75">
      <c r="K26" s="92"/>
    </row>
    <row r="27" ht="12.75">
      <c r="K27" s="92"/>
    </row>
  </sheetData>
  <sheetProtection/>
  <protectedRanges>
    <protectedRange sqref="E2" name="Range1_1"/>
    <protectedRange sqref="G2:H2" name="Range1"/>
  </protectedRanges>
  <mergeCells count="26">
    <mergeCell ref="A13:H13"/>
    <mergeCell ref="A14:H14"/>
    <mergeCell ref="A23:H23"/>
    <mergeCell ref="A24:H24"/>
    <mergeCell ref="A17:H17"/>
    <mergeCell ref="A18:H18"/>
    <mergeCell ref="A15:H15"/>
    <mergeCell ref="A16:H16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3:H3"/>
    <mergeCell ref="A4:H4"/>
    <mergeCell ref="A11:H11"/>
    <mergeCell ref="A12:H12"/>
    <mergeCell ref="A5:H5"/>
    <mergeCell ref="A6:H6"/>
    <mergeCell ref="A9:H9"/>
    <mergeCell ref="A10:H10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7:K9 J11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5:K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10:K10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10" zoomScalePageLayoutView="0" workbookViewId="0" topLeftCell="A1">
      <selection activeCell="L47" sqref="L47"/>
    </sheetView>
  </sheetViews>
  <sheetFormatPr defaultColWidth="9.140625" defaultRowHeight="12.75"/>
  <sheetData>
    <row r="1" spans="1:10" ht="12.75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10" ht="15.75">
      <c r="A2" s="282" t="s">
        <v>277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2.75" customHeight="1">
      <c r="A4" s="283" t="s">
        <v>287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2.75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2.75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ht="12.75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12.75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ht="12.75">
      <c r="A9" s="76"/>
      <c r="B9" s="76"/>
      <c r="C9" s="76"/>
      <c r="D9" s="76"/>
      <c r="E9" s="76"/>
      <c r="F9" s="76"/>
      <c r="G9" s="76"/>
      <c r="H9" s="76"/>
      <c r="I9" s="76"/>
      <c r="J9" s="76"/>
    </row>
    <row r="10" spans="1:10" ht="12.75">
      <c r="A10" s="76"/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2.75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2.75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12.75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12.75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2.75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12.75">
      <c r="A16" s="76"/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12.75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2.75">
      <c r="A18" s="76"/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12.75">
      <c r="A19" s="76"/>
      <c r="B19" s="76"/>
      <c r="C19" s="76"/>
      <c r="D19" s="76"/>
      <c r="E19" s="76"/>
      <c r="F19" s="76"/>
      <c r="G19" s="76"/>
      <c r="H19" s="76"/>
      <c r="I19" s="76"/>
      <c r="J19" s="76"/>
    </row>
    <row r="20" spans="1:10" ht="15">
      <c r="A20" s="76"/>
      <c r="B20" s="76"/>
      <c r="C20" s="76"/>
      <c r="D20" s="76"/>
      <c r="E20" s="76"/>
      <c r="F20" s="76"/>
      <c r="G20" s="76"/>
      <c r="H20" s="76"/>
      <c r="I20" s="77"/>
      <c r="J20" s="76"/>
    </row>
    <row r="21" spans="1:10" ht="12.75">
      <c r="A21" s="76"/>
      <c r="B21" s="76"/>
      <c r="C21" s="76"/>
      <c r="D21" s="76"/>
      <c r="E21" s="76"/>
      <c r="F21" s="76"/>
      <c r="G21" s="76"/>
      <c r="H21" s="76"/>
      <c r="I21" s="76"/>
      <c r="J21" s="76"/>
    </row>
    <row r="22" spans="1:10" ht="12.75">
      <c r="A22" s="76"/>
      <c r="B22" s="76"/>
      <c r="C22" s="76"/>
      <c r="D22" s="76"/>
      <c r="E22" s="76"/>
      <c r="F22" s="76"/>
      <c r="G22" s="76"/>
      <c r="H22" s="76"/>
      <c r="I22" s="76"/>
      <c r="J22" s="76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Zdravka Krizmanić</cp:lastModifiedBy>
  <cp:lastPrinted>2015-04-30T16:58:24Z</cp:lastPrinted>
  <dcterms:created xsi:type="dcterms:W3CDTF">2008-10-17T11:51:54Z</dcterms:created>
  <dcterms:modified xsi:type="dcterms:W3CDTF">2015-04-30T16:58:59Z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