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00" windowWidth="15600" windowHeight="6060" activeTab="0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4">'Equity'!$A$1:$K$25</definedName>
    <definedName name="_xlnm.Print_Area" localSheetId="0">'General'!$A$1:$I$63</definedName>
    <definedName name="_xlnm.Print_Area" localSheetId="5">'Notes'!$A$2:$L$35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<sst xmlns="http://schemas.openxmlformats.org/spreadsheetml/2006/main" count="391" uniqueCount="335">
  <si>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</si>
  <si>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</si>
  <si>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</si>
  <si>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</si>
  <si>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</si>
  <si>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</si>
  <si>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</si>
  <si>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</si>
  <si>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</si>
  <si>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</si>
  <si>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</si>
  <si>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</si>
  <si>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</si>
  <si>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</si>
  <si>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</si>
  <si>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</si>
  <si>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</si>
  <si>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</si>
  <si>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</si>
  <si>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</si>
  <si>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</si>
  <si>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</si>
  <si>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</si>
  <si>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</si>
  <si>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</si>
  <si>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</si>
  <si>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</si>
  <si>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</si>
  <si>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</si>
  <si>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</si>
  <si>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</si>
  <si>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</si>
  <si>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</si>
  <si>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r>
      <t xml:space="preserve">B)  NON CURRENT ASSETS </t>
    </r>
    <r>
      <rPr>
        <sz val="9"/>
        <rFont val="Arial"/>
        <family val="2"/>
      </rPr>
      <t>(003+010+020+029+033)</t>
    </r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</si>
  <si>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</si>
  <si>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</si>
  <si>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</si>
  <si>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</si>
  <si>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</si>
  <si>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</si>
  <si>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</si>
  <si>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</si>
  <si>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</si>
  <si>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</si>
  <si>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</si>
  <si>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</si>
  <si>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</si>
  <si>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</si>
  <si>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</si>
  <si>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</si>
  <si>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</si>
  <si>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</si>
  <si>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</si>
  <si>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</si>
  <si>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</si>
  <si>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</si>
  <si>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</si>
  <si>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</si>
  <si>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</si>
  <si>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r>
      <t xml:space="preserve">C)  CURENT ASSETS </t>
    </r>
    <r>
      <rPr>
        <sz val="9"/>
        <rFont val="Arial"/>
        <family val="2"/>
      </rPr>
      <t>(035+043+050+058)</t>
    </r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</si>
  <si>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</si>
  <si>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</si>
  <si>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</si>
  <si>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</si>
  <si>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</si>
  <si>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</si>
  <si>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</si>
  <si>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</si>
  <si>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</si>
  <si>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</si>
  <si>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</si>
  <si>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</si>
  <si>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</si>
  <si>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</si>
  <si>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</si>
  <si>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</si>
  <si>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</si>
  <si>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</si>
  <si>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</si>
  <si>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</si>
  <si>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</si>
  <si>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</si>
  <si>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</si>
  <si>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</si>
  <si>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</si>
  <si>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</si>
  <si>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</si>
  <si>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</si>
  <si>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</si>
  <si>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</si>
  <si>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</si>
  <si>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</si>
  <si>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r>
      <t xml:space="preserve">B)  PROVISIONS </t>
    </r>
    <r>
      <rPr>
        <sz val="9"/>
        <rFont val="Arial"/>
        <family val="2"/>
      </rPr>
      <t>(080 do 082)</t>
    </r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</si>
  <si>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</si>
  <si>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</si>
  <si>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</si>
  <si>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1. Amounts payable to subsidiaries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</si>
  <si>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</si>
  <si>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</si>
  <si>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</si>
  <si>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</si>
  <si>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</si>
  <si>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</si>
  <si>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</si>
  <si>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r>
      <t xml:space="preserve">D)  CURRENT LIABILITIES </t>
    </r>
    <r>
      <rPr>
        <sz val="9"/>
        <rFont val="Arial"/>
        <family val="2"/>
      </rPr>
      <t>(094 do 105)</t>
    </r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</si>
  <si>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</si>
  <si>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</si>
  <si>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</si>
  <si>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</si>
  <si>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</si>
  <si>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</si>
  <si>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</si>
  <si>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</si>
  <si>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</si>
  <si>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</si>
  <si>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</si>
  <si>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</si>
  <si>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</si>
  <si>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</si>
  <si>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</si>
  <si>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r>
      <t xml:space="preserve">I. OPERATING INCOME </t>
    </r>
    <r>
      <rPr>
        <sz val="9"/>
        <rFont val="Arial"/>
        <family val="2"/>
      </rPr>
      <t>(112+113)</t>
    </r>
  </si>
  <si>
    <t xml:space="preserve">   1. Sales revenue</t>
  </si>
  <si>
    <t xml:space="preserve">   2. Other operating income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</si>
  <si>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</si>
  <si>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    a) Cost of raw materials &amp; consumables</t>
  </si>
  <si>
    <t xml:space="preserve">        b) Cost of  goods sold</t>
  </si>
  <si>
    <t xml:space="preserve">        c) Other costs</t>
  </si>
  <si>
    <r>
      <t xml:space="preserve">   3. Staff costs </t>
    </r>
    <r>
      <rPr>
        <sz val="9"/>
        <rFont val="Arial"/>
        <family val="2"/>
      </rPr>
      <t>(121 do 123)</t>
    </r>
  </si>
  <si>
    <t xml:space="preserve">   7. Provisions</t>
  </si>
  <si>
    <t xml:space="preserve">   8. Other operating expenses</t>
  </si>
  <si>
    <r>
      <t xml:space="preserve">III. FINANCIAL INCOME </t>
    </r>
    <r>
      <rPr>
        <sz val="9"/>
        <rFont val="Arial"/>
        <family val="2"/>
      </rPr>
      <t>(132 do 136)</t>
    </r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</si>
  <si>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</si>
  <si>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</si>
  <si>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</si>
  <si>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</si>
  <si>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</si>
  <si>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</si>
  <si>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 </t>
    </r>
    <r>
      <rPr>
        <sz val="9"/>
        <rFont val="Arial"/>
        <family val="2"/>
      </rPr>
      <t>(146-147)</t>
    </r>
  </si>
  <si>
    <t xml:space="preserve">  1. Profit before tax (146-147)</t>
  </si>
  <si>
    <t xml:space="preserve">  2. Loss before tax (147-146)</t>
  </si>
  <si>
    <t>XII.  INCOME TAX EXPENSE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</si>
  <si>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</si>
  <si>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</si>
  <si>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</si>
  <si>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</si>
  <si>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</si>
  <si>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</si>
  <si>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</si>
  <si>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</si>
  <si>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</si>
  <si>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</si>
  <si>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</si>
  <si>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</si>
  <si>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</si>
  <si>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</si>
  <si>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</si>
  <si>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</si>
  <si>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</si>
  <si>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</si>
  <si>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</si>
  <si>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</si>
  <si>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</si>
  <si>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</si>
  <si>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</si>
  <si>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</si>
  <si>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</si>
  <si>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</si>
  <si>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</si>
  <si>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</si>
  <si>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</si>
  <si>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</si>
  <si>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</si>
  <si>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</si>
  <si>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</si>
  <si>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r>
      <t xml:space="preserve">II. OTHER COMPREHENSIVE INCOME /LOSS BEFORE TAX </t>
    </r>
    <r>
      <rPr>
        <sz val="9"/>
        <rFont val="Arial"/>
        <family val="2"/>
      </rPr>
      <t>(159 do 165)</t>
    </r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</si>
  <si>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</si>
  <si>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</si>
  <si>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</si>
  <si>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</si>
  <si>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</si>
  <si>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r>
      <t xml:space="preserve">IV. NET OTHER COMPREHENSIVE INCOME OR LOSS FOR THE YEAR </t>
    </r>
    <r>
      <rPr>
        <sz val="9"/>
        <rFont val="Arial"/>
        <family val="2"/>
      </rPr>
      <t>(158-166)</t>
    </r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</si>
  <si>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</si>
  <si>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</si>
  <si>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</si>
  <si>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</si>
  <si>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</si>
  <si>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</si>
  <si>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</si>
  <si>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</si>
  <si>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</si>
  <si>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</si>
  <si>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</si>
  <si>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</si>
  <si>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</si>
  <si>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</si>
  <si>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</si>
  <si>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</si>
  <si>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2630</t>
  </si>
  <si>
    <t>+385 (0)1 365 3174</t>
  </si>
  <si>
    <t>Kovačević Gordana</t>
  </si>
  <si>
    <r>
      <t xml:space="preserve">C)  NON-CURRENT LIABILITIES </t>
    </r>
    <r>
      <rPr>
        <sz val="9"/>
        <rFont val="Arial"/>
        <family val="2"/>
      </rPr>
      <t>(084 do 092)</t>
    </r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</si>
  <si>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</si>
  <si>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</si>
  <si>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</si>
  <si>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</si>
  <si>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</si>
  <si>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</si>
  <si>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r>
      <t xml:space="preserve">A)  EQUITY </t>
    </r>
    <r>
      <rPr>
        <sz val="9"/>
        <rFont val="Arial"/>
        <family val="2"/>
      </rPr>
      <t>(063+064+065+071+072+075+078)</t>
    </r>
  </si>
  <si>
    <t>V. RETAINED EARNINGS (073-074)</t>
  </si>
  <si>
    <t>E) ACCRUED CHARGES AND DEFERRED REVENUE</t>
  </si>
  <si>
    <r>
      <t xml:space="preserve">F) TOTAL EQUITY AND LIABILITIES </t>
    </r>
    <r>
      <rPr>
        <sz val="9"/>
        <rFont val="Arial"/>
        <family val="2"/>
      </rPr>
      <t>(062+079+083+093+106)</t>
    </r>
  </si>
  <si>
    <r>
      <t xml:space="preserve">    2. Raw material and consumables used </t>
    </r>
    <r>
      <rPr>
        <sz val="9"/>
        <rFont val="Arial"/>
        <family val="2"/>
      </rPr>
      <t>(117 do 119)</t>
    </r>
  </si>
  <si>
    <t xml:space="preserve">   4. Depreciation and amortisation expense</t>
  </si>
  <si>
    <t xml:space="preserve">   5. Other costs</t>
  </si>
  <si>
    <r>
      <t xml:space="preserve">   6. Impairment losses </t>
    </r>
    <r>
      <rPr>
        <sz val="9"/>
        <rFont val="Arial"/>
        <family val="2"/>
      </rPr>
      <t>(127+128)</t>
    </r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</si>
  <si>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</si>
  <si>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</si>
  <si>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</si>
  <si>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</si>
  <si>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r>
      <t xml:space="preserve">IV. FINANCIAL EXPENSES </t>
    </r>
    <r>
      <rPr>
        <sz val="9"/>
        <rFont val="Arial"/>
        <family val="2"/>
      </rPr>
      <t>(138 do 141)</t>
    </r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</si>
  <si>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</si>
  <si>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</si>
  <si>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</si>
  <si>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</si>
  <si>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</si>
  <si>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</si>
  <si>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</si>
  <si>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</si>
  <si>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</si>
  <si>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</si>
  <si>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</si>
  <si>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</si>
  <si>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</si>
  <si>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</si>
  <si>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</si>
  <si>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</si>
  <si>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</si>
  <si>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</si>
  <si>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</si>
  <si>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</si>
  <si>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</si>
  <si>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</si>
  <si>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</si>
  <si>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</si>
  <si>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</si>
  <si>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</si>
  <si>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</si>
  <si>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</si>
  <si>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</si>
  <si>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</si>
  <si>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</si>
  <si>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</si>
  <si>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</si>
  <si>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</si>
  <si>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</si>
  <si>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</si>
  <si>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</si>
  <si>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</si>
  <si>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</si>
  <si>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</si>
  <si>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</si>
  <si>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</si>
  <si>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</si>
  <si>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</si>
  <si>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</si>
  <si>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</si>
  <si>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</si>
  <si>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</si>
  <si>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</si>
  <si>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</si>
  <si>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</si>
  <si>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</si>
  <si>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</si>
  <si>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</si>
  <si>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</si>
  <si>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</si>
  <si>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</si>
  <si>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</si>
  <si>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</si>
  <si>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</si>
  <si>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</si>
  <si>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</si>
  <si>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</si>
  <si>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</si>
  <si>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</si>
  <si>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</si>
  <si>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</si>
  <si>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</si>
  <si>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</si>
  <si>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</si>
  <si>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</si>
  <si>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Professional services</t>
  </si>
  <si>
    <t>Multimedia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</si>
  <si>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</si>
  <si>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</si>
  <si>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</si>
  <si>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</si>
  <si>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</si>
  <si>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</si>
  <si>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</si>
  <si>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</si>
  <si>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</si>
  <si>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</si>
  <si>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</si>
  <si>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</si>
  <si>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Notes to the Financial Statements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</si>
  <si>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</si>
  <si>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</si>
  <si>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</si>
  <si>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</si>
  <si>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</si>
  <si>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</si>
  <si>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</si>
  <si>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</si>
  <si>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</si>
  <si>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Operating profit/(loss)</t>
  </si>
  <si>
    <t>1.1.2013.</t>
  </si>
  <si>
    <t>31.03.2013</t>
  </si>
  <si>
    <t>as at 31 March 2013</t>
  </si>
  <si>
    <t>Sales revenue - gross</t>
  </si>
  <si>
    <t>Inter-segment sales</t>
  </si>
  <si>
    <t>Sales revenue - net</t>
  </si>
  <si>
    <t xml:space="preserve">As of 31 March 2013, total receivables balances outstanding was MHRK 402.4 (31.12.2012: MHRK 385.3).
</t>
  </si>
  <si>
    <t>31.03.2012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</si>
  <si>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</si>
  <si>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</si>
  <si>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for the period 01 January to 31 March 2013</t>
  </si>
  <si>
    <t>OPERATING INCOME</t>
  </si>
  <si>
    <t>in the period 01 January 2013 to 31 March 2013</t>
  </si>
  <si>
    <t xml:space="preserve">Comparatives: The Company has restated the accompanying statement of comprehensive income (P&amp;L).  The restatement reflects adjustments to align statement of comprehensive income with IFRS-based Ericsson Group directives. The restatement did not have any effect on the profit for the year. </t>
  </si>
  <si>
    <t>Ericsson Nikola Tesla d.d.</t>
  </si>
  <si>
    <t>CONSOLIDATED BALANCE SHEET</t>
  </si>
  <si>
    <t>CONSOLIDATED INCOME STATEMENT</t>
  </si>
  <si>
    <t>CONSOLIDATED CASH FLOW STATEMENT - Indirect method</t>
  </si>
  <si>
    <t>CONSOLIDATED STATEMENT OF CHANGES IN EQUITY</t>
  </si>
</sst>
</file>

<file path=xl/styles.xml><?xml version="1.0" encoding="utf-8"?>
<styleSheet xmlns="http://schemas.openxmlformats.org/spreadsheetml/2006/main">
  <numFmts count="6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Da&quot;;&quot;Da&quot;;&quot;Ne&quot;"/>
    <numFmt numFmtId="173" formatCode="&quot;Istinito&quot;;&quot;Istinito&quot;;&quot;Neistinito&quot;"/>
    <numFmt numFmtId="174" formatCode="&quot;Uključeno&quot;;&quot;Uključeno&quot;;&quot;Isključeno&quot;"/>
    <numFmt numFmtId="175" formatCode="000"/>
    <numFmt numFmtId="176" formatCode="#,##0&quot;kn&quot;;\-#,##0&quot;kn&quot;"/>
    <numFmt numFmtId="177" formatCode="#,##0&quot;kn&quot;;[Red]\-#,##0&quot;kn&quot;"/>
    <numFmt numFmtId="178" formatCode="#,##0.00&quot;kn&quot;;\-#,##0.00&quot;kn&quot;"/>
    <numFmt numFmtId="179" formatCode="#,##0.00&quot;kn&quot;;[Red]\-#,##0.00&quot;kn&quot;"/>
    <numFmt numFmtId="180" formatCode="_-* #,##0&quot;kn&quot;_-;\-* #,##0&quot;kn&quot;_-;_-* &quot;-&quot;&quot;kn&quot;_-;_-@_-"/>
    <numFmt numFmtId="181" formatCode="_-* #,##0_k_n_-;\-* #,##0_k_n_-;_-* &quot;-&quot;_k_n_-;_-@_-"/>
    <numFmt numFmtId="182" formatCode="_-* #,##0.00&quot;kn&quot;_-;\-* #,##0.00&quot;kn&quot;_-;_-* &quot;-&quot;??&quot;kn&quot;_-;_-@_-"/>
    <numFmt numFmtId="183" formatCode="_-* #,##0.00_k_n_-;\-* #,##0.00_k_n_-;_-* &quot;-&quot;??_k_n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#,##0.00&quot; kn&quot;;\-#,##0.00&quot; kn&quot;"/>
    <numFmt numFmtId="189" formatCode="0.0000000000"/>
    <numFmt numFmtId="190" formatCode="00"/>
    <numFmt numFmtId="191" formatCode="0.0"/>
    <numFmt numFmtId="192" formatCode="_ * #,##0.00_-\ _k_n_ ;_ * #,##0.00\-\ _k_n_ ;_ * &quot;-&quot;??_-\ _k_n_ ;_ @_ "/>
    <numFmt numFmtId="193" formatCode="_ * #,##0_-\ _k_n_ ;_ * #,##0\-\ _k_n_ ;_ * &quot;-&quot;_-\ _k_n_ ;_ @_ "/>
    <numFmt numFmtId="194" formatCode="_ * #,##0.00_-\ &quot;kn&quot;_ ;_ * #,##0.00\-\ &quot;kn&quot;_ ;_ * &quot;-&quot;??_-\ &quot;kn&quot;_ ;_ @_ "/>
    <numFmt numFmtId="195" formatCode="_ * #,##0_-\ &quot;kn&quot;_ ;_ * #,##0\-\ &quot;kn&quot;_ ;_ * &quot;-&quot;_-\ &quot;kn&quot;_ ;_ @_ "/>
    <numFmt numFmtId="196" formatCode="#,##0.0"/>
    <numFmt numFmtId="197" formatCode="mm/dd/yy"/>
    <numFmt numFmtId="198" formatCode="[$-41A]d\.\ mmmm\ yyyy"/>
    <numFmt numFmtId="199" formatCode="#0,"/>
    <numFmt numFmtId="200" formatCode="#,"/>
    <numFmt numFmtId="201" formatCode="d/m/yyyy/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.0000"/>
    <numFmt numFmtId="207" formatCode="0.000"/>
    <numFmt numFmtId="208" formatCode="0.0%"/>
    <numFmt numFmtId="209" formatCode="#,##0.000"/>
    <numFmt numFmtId="210" formatCode="&quot;$&quot;#,##0.00_);[Red]\(&quot;$&quot;#,##0.00\)"/>
    <numFmt numFmtId="211" formatCode="0.00_)"/>
    <numFmt numFmtId="212" formatCode="0.000%"/>
    <numFmt numFmtId="213" formatCode="0.00000000"/>
    <numFmt numFmtId="214" formatCode="0.0000000"/>
    <numFmt numFmtId="215" formatCode="0.000000"/>
    <numFmt numFmtId="216" formatCode="0.00000"/>
    <numFmt numFmtId="217" formatCode="0.000000000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0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sz val="11"/>
      <name val="Arial"/>
      <family val="0"/>
    </font>
    <font>
      <sz val="9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double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18" fillId="26" borderId="0" applyNumberFormat="0" applyBorder="0" applyAlignment="0" applyProtection="0"/>
    <xf numFmtId="0" fontId="19" fillId="27" borderId="1" applyNumberFormat="0" applyAlignment="0" applyProtection="0"/>
    <xf numFmtId="0" fontId="2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29" borderId="0" applyNumberFormat="0" applyBorder="0" applyAlignment="0" applyProtection="0"/>
    <xf numFmtId="38" fontId="1" fillId="30" borderId="0" applyNumberFormat="0" applyBorder="0" applyAlignment="0" applyProtection="0"/>
    <xf numFmtId="0" fontId="23" fillId="31" borderId="3">
      <alignment/>
      <protection/>
    </xf>
    <xf numFmtId="0" fontId="7" fillId="32" borderId="4">
      <alignment vertical="center" wrapText="1"/>
      <protection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33" borderId="1" applyNumberFormat="0" applyAlignment="0" applyProtection="0"/>
    <xf numFmtId="10" fontId="1" fillId="34" borderId="8" applyNumberFormat="0" applyBorder="0" applyAlignment="0" applyProtection="0"/>
    <xf numFmtId="0" fontId="28" fillId="0" borderId="9" applyNumberFormat="0" applyFill="0" applyAlignment="0" applyProtection="0"/>
    <xf numFmtId="0" fontId="29" fillId="33" borderId="0" applyNumberFormat="0" applyBorder="0" applyAlignment="0" applyProtection="0"/>
    <xf numFmtId="211" fontId="3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5" borderId="10" applyNumberFormat="0" applyFont="0" applyAlignment="0" applyProtection="0"/>
    <xf numFmtId="0" fontId="3" fillId="0" borderId="0">
      <alignment/>
      <protection/>
    </xf>
    <xf numFmtId="0" fontId="31" fillId="27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" fontId="16" fillId="32" borderId="12" applyNumberFormat="0" applyProtection="0">
      <alignment vertical="center"/>
    </xf>
    <xf numFmtId="4" fontId="32" fillId="32" borderId="12" applyNumberFormat="0" applyProtection="0">
      <alignment vertical="center"/>
    </xf>
    <xf numFmtId="4" fontId="16" fillId="32" borderId="12" applyNumberFormat="0" applyProtection="0">
      <alignment horizontal="left" vertical="center" indent="1"/>
    </xf>
    <xf numFmtId="0" fontId="16" fillId="32" borderId="12" applyNumberFormat="0" applyProtection="0">
      <alignment horizontal="left" vertical="top" indent="1"/>
    </xf>
    <xf numFmtId="4" fontId="16" fillId="36" borderId="0" applyNumberFormat="0" applyProtection="0">
      <alignment horizontal="left" vertical="center" indent="1"/>
    </xf>
    <xf numFmtId="4" fontId="33" fillId="37" borderId="12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33" fillId="44" borderId="12" applyNumberFormat="0" applyProtection="0">
      <alignment horizontal="right" vertical="center"/>
    </xf>
    <xf numFmtId="4" fontId="33" fillId="45" borderId="12" applyNumberFormat="0" applyProtection="0">
      <alignment horizontal="right" vertical="center"/>
    </xf>
    <xf numFmtId="4" fontId="16" fillId="46" borderId="13" applyNumberFormat="0" applyProtection="0">
      <alignment horizontal="left" vertical="center" indent="1"/>
    </xf>
    <xf numFmtId="4" fontId="33" fillId="47" borderId="0" applyNumberFormat="0" applyProtection="0">
      <alignment horizontal="left" vertical="center" indent="1"/>
    </xf>
    <xf numFmtId="4" fontId="34" fillId="48" borderId="0" applyNumberFormat="0" applyProtection="0">
      <alignment horizontal="left" vertical="center" indent="1"/>
    </xf>
    <xf numFmtId="4" fontId="33" fillId="36" borderId="12" applyNumberFormat="0" applyProtection="0">
      <alignment horizontal="right" vertical="center"/>
    </xf>
    <xf numFmtId="4" fontId="33" fillId="47" borderId="0" applyNumberFormat="0" applyProtection="0">
      <alignment horizontal="left" vertical="center" indent="1"/>
    </xf>
    <xf numFmtId="4" fontId="33" fillId="36" borderId="0" applyNumberFormat="0" applyProtection="0">
      <alignment horizontal="left" vertical="center" indent="1"/>
    </xf>
    <xf numFmtId="0" fontId="0" fillId="48" borderId="12" applyNumberFormat="0" applyProtection="0">
      <alignment horizontal="left" vertical="center" indent="1"/>
    </xf>
    <xf numFmtId="0" fontId="0" fillId="48" borderId="12" applyNumberFormat="0" applyProtection="0">
      <alignment horizontal="left" vertical="top" indent="1"/>
    </xf>
    <xf numFmtId="0" fontId="0" fillId="36" borderId="12" applyNumberFormat="0" applyProtection="0">
      <alignment horizontal="left" vertical="center" indent="1"/>
    </xf>
    <xf numFmtId="0" fontId="0" fillId="36" borderId="12" applyNumberFormat="0" applyProtection="0">
      <alignment horizontal="left" vertical="top" indent="1"/>
    </xf>
    <xf numFmtId="0" fontId="0" fillId="49" borderId="12" applyNumberFormat="0" applyProtection="0">
      <alignment horizontal="left" vertical="center" indent="1"/>
    </xf>
    <xf numFmtId="0" fontId="0" fillId="49" borderId="12" applyNumberFormat="0" applyProtection="0">
      <alignment horizontal="left" vertical="top" indent="1"/>
    </xf>
    <xf numFmtId="0" fontId="0" fillId="47" borderId="12" applyNumberFormat="0" applyProtection="0">
      <alignment horizontal="left" vertical="center" indent="1"/>
    </xf>
    <xf numFmtId="0" fontId="0" fillId="47" borderId="12" applyNumberFormat="0" applyProtection="0">
      <alignment horizontal="left" vertical="top" indent="1"/>
    </xf>
    <xf numFmtId="0" fontId="0" fillId="50" borderId="8" applyNumberFormat="0">
      <alignment/>
      <protection locked="0"/>
    </xf>
    <xf numFmtId="4" fontId="33" fillId="34" borderId="12" applyNumberFormat="0" applyProtection="0">
      <alignment vertical="center"/>
    </xf>
    <xf numFmtId="4" fontId="35" fillId="34" borderId="12" applyNumberFormat="0" applyProtection="0">
      <alignment vertical="center"/>
    </xf>
    <xf numFmtId="4" fontId="33" fillId="34" borderId="12" applyNumberFormat="0" applyProtection="0">
      <alignment horizontal="left" vertical="center" indent="1"/>
    </xf>
    <xf numFmtId="0" fontId="33" fillId="34" borderId="12" applyNumberFormat="0" applyProtection="0">
      <alignment horizontal="left" vertical="top" indent="1"/>
    </xf>
    <xf numFmtId="4" fontId="33" fillId="47" borderId="12" applyNumberFormat="0" applyProtection="0">
      <alignment horizontal="right" vertical="center"/>
    </xf>
    <xf numFmtId="4" fontId="35" fillId="47" borderId="12" applyNumberFormat="0" applyProtection="0">
      <alignment horizontal="right" vertical="center"/>
    </xf>
    <xf numFmtId="4" fontId="33" fillId="36" borderId="12" applyNumberFormat="0" applyProtection="0">
      <alignment horizontal="left" vertical="center" indent="1"/>
    </xf>
    <xf numFmtId="0" fontId="33" fillId="36" borderId="12" applyNumberFormat="0" applyProtection="0">
      <alignment horizontal="left" vertical="top" indent="1"/>
    </xf>
    <xf numFmtId="4" fontId="36" fillId="51" borderId="0" applyNumberFormat="0" applyProtection="0">
      <alignment horizontal="left" vertical="center" indent="1"/>
    </xf>
    <xf numFmtId="4" fontId="37" fillId="47" borderId="12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3" fillId="0" borderId="0">
      <alignment vertical="top"/>
      <protection/>
    </xf>
    <xf numFmtId="3" fontId="0" fillId="0" borderId="8" applyNumberFormat="0" applyFont="0" applyFill="0" applyAlignment="0" applyProtection="0"/>
    <xf numFmtId="0" fontId="38" fillId="0" borderId="0" applyNumberFormat="0" applyFill="0" applyBorder="0" applyAlignment="0" applyProtection="0"/>
    <xf numFmtId="4" fontId="0" fillId="0" borderId="14" applyNumberFormat="0" applyFont="0" applyFill="0" applyAlignment="0" applyProtection="0"/>
    <xf numFmtId="40" fontId="39" fillId="0" borderId="0" applyFont="0" applyFill="0" applyBorder="0" applyAlignment="0" applyProtection="0"/>
    <xf numFmtId="210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5">
      <alignment/>
      <protection/>
    </xf>
  </cellStyleXfs>
  <cellXfs count="367">
    <xf numFmtId="0" fontId="0" fillId="0" borderId="0" xfId="0" applyAlignment="1">
      <alignment/>
    </xf>
    <xf numFmtId="175" fontId="2" fillId="0" borderId="16" xfId="0" applyNumberFormat="1" applyFont="1" applyFill="1" applyBorder="1" applyAlignment="1">
      <alignment horizontal="center" vertical="center"/>
    </xf>
    <xf numFmtId="175" fontId="2" fillId="0" borderId="17" xfId="0" applyNumberFormat="1" applyFont="1" applyFill="1" applyBorder="1" applyAlignment="1">
      <alignment horizontal="center" vertical="center"/>
    </xf>
    <xf numFmtId="175" fontId="2" fillId="0" borderId="18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64" applyFont="1" applyAlignment="1">
      <alignment/>
      <protection/>
    </xf>
    <xf numFmtId="0" fontId="0" fillId="0" borderId="0" xfId="64" applyFont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0" xfId="64" applyFont="1" applyFill="1" applyBorder="1" applyAlignment="1" applyProtection="1">
      <alignment horizontal="center" vertical="center" wrapText="1"/>
      <protection hidden="1"/>
    </xf>
    <xf numFmtId="0" fontId="3" fillId="0" borderId="0" xfId="64" applyFont="1" applyBorder="1" applyAlignment="1" applyProtection="1">
      <alignment/>
      <protection hidden="1"/>
    </xf>
    <xf numFmtId="0" fontId="12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4" applyFont="1" applyFill="1" applyBorder="1" applyAlignment="1" applyProtection="1">
      <alignment horizontal="left" vertical="center"/>
      <protection hidden="1"/>
    </xf>
    <xf numFmtId="0" fontId="3" fillId="0" borderId="0" xfId="64" applyFont="1" applyBorder="1" applyAlignment="1" applyProtection="1">
      <alignment horizontal="left"/>
      <protection hidden="1"/>
    </xf>
    <xf numFmtId="0" fontId="2" fillId="0" borderId="0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20" xfId="64" applyFont="1" applyBorder="1" applyAlignment="1" applyProtection="1">
      <alignment/>
      <protection hidden="1"/>
    </xf>
    <xf numFmtId="0" fontId="3" fillId="0" borderId="20" xfId="64" applyFont="1" applyBorder="1" applyAlignment="1">
      <alignment/>
      <protection/>
    </xf>
    <xf numFmtId="0" fontId="10" fillId="0" borderId="0" xfId="110" applyFont="1" applyFill="1" applyBorder="1" applyAlignment="1">
      <alignment horizontal="center" vertical="center" wrapText="1"/>
      <protection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75" fontId="2" fillId="0" borderId="16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175" fontId="2" fillId="0" borderId="21" xfId="0" applyNumberFormat="1" applyFont="1" applyFill="1" applyBorder="1" applyAlignment="1">
      <alignment horizontal="center" vertical="center"/>
    </xf>
    <xf numFmtId="175" fontId="2" fillId="0" borderId="19" xfId="0" applyNumberFormat="1" applyFont="1" applyFill="1" applyBorder="1" applyAlignment="1">
      <alignment horizontal="center" vertical="center"/>
    </xf>
    <xf numFmtId="0" fontId="14" fillId="0" borderId="0" xfId="110" applyFont="1" applyBorder="1" applyAlignment="1" applyProtection="1">
      <alignment vertical="center"/>
      <protection hidden="1"/>
    </xf>
    <xf numFmtId="0" fontId="0" fillId="0" borderId="0" xfId="0" applyFill="1" applyAlignment="1">
      <alignment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23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10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wrapText="1"/>
      <protection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0" fontId="3" fillId="0" borderId="24" xfId="64" applyFont="1" applyFill="1" applyBorder="1" applyAlignment="1" applyProtection="1">
      <alignment vertical="center"/>
      <protection hidden="1"/>
    </xf>
    <xf numFmtId="0" fontId="3" fillId="0" borderId="24" xfId="64" applyFont="1" applyBorder="1" applyAlignment="1" applyProtection="1">
      <alignment/>
      <protection hidden="1"/>
    </xf>
    <xf numFmtId="0" fontId="3" fillId="0" borderId="25" xfId="64" applyFont="1" applyFill="1" applyBorder="1" applyAlignment="1" applyProtection="1">
      <alignment/>
      <protection hidden="1"/>
    </xf>
    <xf numFmtId="0" fontId="2" fillId="0" borderId="25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Border="1" applyAlignment="1">
      <alignment/>
      <protection/>
    </xf>
    <xf numFmtId="0" fontId="3" fillId="0" borderId="24" xfId="64" applyFont="1" applyBorder="1" applyAlignment="1" applyProtection="1">
      <alignment horizontal="left"/>
      <protection hidden="1"/>
    </xf>
    <xf numFmtId="0" fontId="3" fillId="0" borderId="25" xfId="64" applyFont="1" applyFill="1" applyBorder="1" applyAlignment="1" applyProtection="1">
      <alignment vertical="center"/>
      <protection hidden="1"/>
    </xf>
    <xf numFmtId="0" fontId="14" fillId="0" borderId="25" xfId="110" applyFont="1" applyFill="1" applyBorder="1" applyAlignment="1" applyProtection="1">
      <alignment vertical="center"/>
      <protection hidden="1"/>
    </xf>
    <xf numFmtId="0" fontId="14" fillId="0" borderId="0" xfId="110" applyFont="1" applyBorder="1" applyAlignment="1" applyProtection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2" fillId="0" borderId="24" xfId="64" applyFont="1" applyBorder="1" applyAlignment="1" applyProtection="1">
      <alignment vertical="center"/>
      <protection hidden="1"/>
    </xf>
    <xf numFmtId="0" fontId="3" fillId="0" borderId="26" xfId="64" applyFont="1" applyBorder="1" applyAlignment="1" applyProtection="1">
      <alignment/>
      <protection hidden="1"/>
    </xf>
    <xf numFmtId="0" fontId="3" fillId="0" borderId="27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 horizontal="right" vertical="top" wrapText="1"/>
      <protection hidden="1"/>
    </xf>
    <xf numFmtId="0" fontId="3" fillId="0" borderId="28" xfId="64" applyFont="1" applyFill="1" applyBorder="1" applyAlignment="1" applyProtection="1">
      <alignment/>
      <protection hidden="1"/>
    </xf>
    <xf numFmtId="0" fontId="3" fillId="0" borderId="29" xfId="64" applyFont="1" applyFill="1" applyBorder="1" applyAlignment="1" applyProtection="1">
      <alignment/>
      <protection hidden="1"/>
    </xf>
    <xf numFmtId="49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0" fontId="2" fillId="0" borderId="24" xfId="64" applyFont="1" applyFill="1" applyBorder="1" applyAlignment="1" applyProtection="1">
      <alignment horizontal="right" vertical="center"/>
      <protection hidden="1" locked="0"/>
    </xf>
    <xf numFmtId="0" fontId="3" fillId="0" borderId="0" xfId="64" applyFont="1" applyFill="1" applyBorder="1" applyAlignment="1">
      <alignment/>
      <protection/>
    </xf>
    <xf numFmtId="49" fontId="2" fillId="0" borderId="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horizontal="center" vertical="center"/>
      <protection hidden="1"/>
    </xf>
    <xf numFmtId="0" fontId="0" fillId="0" borderId="30" xfId="0" applyFont="1" applyFill="1" applyBorder="1" applyAlignment="1">
      <alignment vertical="center"/>
    </xf>
    <xf numFmtId="175" fontId="2" fillId="0" borderId="21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6" fillId="0" borderId="21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vertical="center"/>
      <protection hidden="1"/>
    </xf>
    <xf numFmtId="0" fontId="3" fillId="0" borderId="31" xfId="64" applyFont="1" applyFill="1" applyBorder="1" applyAlignment="1">
      <alignment/>
      <protection/>
    </xf>
    <xf numFmtId="0" fontId="3" fillId="0" borderId="32" xfId="64" applyFont="1" applyFill="1" applyBorder="1" applyAlignment="1">
      <alignment/>
      <protection/>
    </xf>
    <xf numFmtId="0" fontId="3" fillId="0" borderId="25" xfId="64" applyFont="1" applyFill="1" applyBorder="1" applyAlignment="1" applyProtection="1">
      <alignment horizontal="left" vertical="center" wrapText="1"/>
      <protection hidden="1"/>
    </xf>
    <xf numFmtId="0" fontId="3" fillId="0" borderId="24" xfId="64" applyFont="1" applyFill="1" applyBorder="1" applyAlignment="1" applyProtection="1">
      <alignment/>
      <protection hidden="1"/>
    </xf>
    <xf numFmtId="0" fontId="12" fillId="0" borderId="0" xfId="64" applyFont="1" applyFill="1" applyBorder="1" applyAlignment="1" applyProtection="1">
      <alignment horizontal="right" vertical="center" wrapText="1"/>
      <protection hidden="1"/>
    </xf>
    <xf numFmtId="0" fontId="12" fillId="0" borderId="0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3" fillId="0" borderId="25" xfId="64" applyFont="1" applyFill="1" applyBorder="1" applyAlignment="1" applyProtection="1">
      <alignment wrapText="1"/>
      <protection hidden="1"/>
    </xf>
    <xf numFmtId="0" fontId="3" fillId="0" borderId="24" xfId="64" applyFont="1" applyFill="1" applyBorder="1" applyAlignment="1" applyProtection="1">
      <alignment horizontal="right"/>
      <protection hidden="1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0" xfId="64" applyFont="1" applyFill="1" applyBorder="1" applyAlignment="1" applyProtection="1">
      <alignment horizontal="left"/>
      <protection hidden="1"/>
    </xf>
    <xf numFmtId="0" fontId="3" fillId="0" borderId="0" xfId="64" applyFont="1" applyFill="1" applyBorder="1" applyAlignment="1" applyProtection="1">
      <alignment vertical="top"/>
      <protection hidden="1"/>
    </xf>
    <xf numFmtId="1" fontId="2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/>
      <protection hidden="1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vertical="top"/>
      <protection hidden="1"/>
    </xf>
    <xf numFmtId="0" fontId="2" fillId="0" borderId="22" xfId="0" applyFont="1" applyFill="1" applyBorder="1" applyAlignment="1" applyProtection="1">
      <alignment horizontal="center" vertical="center"/>
      <protection hidden="1" locked="0"/>
    </xf>
    <xf numFmtId="0" fontId="2" fillId="0" borderId="0" xfId="64" applyFont="1" applyFill="1" applyBorder="1" applyAlignment="1" applyProtection="1">
      <alignment vertical="top"/>
      <protection hidden="1"/>
    </xf>
    <xf numFmtId="0" fontId="3" fillId="0" borderId="25" xfId="64" applyFont="1" applyFill="1" applyBorder="1" applyAlignment="1" applyProtection="1">
      <alignment horizontal="left" vertical="top" wrapText="1"/>
      <protection hidden="1"/>
    </xf>
    <xf numFmtId="0" fontId="3" fillId="0" borderId="24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25" xfId="64" applyFont="1" applyFill="1" applyBorder="1" applyAlignment="1" applyProtection="1">
      <alignment horizontal="left" vertical="top" indent="2"/>
      <protection hidden="1"/>
    </xf>
    <xf numFmtId="0" fontId="3" fillId="0" borderId="25" xfId="64" applyFont="1" applyFill="1" applyBorder="1" applyAlignment="1" applyProtection="1">
      <alignment horizontal="left" vertical="top" wrapText="1" indent="2"/>
      <protection hidden="1"/>
    </xf>
    <xf numFmtId="0" fontId="3" fillId="0" borderId="24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right" vertical="top"/>
      <protection hidden="1"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49" fontId="2" fillId="0" borderId="25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24" xfId="64" applyFont="1" applyFill="1" applyBorder="1" applyAlignment="1" applyProtection="1">
      <alignment horizontal="left" vertical="top"/>
      <protection hidden="1"/>
    </xf>
    <xf numFmtId="0" fontId="3" fillId="0" borderId="0" xfId="64" applyFont="1" applyFill="1" applyBorder="1" applyAlignment="1" applyProtection="1">
      <alignment horizontal="left" vertical="top"/>
      <protection hidden="1"/>
    </xf>
    <xf numFmtId="0" fontId="3" fillId="0" borderId="25" xfId="64" applyFont="1" applyFill="1" applyBorder="1" applyAlignment="1" applyProtection="1">
      <alignment horizontal="left"/>
      <protection hidden="1"/>
    </xf>
    <xf numFmtId="0" fontId="3" fillId="0" borderId="31" xfId="64" applyFont="1" applyFill="1" applyBorder="1" applyAlignment="1" applyProtection="1">
      <alignment/>
      <protection hidden="1"/>
    </xf>
    <xf numFmtId="0" fontId="3" fillId="0" borderId="32" xfId="64" applyFont="1" applyFill="1" applyBorder="1" applyAlignment="1" applyProtection="1">
      <alignment/>
      <protection hidden="1"/>
    </xf>
    <xf numFmtId="0" fontId="3" fillId="0" borderId="24" xfId="64" applyFont="1" applyFill="1" applyBorder="1" applyAlignment="1" applyProtection="1">
      <alignment horizontal="left"/>
      <protection hidden="1"/>
    </xf>
    <xf numFmtId="49" fontId="2" fillId="0" borderId="25" xfId="64" applyNumberFormat="1" applyFont="1" applyFill="1" applyBorder="1" applyAlignment="1" applyProtection="1">
      <alignment vertical="center"/>
      <protection hidden="1" locked="0"/>
    </xf>
    <xf numFmtId="0" fontId="3" fillId="0" borderId="0" xfId="64" applyFont="1" applyFill="1" applyBorder="1" applyProtection="1">
      <alignment vertical="top"/>
      <protection hidden="1"/>
    </xf>
    <xf numFmtId="0" fontId="0" fillId="0" borderId="0" xfId="64" applyFont="1" applyBorder="1" applyAlignment="1">
      <alignment/>
      <protection/>
    </xf>
    <xf numFmtId="0" fontId="0" fillId="0" borderId="25" xfId="64" applyFont="1" applyBorder="1" applyAlignment="1">
      <alignment/>
      <protection/>
    </xf>
    <xf numFmtId="49" fontId="2" fillId="0" borderId="8" xfId="64" applyNumberFormat="1" applyFont="1" applyFill="1" applyBorder="1" applyAlignment="1" applyProtection="1" quotePrefix="1">
      <alignment horizontal="center" vertical="center"/>
      <protection hidden="1" locked="0"/>
    </xf>
    <xf numFmtId="0" fontId="9" fillId="0" borderId="0" xfId="110" applyFont="1">
      <alignment vertical="top"/>
      <protection/>
    </xf>
    <xf numFmtId="0" fontId="9" fillId="0" borderId="0" xfId="110" applyFont="1" applyAlignment="1">
      <alignment/>
      <protection/>
    </xf>
    <xf numFmtId="0" fontId="7" fillId="0" borderId="0" xfId="110" applyFont="1" applyBorder="1" applyAlignment="1">
      <alignment horizontal="justify" vertical="top"/>
      <protection/>
    </xf>
    <xf numFmtId="0" fontId="7" fillId="0" borderId="0" xfId="110" applyFont="1" applyBorder="1" applyAlignment="1" quotePrefix="1">
      <alignment horizontal="left" vertical="top"/>
      <protection/>
    </xf>
    <xf numFmtId="0" fontId="43" fillId="0" borderId="0" xfId="110" applyFont="1" applyBorder="1" applyAlignment="1">
      <alignment horizontal="justify" vertical="top"/>
      <protection/>
    </xf>
    <xf numFmtId="0" fontId="0" fillId="0" borderId="0" xfId="110" applyFont="1" applyBorder="1" applyAlignment="1">
      <alignment horizontal="justify" vertical="top"/>
      <protection/>
    </xf>
    <xf numFmtId="0" fontId="6" fillId="0" borderId="0" xfId="110" applyFont="1" applyAlignment="1">
      <alignment horizontal="center"/>
      <protection/>
    </xf>
    <xf numFmtId="0" fontId="6" fillId="0" borderId="0" xfId="110" applyFont="1" applyAlignment="1">
      <alignment horizontal="right" vertical="top"/>
      <protection/>
    </xf>
    <xf numFmtId="14" fontId="2" fillId="0" borderId="0" xfId="63" applyNumberFormat="1" applyFont="1" applyAlignment="1" quotePrefix="1">
      <alignment horizontal="right"/>
      <protection/>
    </xf>
    <xf numFmtId="0" fontId="6" fillId="0" borderId="0" xfId="110" applyFont="1" applyAlignment="1">
      <alignment horizontal="right"/>
      <protection/>
    </xf>
    <xf numFmtId="0" fontId="2" fillId="0" borderId="0" xfId="110" applyFont="1" applyAlignment="1">
      <alignment horizontal="right"/>
      <protection/>
    </xf>
    <xf numFmtId="0" fontId="2" fillId="0" borderId="0" xfId="110" applyFont="1" applyAlignment="1">
      <alignment horizontal="right" wrapText="1"/>
      <protection/>
    </xf>
    <xf numFmtId="0" fontId="3" fillId="0" borderId="0" xfId="110" applyFont="1">
      <alignment vertical="top"/>
      <protection/>
    </xf>
    <xf numFmtId="0" fontId="33" fillId="0" borderId="0" xfId="110" applyFont="1" applyAlignment="1">
      <alignment/>
      <protection/>
    </xf>
    <xf numFmtId="0" fontId="3" fillId="0" borderId="0" xfId="110" applyFont="1" applyAlignment="1">
      <alignment vertical="top" wrapText="1"/>
      <protection/>
    </xf>
    <xf numFmtId="14" fontId="2" fillId="0" borderId="0" xfId="110" applyNumberFormat="1" applyFont="1" applyAlignment="1">
      <alignment horizontal="right" wrapText="1"/>
      <protection/>
    </xf>
    <xf numFmtId="0" fontId="3" fillId="0" borderId="0" xfId="110" applyFont="1" applyAlignment="1">
      <alignment horizontal="right" vertical="top" wrapText="1"/>
      <protection/>
    </xf>
    <xf numFmtId="3" fontId="3" fillId="0" borderId="20" xfId="63" applyNumberFormat="1" applyFont="1" applyBorder="1" applyAlignment="1">
      <alignment horizontal="right" vertical="top" wrapText="1"/>
      <protection/>
    </xf>
    <xf numFmtId="4" fontId="9" fillId="0" borderId="0" xfId="110" applyNumberFormat="1" applyFont="1" applyAlignment="1">
      <alignment/>
      <protection/>
    </xf>
    <xf numFmtId="0" fontId="13" fillId="0" borderId="0" xfId="110" applyFont="1" applyAlignment="1">
      <alignment horizontal="right" vertical="top" wrapText="1"/>
      <protection/>
    </xf>
    <xf numFmtId="0" fontId="13" fillId="0" borderId="0" xfId="63" applyFont="1" applyAlignment="1">
      <alignment horizontal="right" vertical="top" wrapText="1"/>
      <protection/>
    </xf>
    <xf numFmtId="0" fontId="16" fillId="0" borderId="0" xfId="110" applyFont="1" applyAlignment="1">
      <alignment/>
      <protection/>
    </xf>
    <xf numFmtId="0" fontId="0" fillId="0" borderId="0" xfId="110" applyFont="1" applyBorder="1" applyAlignment="1">
      <alignment horizontal="left" vertical="top"/>
      <protection/>
    </xf>
    <xf numFmtId="14" fontId="2" fillId="0" borderId="0" xfId="110" applyNumberFormat="1" applyFont="1" applyAlignment="1">
      <alignment horizontal="right"/>
      <protection/>
    </xf>
    <xf numFmtId="14" fontId="2" fillId="0" borderId="0" xfId="110" applyNumberFormat="1" applyFont="1" applyAlignment="1" quotePrefix="1">
      <alignment horizontal="right"/>
      <protection/>
    </xf>
    <xf numFmtId="3" fontId="3" fillId="0" borderId="20" xfId="110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110" applyFont="1" applyAlignment="1">
      <alignment horizontal="left" vertical="top"/>
      <protection/>
    </xf>
    <xf numFmtId="0" fontId="2" fillId="0" borderId="0" xfId="110" applyFont="1" applyAlignment="1">
      <alignment horizontal="center" wrapText="1"/>
      <protection/>
    </xf>
    <xf numFmtId="3" fontId="0" fillId="0" borderId="0" xfId="0" applyNumberFormat="1" applyFill="1" applyAlignment="1">
      <alignment/>
    </xf>
    <xf numFmtId="3" fontId="3" fillId="0" borderId="0" xfId="0" applyNumberFormat="1" applyFont="1" applyAlignment="1" quotePrefix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14" fillId="0" borderId="0" xfId="110" applyNumberFormat="1" applyFont="1">
      <alignment vertical="top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7" fillId="0" borderId="0" xfId="110" applyFont="1" applyBorder="1" applyAlignment="1">
      <alignment horizontal="left" vertical="top"/>
      <protection/>
    </xf>
    <xf numFmtId="14" fontId="3" fillId="0" borderId="0" xfId="110" applyNumberFormat="1" applyFont="1" applyBorder="1" applyAlignment="1">
      <alignment horizontal="right"/>
      <protection/>
    </xf>
    <xf numFmtId="14" fontId="3" fillId="0" borderId="0" xfId="110" applyNumberFormat="1" applyFont="1" applyBorder="1" applyAlignment="1" quotePrefix="1">
      <alignment horizontal="right"/>
      <protection/>
    </xf>
    <xf numFmtId="0" fontId="6" fillId="0" borderId="8" xfId="0" applyFont="1" applyFill="1" applyBorder="1" applyAlignment="1">
      <alignment horizontal="center" vertical="center" wrapText="1"/>
    </xf>
    <xf numFmtId="0" fontId="3" fillId="0" borderId="0" xfId="110" applyFont="1" applyBorder="1">
      <alignment vertical="top"/>
      <protection/>
    </xf>
    <xf numFmtId="3" fontId="3" fillId="0" borderId="28" xfId="63" applyNumberFormat="1" applyFont="1" applyBorder="1" applyAlignment="1">
      <alignment horizontal="right" vertical="top" wrapText="1"/>
      <protection/>
    </xf>
    <xf numFmtId="0" fontId="3" fillId="0" borderId="0" xfId="110" applyFont="1" applyAlignment="1">
      <alignment horizontal="right"/>
      <protection/>
    </xf>
    <xf numFmtId="49" fontId="6" fillId="0" borderId="8" xfId="0" applyNumberFormat="1" applyFont="1" applyFill="1" applyBorder="1" applyAlignment="1">
      <alignment horizontal="center" vertical="center" wrapText="1"/>
    </xf>
    <xf numFmtId="3" fontId="1" fillId="0" borderId="33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vertical="center"/>
      <protection hidden="1"/>
    </xf>
    <xf numFmtId="3" fontId="1" fillId="0" borderId="3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110" applyFont="1" applyBorder="1" applyAlignment="1">
      <alignment horizontal="justify" vertical="top"/>
      <protection/>
    </xf>
    <xf numFmtId="3" fontId="3" fillId="0" borderId="0" xfId="110" applyNumberFormat="1" applyFont="1" applyAlignment="1">
      <alignment horizontal="right"/>
      <protection/>
    </xf>
    <xf numFmtId="3" fontId="3" fillId="0" borderId="0" xfId="110" applyNumberFormat="1" applyFont="1" applyAlignment="1">
      <alignment horizontal="right" wrapText="1"/>
      <protection/>
    </xf>
    <xf numFmtId="0" fontId="0" fillId="0" borderId="0" xfId="0" applyFont="1" applyAlignment="1">
      <alignment/>
    </xf>
    <xf numFmtId="3" fontId="6" fillId="0" borderId="16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0" fontId="0" fillId="0" borderId="35" xfId="0" applyFont="1" applyFill="1" applyBorder="1" applyAlignment="1">
      <alignment/>
    </xf>
    <xf numFmtId="3" fontId="2" fillId="0" borderId="22" xfId="64" applyNumberFormat="1" applyFont="1" applyFill="1" applyBorder="1" applyAlignment="1" applyProtection="1">
      <alignment horizontal="right" vertical="center"/>
      <protection hidden="1" locked="0"/>
    </xf>
    <xf numFmtId="3" fontId="1" fillId="0" borderId="0" xfId="0" applyNumberFormat="1" applyFont="1" applyAlignment="1">
      <alignment/>
    </xf>
    <xf numFmtId="0" fontId="7" fillId="0" borderId="0" xfId="0" applyFont="1" applyAlignment="1">
      <alignment horizontal="left" vertical="top"/>
    </xf>
    <xf numFmtId="0" fontId="14" fillId="0" borderId="0" xfId="110" applyFont="1" applyBorder="1" applyAlignment="1" applyProtection="1" quotePrefix="1">
      <alignment horizontal="left"/>
      <protection hidden="1"/>
    </xf>
    <xf numFmtId="0" fontId="9" fillId="0" borderId="0" xfId="110" applyFont="1" applyBorder="1" applyAlignment="1">
      <alignment/>
      <protection/>
    </xf>
    <xf numFmtId="0" fontId="9" fillId="0" borderId="25" xfId="110" applyFont="1" applyBorder="1" applyAlignment="1">
      <alignment/>
      <protection/>
    </xf>
    <xf numFmtId="0" fontId="10" fillId="0" borderId="36" xfId="64" applyFont="1" applyFill="1" applyBorder="1" applyAlignment="1">
      <alignment/>
      <protection/>
    </xf>
    <xf numFmtId="0" fontId="10" fillId="0" borderId="31" xfId="64" applyFont="1" applyFill="1" applyBorder="1" applyAlignment="1">
      <alignment/>
      <protection/>
    </xf>
    <xf numFmtId="0" fontId="3" fillId="0" borderId="0" xfId="64" applyFont="1" applyFill="1" applyBorder="1" applyAlignment="1" applyProtection="1">
      <alignment vertical="center"/>
      <protection hidden="1"/>
    </xf>
    <xf numFmtId="0" fontId="3" fillId="0" borderId="24" xfId="64" applyFont="1" applyFill="1" applyBorder="1" applyAlignment="1" applyProtection="1">
      <alignment horizontal="right" vertical="center" wrapText="1"/>
      <protection hidden="1"/>
    </xf>
    <xf numFmtId="0" fontId="3" fillId="0" borderId="25" xfId="64" applyFont="1" applyFill="1" applyBorder="1" applyAlignment="1" applyProtection="1">
      <alignment horizontal="right" wrapText="1"/>
      <protection hidden="1"/>
    </xf>
    <xf numFmtId="0" fontId="2" fillId="0" borderId="27" xfId="64" applyFont="1" applyFill="1" applyBorder="1" applyAlignment="1" applyProtection="1">
      <alignment horizontal="left" vertical="center"/>
      <protection hidden="1" locked="0"/>
    </xf>
    <xf numFmtId="0" fontId="2" fillId="0" borderId="28" xfId="64" applyFont="1" applyFill="1" applyBorder="1" applyAlignment="1" applyProtection="1">
      <alignment horizontal="left" vertical="center"/>
      <protection hidden="1" locked="0"/>
    </xf>
    <xf numFmtId="0" fontId="2" fillId="0" borderId="29" xfId="64" applyFont="1" applyFill="1" applyBorder="1" applyAlignment="1" applyProtection="1">
      <alignment horizontal="left" vertical="center"/>
      <protection hidden="1" locked="0"/>
    </xf>
    <xf numFmtId="49" fontId="2" fillId="0" borderId="27" xfId="64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6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4" applyNumberFormat="1" applyFont="1" applyFill="1" applyBorder="1" applyAlignment="1" applyProtection="1">
      <alignment horizontal="left" vertical="center"/>
      <protection hidden="1" locked="0"/>
    </xf>
    <xf numFmtId="0" fontId="2" fillId="0" borderId="27" xfId="64" applyFont="1" applyFill="1" applyBorder="1" applyAlignment="1" applyProtection="1" quotePrefix="1">
      <alignment horizontal="left" vertical="center"/>
      <protection hidden="1" locked="0"/>
    </xf>
    <xf numFmtId="0" fontId="2" fillId="0" borderId="27" xfId="64" applyFont="1" applyFill="1" applyBorder="1" applyAlignment="1" applyProtection="1">
      <alignment horizontal="right" vertical="center"/>
      <protection hidden="1" locked="0"/>
    </xf>
    <xf numFmtId="0" fontId="3" fillId="0" borderId="28" xfId="64" applyFont="1" applyFill="1" applyBorder="1" applyAlignment="1">
      <alignment/>
      <protection/>
    </xf>
    <xf numFmtId="0" fontId="3" fillId="0" borderId="29" xfId="64" applyFont="1" applyFill="1" applyBorder="1" applyAlignment="1">
      <alignment/>
      <protection/>
    </xf>
    <xf numFmtId="49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64" applyFont="1" applyBorder="1" applyAlignment="1" applyProtection="1">
      <alignment horizontal="center" vertical="top"/>
      <protection hidden="1"/>
    </xf>
    <xf numFmtId="0" fontId="3" fillId="0" borderId="37" xfId="64" applyFont="1" applyBorder="1" applyAlignment="1">
      <alignment horizontal="center"/>
      <protection/>
    </xf>
    <xf numFmtId="0" fontId="3" fillId="0" borderId="38" xfId="64" applyFont="1" applyBorder="1" applyAlignment="1">
      <alignment/>
      <protection/>
    </xf>
    <xf numFmtId="0" fontId="3" fillId="0" borderId="28" xfId="64" applyFont="1" applyFill="1" applyBorder="1" applyAlignment="1" applyProtection="1">
      <alignment horizontal="center" vertical="top"/>
      <protection hidden="1"/>
    </xf>
    <xf numFmtId="0" fontId="3" fillId="0" borderId="28" xfId="64" applyFont="1" applyFill="1" applyBorder="1" applyAlignment="1" applyProtection="1">
      <alignment horizontal="center"/>
      <protection hidden="1"/>
    </xf>
    <xf numFmtId="49" fontId="13" fillId="0" borderId="27" xfId="57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49" fontId="2" fillId="0" borderId="29" xfId="0" applyNumberFormat="1" applyFont="1" applyFill="1" applyBorder="1" applyAlignment="1" applyProtection="1">
      <alignment horizontal="left" vertical="center"/>
      <protection hidden="1" locked="0"/>
    </xf>
    <xf numFmtId="0" fontId="3" fillId="0" borderId="24" xfId="64" applyFont="1" applyFill="1" applyBorder="1" applyAlignment="1" applyProtection="1">
      <alignment horizontal="right" vertical="center"/>
      <protection hidden="1"/>
    </xf>
    <xf numFmtId="0" fontId="3" fillId="0" borderId="25" xfId="64" applyFont="1" applyFill="1" applyBorder="1" applyAlignment="1" applyProtection="1">
      <alignment horizontal="right"/>
      <protection hidden="1"/>
    </xf>
    <xf numFmtId="49" fontId="2" fillId="0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8" xfId="0" applyNumberFormat="1" applyFont="1" applyFill="1" applyBorder="1" applyAlignment="1" applyProtection="1">
      <alignment horizontal="left" vertical="center"/>
      <protection hidden="1" locked="0"/>
    </xf>
    <xf numFmtId="0" fontId="3" fillId="0" borderId="29" xfId="0" applyFont="1" applyFill="1" applyBorder="1" applyAlignment="1">
      <alignment horizontal="left" vertical="center"/>
    </xf>
    <xf numFmtId="0" fontId="15" fillId="0" borderId="0" xfId="110" applyFont="1" applyBorder="1" applyAlignment="1" applyProtection="1">
      <alignment horizontal="left"/>
      <protection hidden="1"/>
    </xf>
    <xf numFmtId="0" fontId="16" fillId="0" borderId="0" xfId="110" applyFont="1" applyBorder="1" applyAlignment="1">
      <alignment/>
      <protection/>
    </xf>
    <xf numFmtId="0" fontId="3" fillId="0" borderId="0" xfId="64" applyFont="1" applyFill="1" applyBorder="1" applyAlignment="1" applyProtection="1">
      <alignment horizontal="center" vertical="top"/>
      <protection hidden="1"/>
    </xf>
    <xf numFmtId="0" fontId="3" fillId="0" borderId="0" xfId="64" applyFont="1" applyFill="1" applyBorder="1" applyAlignment="1" applyProtection="1">
      <alignment horizontal="center"/>
      <protection hidden="1"/>
    </xf>
    <xf numFmtId="0" fontId="3" fillId="0" borderId="31" xfId="64" applyFont="1" applyFill="1" applyBorder="1" applyAlignment="1" applyProtection="1">
      <alignment horizontal="center"/>
      <protection hidden="1"/>
    </xf>
    <xf numFmtId="0" fontId="3" fillId="0" borderId="0" xfId="64" applyFont="1" applyFill="1" applyBorder="1" applyAlignment="1" applyProtection="1">
      <alignment vertical="top" wrapText="1"/>
      <protection hidden="1"/>
    </xf>
    <xf numFmtId="0" fontId="3" fillId="0" borderId="0" xfId="64" applyFont="1" applyFill="1" applyBorder="1" applyAlignment="1" applyProtection="1">
      <alignment wrapText="1"/>
      <protection hidden="1"/>
    </xf>
    <xf numFmtId="0" fontId="2" fillId="0" borderId="27" xfId="0" applyFont="1" applyFill="1" applyBorder="1" applyAlignment="1" applyProtection="1">
      <alignment horizontal="left" vertical="center"/>
      <protection hidden="1" locked="0"/>
    </xf>
    <xf numFmtId="0" fontId="3" fillId="0" borderId="28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0" xfId="64" applyFont="1" applyFill="1" applyBorder="1" applyAlignment="1" applyProtection="1">
      <alignment horizontal="right" vertical="center"/>
      <protection hidden="1"/>
    </xf>
    <xf numFmtId="0" fontId="3" fillId="0" borderId="24" xfId="64" applyFont="1" applyFill="1" applyBorder="1" applyAlignment="1" applyProtection="1">
      <alignment horizontal="center" vertical="center"/>
      <protection hidden="1"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0" xfId="64" applyFont="1" applyFill="1" applyBorder="1" applyAlignment="1">
      <alignment horizontal="center" vertical="center"/>
      <protection/>
    </xf>
    <xf numFmtId="0" fontId="3" fillId="0" borderId="0" xfId="64" applyFont="1" applyFill="1" applyBorder="1" applyAlignment="1">
      <alignment vertical="center"/>
      <protection/>
    </xf>
    <xf numFmtId="0" fontId="3" fillId="0" borderId="0" xfId="64" applyFont="1" applyFill="1" applyBorder="1" applyAlignment="1">
      <alignment horizontal="center"/>
      <protection/>
    </xf>
    <xf numFmtId="0" fontId="3" fillId="0" borderId="25" xfId="64" applyFont="1" applyFill="1" applyBorder="1" applyAlignment="1">
      <alignment horizontal="center"/>
      <protection/>
    </xf>
    <xf numFmtId="0" fontId="4" fillId="0" borderId="27" xfId="57" applyFill="1" applyBorder="1" applyAlignment="1" applyProtection="1">
      <alignment/>
      <protection hidden="1" locked="0"/>
    </xf>
    <xf numFmtId="0" fontId="2" fillId="0" borderId="28" xfId="64" applyFont="1" applyFill="1" applyBorder="1" applyAlignment="1" applyProtection="1">
      <alignment/>
      <protection hidden="1" locked="0"/>
    </xf>
    <xf numFmtId="0" fontId="2" fillId="0" borderId="29" xfId="64" applyFont="1" applyFill="1" applyBorder="1" applyAlignment="1" applyProtection="1">
      <alignment/>
      <protection hidden="1" locked="0"/>
    </xf>
    <xf numFmtId="0" fontId="2" fillId="0" borderId="28" xfId="0" applyFont="1" applyFill="1" applyBorder="1" applyAlignment="1" applyProtection="1">
      <alignment/>
      <protection hidden="1" locked="0"/>
    </xf>
    <xf numFmtId="0" fontId="2" fillId="0" borderId="29" xfId="0" applyFont="1" applyFill="1" applyBorder="1" applyAlignment="1" applyProtection="1">
      <alignment/>
      <protection hidden="1" locked="0"/>
    </xf>
    <xf numFmtId="0" fontId="3" fillId="0" borderId="0" xfId="64" applyFont="1" applyFill="1" applyBorder="1" applyAlignment="1" applyProtection="1">
      <alignment horizontal="right"/>
      <protection hidden="1"/>
    </xf>
    <xf numFmtId="0" fontId="3" fillId="0" borderId="28" xfId="64" applyFont="1" applyFill="1" applyBorder="1" applyAlignment="1">
      <alignment horizontal="left" vertical="center"/>
      <protection/>
    </xf>
    <xf numFmtId="0" fontId="3" fillId="0" borderId="29" xfId="64" applyFont="1" applyFill="1" applyBorder="1" applyAlignment="1">
      <alignment horizontal="left" vertical="center"/>
      <protection/>
    </xf>
    <xf numFmtId="1" fontId="2" fillId="0" borderId="27" xfId="6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4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4" applyFont="1" applyFill="1" applyBorder="1" applyAlignment="1" applyProtection="1">
      <alignment horizontal="right" wrapText="1"/>
      <protection hidden="1"/>
    </xf>
    <xf numFmtId="0" fontId="3" fillId="0" borderId="24" xfId="64" applyFont="1" applyFill="1" applyBorder="1" applyAlignment="1" applyProtection="1">
      <alignment horizontal="right" wrapText="1"/>
      <protection hidden="1"/>
    </xf>
    <xf numFmtId="0" fontId="2" fillId="0" borderId="24" xfId="64" applyFont="1" applyFill="1" applyBorder="1" applyAlignment="1" applyProtection="1">
      <alignment horizontal="left" vertical="center" wrapText="1"/>
      <protection hidden="1"/>
    </xf>
    <xf numFmtId="0" fontId="2" fillId="0" borderId="0" xfId="64" applyFont="1" applyFill="1" applyBorder="1" applyAlignment="1" applyProtection="1">
      <alignment horizontal="left" vertical="center" wrapText="1"/>
      <protection hidden="1"/>
    </xf>
    <xf numFmtId="0" fontId="2" fillId="0" borderId="25" xfId="64" applyFont="1" applyFill="1" applyBorder="1" applyAlignment="1" applyProtection="1">
      <alignment horizontal="left" vertical="center" wrapText="1"/>
      <protection hidden="1"/>
    </xf>
    <xf numFmtId="0" fontId="11" fillId="0" borderId="24" xfId="64" applyFont="1" applyFill="1" applyBorder="1" applyAlignment="1" applyProtection="1" quotePrefix="1">
      <alignment horizontal="center" vertical="center" wrapText="1"/>
      <protection hidden="1"/>
    </xf>
    <xf numFmtId="0" fontId="11" fillId="0" borderId="0" xfId="64" applyFont="1" applyFill="1" applyBorder="1" applyAlignment="1" applyProtection="1">
      <alignment horizontal="center" vertical="center" wrapText="1"/>
      <protection hidden="1"/>
    </xf>
    <xf numFmtId="0" fontId="11" fillId="0" borderId="25" xfId="64" applyFont="1" applyFill="1" applyBorder="1" applyAlignment="1" applyProtection="1">
      <alignment horizontal="center" vertical="center" wrapText="1"/>
      <protection hidden="1"/>
    </xf>
    <xf numFmtId="0" fontId="1" fillId="0" borderId="24" xfId="64" applyFont="1" applyFill="1" applyBorder="1" applyAlignment="1" applyProtection="1">
      <alignment horizontal="right" vertical="center" wrapText="1"/>
      <protection hidden="1"/>
    </xf>
    <xf numFmtId="0" fontId="1" fillId="0" borderId="25" xfId="64" applyFont="1" applyFill="1" applyBorder="1" applyAlignment="1" applyProtection="1">
      <alignment horizontal="right" wrapText="1"/>
      <protection hidden="1"/>
    </xf>
    <xf numFmtId="14" fontId="2" fillId="0" borderId="23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 quotePrefix="1">
      <alignment horizontal="center" vertical="top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7" fillId="0" borderId="40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2" fillId="0" borderId="2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3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 quotePrefix="1">
      <alignment horizontal="center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 applyProtection="1">
      <alignment vertical="center" wrapText="1"/>
      <protection hidden="1"/>
    </xf>
    <xf numFmtId="0" fontId="6" fillId="0" borderId="40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 quotePrefix="1">
      <alignment horizontal="center" vertical="top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vertical="center" wrapText="1"/>
    </xf>
    <xf numFmtId="0" fontId="10" fillId="0" borderId="0" xfId="110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7" fillId="0" borderId="0" xfId="110" applyFont="1" applyFill="1" applyBorder="1" applyAlignment="1" applyProtection="1">
      <alignment horizontal="center" vertical="center"/>
      <protection hidden="1"/>
    </xf>
    <xf numFmtId="14" fontId="7" fillId="0" borderId="0" xfId="110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10" applyFont="1" applyFill="1" applyBorder="1" applyAlignment="1">
      <alignment vertical="center"/>
      <protection/>
    </xf>
    <xf numFmtId="0" fontId="2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0" fontId="44" fillId="0" borderId="0" xfId="0" applyFont="1" applyAlignment="1" quotePrefix="1">
      <alignment horizontal="left" wrapText="1"/>
    </xf>
    <xf numFmtId="0" fontId="0" fillId="0" borderId="0" xfId="0" applyAlignment="1">
      <alignment wrapText="1"/>
    </xf>
    <xf numFmtId="0" fontId="0" fillId="0" borderId="0" xfId="110" applyFont="1" applyFill="1" applyBorder="1" applyAlignment="1" quotePrefix="1">
      <alignment horizontal="left" vertical="top" wrapText="1"/>
      <protection/>
    </xf>
    <xf numFmtId="0" fontId="0" fillId="0" borderId="0" xfId="110" applyFont="1" applyFill="1" applyBorder="1" applyAlignment="1">
      <alignment wrapText="1"/>
      <protection/>
    </xf>
    <xf numFmtId="0" fontId="0" fillId="0" borderId="0" xfId="110" applyFont="1" applyBorder="1" applyAlignment="1" quotePrefix="1">
      <alignment horizontal="left" vertical="top" wrapText="1"/>
      <protection/>
    </xf>
    <xf numFmtId="0" fontId="9" fillId="0" borderId="0" xfId="110" applyFont="1" applyAlignment="1">
      <alignment/>
      <protection/>
    </xf>
    <xf numFmtId="0" fontId="2" fillId="0" borderId="0" xfId="110" applyFont="1" applyAlignment="1">
      <alignment horizontal="center" wrapText="1"/>
      <protection/>
    </xf>
    <xf numFmtId="0" fontId="2" fillId="0" borderId="0" xfId="110" applyFont="1" applyBorder="1" applyAlignment="1">
      <alignment horizontal="center" wrapText="1"/>
      <protection/>
    </xf>
    <xf numFmtId="0" fontId="10" fillId="0" borderId="0" xfId="110" applyFont="1" applyAlignment="1">
      <alignment/>
      <protection/>
    </xf>
  </cellXfs>
  <cellStyles count="104">
    <cellStyle name="Normal" xfId="0"/>
    <cellStyle name="_Related parties Year end balances for 201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Grey" xfId="50"/>
    <cellStyle name="Header - Style1" xfId="51"/>
    <cellStyle name="Heading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Neutral" xfId="61"/>
    <cellStyle name="Normal - Style1" xfId="62"/>
    <cellStyle name="Normal_ERNT TFI-POD Q3-2010_HR_FINAL" xfId="63"/>
    <cellStyle name="Normal_TFI-POD" xfId="64"/>
    <cellStyle name="Note" xfId="65"/>
    <cellStyle name="Obično_Knjiga2" xfId="66"/>
    <cellStyle name="Output" xfId="67"/>
    <cellStyle name="Percent" xfId="68"/>
    <cellStyle name="Percent [2]" xfId="69"/>
    <cellStyle name="SAPBEXaggData" xfId="70"/>
    <cellStyle name="SAPBEXaggDataEmph" xfId="71"/>
    <cellStyle name="SAPBEXaggItem" xfId="72"/>
    <cellStyle name="SAPBEXaggItemX" xfId="73"/>
    <cellStyle name="SAPBEXchaText" xfId="74"/>
    <cellStyle name="SAPBEXexcBad7" xfId="75"/>
    <cellStyle name="SAPBEXexcBad8" xfId="76"/>
    <cellStyle name="SAPBEXexcBad9" xfId="77"/>
    <cellStyle name="SAPBEXexcCritical4" xfId="78"/>
    <cellStyle name="SAPBEXexcCritical5" xfId="79"/>
    <cellStyle name="SAPBEXexcCritical6" xfId="80"/>
    <cellStyle name="SAPBEXexcGood1" xfId="81"/>
    <cellStyle name="SAPBEXexcGood2" xfId="82"/>
    <cellStyle name="SAPBEXexcGood3" xfId="83"/>
    <cellStyle name="SAPBEXfilterDrill" xfId="84"/>
    <cellStyle name="SAPBEXfilterItem" xfId="85"/>
    <cellStyle name="SAPBEXfilterText" xfId="86"/>
    <cellStyle name="SAPBEXformats" xfId="87"/>
    <cellStyle name="SAPBEXheaderItem" xfId="88"/>
    <cellStyle name="SAPBEXheaderText" xfId="89"/>
    <cellStyle name="SAPBEXHLevel0" xfId="90"/>
    <cellStyle name="SAPBEXHLevel0X" xfId="91"/>
    <cellStyle name="SAPBEXHLevel1" xfId="92"/>
    <cellStyle name="SAPBEXHLevel1X" xfId="93"/>
    <cellStyle name="SAPBEXHLevel2" xfId="94"/>
    <cellStyle name="SAPBEXHLevel2X" xfId="95"/>
    <cellStyle name="SAPBEXHLevel3" xfId="96"/>
    <cellStyle name="SAPBEXHLevel3X" xfId="97"/>
    <cellStyle name="SAPBEXinputData" xfId="98"/>
    <cellStyle name="SAPBEXresData" xfId="99"/>
    <cellStyle name="SAPBEXresDataEmph" xfId="100"/>
    <cellStyle name="SAPBEXresItem" xfId="101"/>
    <cellStyle name="SAPBEXresItemX" xfId="102"/>
    <cellStyle name="SAPBEXstdData" xfId="103"/>
    <cellStyle name="SAPBEXstdDataEmph" xfId="104"/>
    <cellStyle name="SAPBEXstdItem" xfId="105"/>
    <cellStyle name="SAPBEXstdItemX" xfId="106"/>
    <cellStyle name="SAPBEXtitle" xfId="107"/>
    <cellStyle name="SAPBEXundefined" xfId="108"/>
    <cellStyle name="Sheet Title" xfId="109"/>
    <cellStyle name="Style 1" xfId="110"/>
    <cellStyle name="Table" xfId="111"/>
    <cellStyle name="Title" xfId="112"/>
    <cellStyle name="Total" xfId="113"/>
    <cellStyle name="Tusental_A-listan (fixad)" xfId="114"/>
    <cellStyle name="Valuta_NPV" xfId="115"/>
    <cellStyle name="Warning Text" xfId="116"/>
    <cellStyle name="WHead - Style2" xfId="117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8" customWidth="1"/>
    <col min="2" max="2" width="13.00390625" style="8" customWidth="1"/>
    <col min="3" max="6" width="9.140625" style="8" customWidth="1"/>
    <col min="7" max="7" width="15.140625" style="8" customWidth="1"/>
    <col min="8" max="8" width="19.28125" style="8" customWidth="1"/>
    <col min="9" max="9" width="14.421875" style="8" customWidth="1"/>
    <col min="10" max="16384" width="9.140625" style="8" customWidth="1"/>
  </cols>
  <sheetData>
    <row r="1" spans="1:12" ht="15.75">
      <c r="A1" s="190" t="s">
        <v>5</v>
      </c>
      <c r="B1" s="191"/>
      <c r="C1" s="191"/>
      <c r="D1" s="77"/>
      <c r="E1" s="77"/>
      <c r="F1" s="77"/>
      <c r="G1" s="77"/>
      <c r="H1" s="77"/>
      <c r="I1" s="78"/>
      <c r="J1" s="7"/>
      <c r="K1" s="7"/>
      <c r="L1" s="7"/>
    </row>
    <row r="2" spans="1:12" ht="12.75">
      <c r="A2" s="250" t="s">
        <v>6</v>
      </c>
      <c r="B2" s="251"/>
      <c r="C2" s="251"/>
      <c r="D2" s="252"/>
      <c r="E2" s="258" t="s">
        <v>316</v>
      </c>
      <c r="F2" s="259"/>
      <c r="G2" s="68" t="s">
        <v>31</v>
      </c>
      <c r="H2" s="118" t="s">
        <v>317</v>
      </c>
      <c r="I2" s="114"/>
      <c r="J2" s="7"/>
      <c r="K2" s="7"/>
      <c r="L2" s="7"/>
    </row>
    <row r="3" spans="1:12" ht="12.75">
      <c r="A3" s="47"/>
      <c r="B3" s="9"/>
      <c r="C3" s="9"/>
      <c r="D3" s="9"/>
      <c r="E3" s="10"/>
      <c r="F3" s="10"/>
      <c r="G3" s="9"/>
      <c r="H3" s="9"/>
      <c r="I3" s="79"/>
      <c r="J3" s="7"/>
      <c r="K3" s="7"/>
      <c r="L3" s="7"/>
    </row>
    <row r="4" spans="1:12" ht="15">
      <c r="A4" s="253" t="s">
        <v>306</v>
      </c>
      <c r="B4" s="254"/>
      <c r="C4" s="254"/>
      <c r="D4" s="254"/>
      <c r="E4" s="254"/>
      <c r="F4" s="254"/>
      <c r="G4" s="254"/>
      <c r="H4" s="254"/>
      <c r="I4" s="255"/>
      <c r="J4" s="7"/>
      <c r="K4" s="7"/>
      <c r="L4" s="7"/>
    </row>
    <row r="5" spans="1:12" ht="12.75">
      <c r="A5" s="80"/>
      <c r="B5" s="16"/>
      <c r="C5" s="16"/>
      <c r="D5" s="16"/>
      <c r="E5" s="81"/>
      <c r="F5" s="82"/>
      <c r="G5" s="12"/>
      <c r="H5" s="13"/>
      <c r="I5" s="49"/>
      <c r="J5" s="7"/>
      <c r="K5" s="7"/>
      <c r="L5" s="7"/>
    </row>
    <row r="6" spans="1:12" ht="12.75">
      <c r="A6" s="215" t="s">
        <v>7</v>
      </c>
      <c r="B6" s="216"/>
      <c r="C6" s="205" t="s">
        <v>188</v>
      </c>
      <c r="D6" s="206"/>
      <c r="E6" s="83"/>
      <c r="F6" s="83"/>
      <c r="G6" s="83"/>
      <c r="H6" s="83"/>
      <c r="I6" s="84"/>
      <c r="J6" s="7"/>
      <c r="K6" s="7"/>
      <c r="L6" s="7"/>
    </row>
    <row r="7" spans="1:12" ht="12.75">
      <c r="A7" s="85"/>
      <c r="B7" s="86"/>
      <c r="C7" s="16"/>
      <c r="D7" s="16"/>
      <c r="E7" s="83"/>
      <c r="F7" s="83"/>
      <c r="G7" s="83"/>
      <c r="H7" s="83"/>
      <c r="I7" s="84"/>
      <c r="J7" s="7"/>
      <c r="K7" s="7"/>
      <c r="L7" s="7"/>
    </row>
    <row r="8" spans="1:12" ht="12.75">
      <c r="A8" s="256" t="s">
        <v>8</v>
      </c>
      <c r="B8" s="257"/>
      <c r="C8" s="205" t="s">
        <v>189</v>
      </c>
      <c r="D8" s="206"/>
      <c r="E8" s="83"/>
      <c r="F8" s="83"/>
      <c r="G8" s="83"/>
      <c r="H8" s="83"/>
      <c r="I8" s="49"/>
      <c r="J8" s="7"/>
      <c r="K8" s="7"/>
      <c r="L8" s="7"/>
    </row>
    <row r="9" spans="1:12" ht="12.75">
      <c r="A9" s="87"/>
      <c r="B9" s="88"/>
      <c r="C9" s="89"/>
      <c r="D9" s="16"/>
      <c r="E9" s="16"/>
      <c r="F9" s="16"/>
      <c r="G9" s="16"/>
      <c r="H9" s="16"/>
      <c r="I9" s="49"/>
      <c r="J9" s="7"/>
      <c r="K9" s="7"/>
      <c r="L9" s="7"/>
    </row>
    <row r="10" spans="1:12" ht="12.75">
      <c r="A10" s="193" t="s">
        <v>9</v>
      </c>
      <c r="B10" s="248"/>
      <c r="C10" s="205" t="s">
        <v>190</v>
      </c>
      <c r="D10" s="206"/>
      <c r="E10" s="16"/>
      <c r="F10" s="16"/>
      <c r="G10" s="16"/>
      <c r="H10" s="16"/>
      <c r="I10" s="49"/>
      <c r="J10" s="7"/>
      <c r="K10" s="7"/>
      <c r="L10" s="7"/>
    </row>
    <row r="11" spans="1:12" ht="12.75">
      <c r="A11" s="249"/>
      <c r="B11" s="248"/>
      <c r="C11" s="16"/>
      <c r="D11" s="16"/>
      <c r="E11" s="16"/>
      <c r="F11" s="16"/>
      <c r="G11" s="16"/>
      <c r="H11" s="16"/>
      <c r="I11" s="49"/>
      <c r="J11" s="7"/>
      <c r="K11" s="7"/>
      <c r="L11" s="7"/>
    </row>
    <row r="12" spans="1:12" ht="12.75">
      <c r="A12" s="215" t="s">
        <v>10</v>
      </c>
      <c r="B12" s="216"/>
      <c r="C12" s="195" t="s">
        <v>191</v>
      </c>
      <c r="D12" s="244"/>
      <c r="E12" s="244"/>
      <c r="F12" s="244"/>
      <c r="G12" s="244"/>
      <c r="H12" s="244"/>
      <c r="I12" s="245"/>
      <c r="J12" s="7"/>
      <c r="K12" s="7"/>
      <c r="L12" s="7"/>
    </row>
    <row r="13" spans="1:12" ht="12.75">
      <c r="A13" s="85"/>
      <c r="B13" s="86"/>
      <c r="C13" s="90"/>
      <c r="D13" s="16"/>
      <c r="E13" s="16"/>
      <c r="F13" s="16"/>
      <c r="G13" s="16"/>
      <c r="H13" s="16"/>
      <c r="I13" s="49"/>
      <c r="J13" s="7"/>
      <c r="K13" s="7"/>
      <c r="L13" s="7"/>
    </row>
    <row r="14" spans="1:12" ht="12.75">
      <c r="A14" s="215" t="s">
        <v>11</v>
      </c>
      <c r="B14" s="216"/>
      <c r="C14" s="246">
        <v>10000</v>
      </c>
      <c r="D14" s="247"/>
      <c r="E14" s="16"/>
      <c r="F14" s="195" t="s">
        <v>192</v>
      </c>
      <c r="G14" s="244"/>
      <c r="H14" s="244"/>
      <c r="I14" s="245"/>
      <c r="J14" s="7"/>
      <c r="K14" s="7"/>
      <c r="L14" s="7"/>
    </row>
    <row r="15" spans="1:12" ht="12.75">
      <c r="A15" s="85"/>
      <c r="B15" s="86"/>
      <c r="C15" s="16"/>
      <c r="D15" s="16"/>
      <c r="E15" s="16"/>
      <c r="F15" s="16"/>
      <c r="G15" s="16"/>
      <c r="H15" s="16"/>
      <c r="I15" s="49"/>
      <c r="J15" s="7"/>
      <c r="K15" s="7"/>
      <c r="L15" s="7"/>
    </row>
    <row r="16" spans="1:12" ht="12.75">
      <c r="A16" s="215" t="s">
        <v>12</v>
      </c>
      <c r="B16" s="216"/>
      <c r="C16" s="195" t="s">
        <v>193</v>
      </c>
      <c r="D16" s="244"/>
      <c r="E16" s="244"/>
      <c r="F16" s="244"/>
      <c r="G16" s="244"/>
      <c r="H16" s="244"/>
      <c r="I16" s="245"/>
      <c r="J16" s="7"/>
      <c r="K16" s="7"/>
      <c r="L16" s="7"/>
    </row>
    <row r="17" spans="1:12" ht="12.75">
      <c r="A17" s="85"/>
      <c r="B17" s="86"/>
      <c r="C17" s="16"/>
      <c r="D17" s="16"/>
      <c r="E17" s="16"/>
      <c r="F17" s="16"/>
      <c r="G17" s="16"/>
      <c r="H17" s="16"/>
      <c r="I17" s="49"/>
      <c r="J17" s="7"/>
      <c r="K17" s="7"/>
      <c r="L17" s="7"/>
    </row>
    <row r="18" spans="1:12" ht="12.75">
      <c r="A18" s="215" t="s">
        <v>13</v>
      </c>
      <c r="B18" s="216"/>
      <c r="C18" s="238" t="s">
        <v>194</v>
      </c>
      <c r="D18" s="239"/>
      <c r="E18" s="239"/>
      <c r="F18" s="239"/>
      <c r="G18" s="239"/>
      <c r="H18" s="239"/>
      <c r="I18" s="240"/>
      <c r="J18" s="7"/>
      <c r="K18" s="7"/>
      <c r="L18" s="7"/>
    </row>
    <row r="19" spans="1:12" ht="12.75">
      <c r="A19" s="85"/>
      <c r="B19" s="86"/>
      <c r="C19" s="90"/>
      <c r="D19" s="16"/>
      <c r="E19" s="16"/>
      <c r="F19" s="16"/>
      <c r="G19" s="16"/>
      <c r="H19" s="16"/>
      <c r="I19" s="49"/>
      <c r="J19" s="7"/>
      <c r="K19" s="7"/>
      <c r="L19" s="7"/>
    </row>
    <row r="20" spans="1:12" ht="12.75">
      <c r="A20" s="215" t="s">
        <v>14</v>
      </c>
      <c r="B20" s="216"/>
      <c r="C20" s="238" t="s">
        <v>195</v>
      </c>
      <c r="D20" s="241"/>
      <c r="E20" s="241"/>
      <c r="F20" s="241"/>
      <c r="G20" s="241"/>
      <c r="H20" s="241"/>
      <c r="I20" s="242"/>
      <c r="J20" s="7"/>
      <c r="K20" s="7"/>
      <c r="L20" s="7"/>
    </row>
    <row r="21" spans="1:12" ht="12.75">
      <c r="A21" s="85"/>
      <c r="B21" s="86"/>
      <c r="C21" s="90"/>
      <c r="D21" s="16"/>
      <c r="E21" s="16"/>
      <c r="F21" s="16"/>
      <c r="G21" s="16"/>
      <c r="H21" s="16"/>
      <c r="I21" s="49"/>
      <c r="J21" s="7"/>
      <c r="K21" s="7"/>
      <c r="L21" s="7"/>
    </row>
    <row r="22" spans="1:12" ht="12.75">
      <c r="A22" s="215" t="s">
        <v>15</v>
      </c>
      <c r="B22" s="216"/>
      <c r="C22" s="91">
        <v>133</v>
      </c>
      <c r="D22" s="227" t="s">
        <v>192</v>
      </c>
      <c r="E22" s="228"/>
      <c r="F22" s="229"/>
      <c r="G22" s="215"/>
      <c r="H22" s="243"/>
      <c r="I22" s="50"/>
      <c r="J22" s="7"/>
      <c r="K22" s="7"/>
      <c r="L22" s="7"/>
    </row>
    <row r="23" spans="1:12" ht="12.75">
      <c r="A23" s="85"/>
      <c r="B23" s="86"/>
      <c r="C23" s="16"/>
      <c r="D23" s="92"/>
      <c r="E23" s="92"/>
      <c r="F23" s="92"/>
      <c r="G23" s="92"/>
      <c r="H23" s="16"/>
      <c r="I23" s="49"/>
      <c r="J23" s="7"/>
      <c r="K23" s="7"/>
      <c r="L23" s="7"/>
    </row>
    <row r="24" spans="1:12" ht="12.75">
      <c r="A24" s="215" t="s">
        <v>16</v>
      </c>
      <c r="B24" s="216"/>
      <c r="C24" s="91">
        <v>21</v>
      </c>
      <c r="D24" s="227" t="s">
        <v>196</v>
      </c>
      <c r="E24" s="228"/>
      <c r="F24" s="228"/>
      <c r="G24" s="229"/>
      <c r="H24" s="93" t="s">
        <v>19</v>
      </c>
      <c r="I24" s="184">
        <f>1615+15+25</f>
        <v>1655</v>
      </c>
      <c r="J24" s="7"/>
      <c r="K24" s="7"/>
      <c r="L24" s="7"/>
    </row>
    <row r="25" spans="1:12" ht="12.75">
      <c r="A25" s="85"/>
      <c r="B25" s="86"/>
      <c r="C25" s="16"/>
      <c r="D25" s="92"/>
      <c r="E25" s="92"/>
      <c r="F25" s="92"/>
      <c r="G25" s="86"/>
      <c r="H25" s="86" t="s">
        <v>20</v>
      </c>
      <c r="I25" s="94"/>
      <c r="J25" s="7"/>
      <c r="K25" s="7"/>
      <c r="L25" s="7"/>
    </row>
    <row r="26" spans="1:12" ht="12.75">
      <c r="A26" s="215" t="s">
        <v>17</v>
      </c>
      <c r="B26" s="216"/>
      <c r="C26" s="95" t="s">
        <v>307</v>
      </c>
      <c r="D26" s="96"/>
      <c r="E26" s="66"/>
      <c r="F26" s="92"/>
      <c r="G26" s="230" t="s">
        <v>21</v>
      </c>
      <c r="H26" s="216"/>
      <c r="I26" s="64" t="s">
        <v>197</v>
      </c>
      <c r="J26" s="7"/>
      <c r="K26" s="7"/>
      <c r="L26" s="7"/>
    </row>
    <row r="27" spans="1:12" ht="12.75">
      <c r="A27" s="85"/>
      <c r="B27" s="86"/>
      <c r="C27" s="16"/>
      <c r="D27" s="92"/>
      <c r="E27" s="92"/>
      <c r="F27" s="92"/>
      <c r="G27" s="92"/>
      <c r="H27" s="16"/>
      <c r="I27" s="97"/>
      <c r="J27" s="7"/>
      <c r="K27" s="7"/>
      <c r="L27" s="7"/>
    </row>
    <row r="28" spans="1:12" ht="12.75">
      <c r="A28" s="231" t="s">
        <v>18</v>
      </c>
      <c r="B28" s="232"/>
      <c r="C28" s="233"/>
      <c r="D28" s="233"/>
      <c r="E28" s="234" t="s">
        <v>22</v>
      </c>
      <c r="F28" s="235"/>
      <c r="G28" s="235"/>
      <c r="H28" s="236" t="s">
        <v>7</v>
      </c>
      <c r="I28" s="237"/>
      <c r="J28" s="7"/>
      <c r="K28" s="7"/>
      <c r="L28" s="7"/>
    </row>
    <row r="29" spans="1:12" ht="12.75">
      <c r="A29" s="98"/>
      <c r="B29" s="66"/>
      <c r="C29" s="66"/>
      <c r="D29" s="16"/>
      <c r="E29" s="16"/>
      <c r="F29" s="16"/>
      <c r="G29" s="16"/>
      <c r="H29" s="99"/>
      <c r="I29" s="97"/>
      <c r="J29" s="7"/>
      <c r="K29" s="7"/>
      <c r="L29" s="7"/>
    </row>
    <row r="30" spans="1:12" ht="12.75">
      <c r="A30" s="202" t="s">
        <v>308</v>
      </c>
      <c r="B30" s="203"/>
      <c r="C30" s="203"/>
      <c r="D30" s="204"/>
      <c r="E30" s="202" t="s">
        <v>312</v>
      </c>
      <c r="F30" s="203"/>
      <c r="G30" s="203"/>
      <c r="H30" s="205" t="s">
        <v>313</v>
      </c>
      <c r="I30" s="206"/>
      <c r="J30" s="7"/>
      <c r="K30" s="7"/>
      <c r="L30" s="7"/>
    </row>
    <row r="31" spans="1:12" ht="12.75">
      <c r="A31" s="85"/>
      <c r="B31" s="86"/>
      <c r="C31" s="90"/>
      <c r="D31" s="225"/>
      <c r="E31" s="225"/>
      <c r="F31" s="225"/>
      <c r="G31" s="226"/>
      <c r="H31" s="16"/>
      <c r="I31" s="101"/>
      <c r="J31" s="7"/>
      <c r="K31" s="7"/>
      <c r="L31" s="7"/>
    </row>
    <row r="32" spans="1:12" ht="12.75">
      <c r="A32" s="202" t="s">
        <v>309</v>
      </c>
      <c r="B32" s="203"/>
      <c r="C32" s="203"/>
      <c r="D32" s="204"/>
      <c r="E32" s="202" t="s">
        <v>310</v>
      </c>
      <c r="F32" s="203"/>
      <c r="G32" s="203"/>
      <c r="H32" s="205" t="s">
        <v>311</v>
      </c>
      <c r="I32" s="206"/>
      <c r="J32" s="7"/>
      <c r="K32" s="7"/>
      <c r="L32" s="7"/>
    </row>
    <row r="33" spans="1:12" ht="12.75">
      <c r="A33" s="85"/>
      <c r="B33" s="86"/>
      <c r="C33" s="90"/>
      <c r="D33" s="100"/>
      <c r="E33" s="100"/>
      <c r="F33" s="100"/>
      <c r="G33" s="83"/>
      <c r="H33" s="16"/>
      <c r="I33" s="102"/>
      <c r="J33" s="7"/>
      <c r="K33" s="7"/>
      <c r="L33" s="7"/>
    </row>
    <row r="34" spans="1:12" ht="12.75">
      <c r="A34" s="202"/>
      <c r="B34" s="203"/>
      <c r="C34" s="203"/>
      <c r="D34" s="204"/>
      <c r="E34" s="202"/>
      <c r="F34" s="203"/>
      <c r="G34" s="203"/>
      <c r="H34" s="205"/>
      <c r="I34" s="206"/>
      <c r="J34" s="7"/>
      <c r="K34" s="7"/>
      <c r="L34" s="7"/>
    </row>
    <row r="35" spans="1:12" ht="12.75">
      <c r="A35" s="85"/>
      <c r="B35" s="86"/>
      <c r="C35" s="90"/>
      <c r="D35" s="100"/>
      <c r="E35" s="100"/>
      <c r="F35" s="100"/>
      <c r="G35" s="83"/>
      <c r="H35" s="16"/>
      <c r="I35" s="102"/>
      <c r="J35" s="7"/>
      <c r="K35" s="7"/>
      <c r="L35" s="7"/>
    </row>
    <row r="36" spans="1:12" ht="12.75">
      <c r="A36" s="202"/>
      <c r="B36" s="203"/>
      <c r="C36" s="203"/>
      <c r="D36" s="204"/>
      <c r="E36" s="202"/>
      <c r="F36" s="203"/>
      <c r="G36" s="203"/>
      <c r="H36" s="205"/>
      <c r="I36" s="206"/>
      <c r="J36" s="7"/>
      <c r="K36" s="7"/>
      <c r="L36" s="7"/>
    </row>
    <row r="37" spans="1:12" ht="12.75">
      <c r="A37" s="103"/>
      <c r="B37" s="104"/>
      <c r="C37" s="222"/>
      <c r="D37" s="223"/>
      <c r="E37" s="16"/>
      <c r="F37" s="222"/>
      <c r="G37" s="223"/>
      <c r="H37" s="16"/>
      <c r="I37" s="49"/>
      <c r="J37" s="7"/>
      <c r="K37" s="7"/>
      <c r="L37" s="7"/>
    </row>
    <row r="38" spans="1:12" ht="12.75">
      <c r="A38" s="202"/>
      <c r="B38" s="203"/>
      <c r="C38" s="203"/>
      <c r="D38" s="204"/>
      <c r="E38" s="202"/>
      <c r="F38" s="203"/>
      <c r="G38" s="203"/>
      <c r="H38" s="205"/>
      <c r="I38" s="206"/>
      <c r="J38" s="7"/>
      <c r="K38" s="7"/>
      <c r="L38" s="7"/>
    </row>
    <row r="39" spans="1:12" ht="12.75">
      <c r="A39" s="103"/>
      <c r="B39" s="104"/>
      <c r="C39" s="105"/>
      <c r="D39" s="106"/>
      <c r="E39" s="16"/>
      <c r="F39" s="105"/>
      <c r="G39" s="106"/>
      <c r="H39" s="16"/>
      <c r="I39" s="49"/>
      <c r="J39" s="7"/>
      <c r="K39" s="7"/>
      <c r="L39" s="7"/>
    </row>
    <row r="40" spans="1:12" ht="12.75">
      <c r="A40" s="202"/>
      <c r="B40" s="203"/>
      <c r="C40" s="203"/>
      <c r="D40" s="204"/>
      <c r="E40" s="202"/>
      <c r="F40" s="203"/>
      <c r="G40" s="203"/>
      <c r="H40" s="205"/>
      <c r="I40" s="206"/>
      <c r="J40" s="7"/>
      <c r="K40" s="7"/>
      <c r="L40" s="7"/>
    </row>
    <row r="41" spans="1:12" ht="12.75">
      <c r="A41" s="65"/>
      <c r="B41" s="66"/>
      <c r="C41" s="66"/>
      <c r="D41" s="66"/>
      <c r="E41" s="15"/>
      <c r="F41" s="66"/>
      <c r="G41" s="66"/>
      <c r="H41" s="67"/>
      <c r="I41" s="107"/>
      <c r="J41" s="7"/>
      <c r="K41" s="7"/>
      <c r="L41" s="7"/>
    </row>
    <row r="42" spans="1:12" ht="12.75">
      <c r="A42" s="103"/>
      <c r="B42" s="104"/>
      <c r="C42" s="105"/>
      <c r="D42" s="106"/>
      <c r="E42" s="16"/>
      <c r="F42" s="105"/>
      <c r="G42" s="106"/>
      <c r="H42" s="16"/>
      <c r="I42" s="49"/>
      <c r="J42" s="7"/>
      <c r="K42" s="7"/>
      <c r="L42" s="7"/>
    </row>
    <row r="43" spans="1:12" ht="12.75">
      <c r="A43" s="108"/>
      <c r="B43" s="109"/>
      <c r="C43" s="109"/>
      <c r="D43" s="89"/>
      <c r="E43" s="89"/>
      <c r="F43" s="109"/>
      <c r="G43" s="89"/>
      <c r="H43" s="89"/>
      <c r="I43" s="110"/>
      <c r="J43" s="7"/>
      <c r="K43" s="7"/>
      <c r="L43" s="7"/>
    </row>
    <row r="44" spans="1:12" ht="12.75">
      <c r="A44" s="193" t="s">
        <v>23</v>
      </c>
      <c r="B44" s="194"/>
      <c r="C44" s="205"/>
      <c r="D44" s="206"/>
      <c r="E44" s="16"/>
      <c r="F44" s="195"/>
      <c r="G44" s="203"/>
      <c r="H44" s="203"/>
      <c r="I44" s="204"/>
      <c r="J44" s="7"/>
      <c r="K44" s="7"/>
      <c r="L44" s="7"/>
    </row>
    <row r="45" spans="1:12" ht="12.75">
      <c r="A45" s="103"/>
      <c r="B45" s="104"/>
      <c r="C45" s="222"/>
      <c r="D45" s="223"/>
      <c r="E45" s="16"/>
      <c r="F45" s="222"/>
      <c r="G45" s="224"/>
      <c r="H45" s="111"/>
      <c r="I45" s="112"/>
      <c r="J45" s="7"/>
      <c r="K45" s="7"/>
      <c r="L45" s="7"/>
    </row>
    <row r="46" spans="1:12" ht="12.75">
      <c r="A46" s="193" t="s">
        <v>24</v>
      </c>
      <c r="B46" s="194"/>
      <c r="C46" s="195" t="s">
        <v>285</v>
      </c>
      <c r="D46" s="196"/>
      <c r="E46" s="196"/>
      <c r="F46" s="196"/>
      <c r="G46" s="196"/>
      <c r="H46" s="196"/>
      <c r="I46" s="197"/>
      <c r="J46" s="7"/>
      <c r="K46" s="7"/>
      <c r="L46" s="7"/>
    </row>
    <row r="47" spans="1:12" ht="12.75">
      <c r="A47" s="85"/>
      <c r="B47" s="86"/>
      <c r="C47" s="90" t="s">
        <v>32</v>
      </c>
      <c r="D47" s="16"/>
      <c r="E47" s="16"/>
      <c r="F47" s="16"/>
      <c r="G47" s="16"/>
      <c r="H47" s="16"/>
      <c r="I47" s="49"/>
      <c r="J47" s="7"/>
      <c r="K47" s="7"/>
      <c r="L47" s="7"/>
    </row>
    <row r="48" spans="1:12" ht="12.75">
      <c r="A48" s="193" t="s">
        <v>25</v>
      </c>
      <c r="B48" s="194"/>
      <c r="C48" s="198" t="s">
        <v>286</v>
      </c>
      <c r="D48" s="199"/>
      <c r="E48" s="200"/>
      <c r="F48" s="115"/>
      <c r="G48" s="93" t="s">
        <v>1</v>
      </c>
      <c r="H48" s="201" t="s">
        <v>198</v>
      </c>
      <c r="I48" s="197"/>
      <c r="J48" s="7"/>
      <c r="K48" s="7"/>
      <c r="L48" s="7"/>
    </row>
    <row r="49" spans="1:12" ht="12.75">
      <c r="A49" s="85"/>
      <c r="B49" s="86"/>
      <c r="C49" s="90"/>
      <c r="D49" s="16"/>
      <c r="E49" s="16"/>
      <c r="F49" s="16"/>
      <c r="G49" s="16"/>
      <c r="H49" s="16"/>
      <c r="I49" s="49"/>
      <c r="J49" s="7"/>
      <c r="K49" s="7"/>
      <c r="L49" s="7"/>
    </row>
    <row r="50" spans="1:12" ht="12.75">
      <c r="A50" s="193" t="s">
        <v>13</v>
      </c>
      <c r="B50" s="194"/>
      <c r="C50" s="212" t="s">
        <v>287</v>
      </c>
      <c r="D50" s="213"/>
      <c r="E50" s="213"/>
      <c r="F50" s="213"/>
      <c r="G50" s="213"/>
      <c r="H50" s="213"/>
      <c r="I50" s="214"/>
      <c r="J50" s="7"/>
      <c r="K50" s="7"/>
      <c r="L50" s="7"/>
    </row>
    <row r="51" spans="1:12" ht="12.75">
      <c r="A51" s="85"/>
      <c r="B51" s="86"/>
      <c r="C51" s="16"/>
      <c r="D51" s="16"/>
      <c r="E51" s="16"/>
      <c r="F51" s="16"/>
      <c r="G51" s="16"/>
      <c r="H51" s="16"/>
      <c r="I51" s="49"/>
      <c r="J51" s="7"/>
      <c r="K51" s="7"/>
      <c r="L51" s="7"/>
    </row>
    <row r="52" spans="1:12" ht="12.75">
      <c r="A52" s="215" t="s">
        <v>26</v>
      </c>
      <c r="B52" s="216"/>
      <c r="C52" s="217" t="s">
        <v>199</v>
      </c>
      <c r="D52" s="218"/>
      <c r="E52" s="218"/>
      <c r="F52" s="218"/>
      <c r="G52" s="218"/>
      <c r="H52" s="218"/>
      <c r="I52" s="219"/>
      <c r="J52" s="7"/>
      <c r="K52" s="7"/>
      <c r="L52" s="7"/>
    </row>
    <row r="53" spans="1:12" ht="12.75">
      <c r="A53" s="113"/>
      <c r="B53" s="89"/>
      <c r="C53" s="192" t="s">
        <v>27</v>
      </c>
      <c r="D53" s="192"/>
      <c r="E53" s="192"/>
      <c r="F53" s="192"/>
      <c r="G53" s="192"/>
      <c r="H53" s="192"/>
      <c r="I53" s="53"/>
      <c r="J53" s="7"/>
      <c r="K53" s="7"/>
      <c r="L53" s="7"/>
    </row>
    <row r="54" spans="1:12" ht="12.75">
      <c r="A54" s="52"/>
      <c r="B54" s="14"/>
      <c r="C54" s="17"/>
      <c r="D54" s="17"/>
      <c r="E54" s="17"/>
      <c r="F54" s="17"/>
      <c r="G54" s="17"/>
      <c r="H54" s="17"/>
      <c r="I54" s="53"/>
      <c r="J54" s="7"/>
      <c r="K54" s="7"/>
      <c r="L54" s="7"/>
    </row>
    <row r="55" spans="1:12" ht="12.75">
      <c r="A55" s="52"/>
      <c r="B55" s="220" t="s">
        <v>28</v>
      </c>
      <c r="C55" s="221"/>
      <c r="D55" s="221"/>
      <c r="E55" s="221"/>
      <c r="F55" s="27"/>
      <c r="G55" s="27"/>
      <c r="H55" s="27"/>
      <c r="I55" s="54"/>
      <c r="J55" s="7"/>
      <c r="K55" s="7"/>
      <c r="L55" s="7"/>
    </row>
    <row r="56" spans="1:12" ht="12.75">
      <c r="A56" s="52"/>
      <c r="B56" s="187" t="s">
        <v>324</v>
      </c>
      <c r="C56" s="188"/>
      <c r="D56" s="188"/>
      <c r="E56" s="188"/>
      <c r="F56" s="188"/>
      <c r="G56" s="188"/>
      <c r="H56" s="188"/>
      <c r="I56" s="189"/>
      <c r="J56" s="7"/>
      <c r="K56" s="7"/>
      <c r="L56" s="7"/>
    </row>
    <row r="57" spans="1:12" ht="12.75">
      <c r="A57" s="52"/>
      <c r="B57" s="55" t="s">
        <v>278</v>
      </c>
      <c r="C57" s="56"/>
      <c r="D57" s="56"/>
      <c r="E57" s="56"/>
      <c r="F57" s="56"/>
      <c r="G57" s="56"/>
      <c r="H57" s="56"/>
      <c r="I57" s="57"/>
      <c r="J57" s="7"/>
      <c r="K57" s="7"/>
      <c r="L57" s="7"/>
    </row>
    <row r="58" spans="1:12" ht="12.75">
      <c r="A58" s="52"/>
      <c r="B58" s="187" t="s">
        <v>325</v>
      </c>
      <c r="C58" s="188"/>
      <c r="D58" s="188"/>
      <c r="E58" s="188"/>
      <c r="F58" s="188"/>
      <c r="G58" s="188"/>
      <c r="H58" s="188"/>
      <c r="I58" s="189"/>
      <c r="J58" s="7"/>
      <c r="K58" s="7"/>
      <c r="L58" s="7"/>
    </row>
    <row r="59" spans="1:12" ht="12.75">
      <c r="A59" s="52"/>
      <c r="B59" s="116"/>
      <c r="C59" s="116"/>
      <c r="D59" s="116"/>
      <c r="E59" s="116"/>
      <c r="F59" s="116"/>
      <c r="G59" s="116"/>
      <c r="H59" s="116"/>
      <c r="I59" s="117"/>
      <c r="J59" s="7"/>
      <c r="K59" s="7"/>
      <c r="L59" s="7"/>
    </row>
    <row r="60" spans="1:12" ht="12.75">
      <c r="A60" s="52"/>
      <c r="B60" s="55"/>
      <c r="C60" s="56"/>
      <c r="D60" s="56"/>
      <c r="E60" s="56"/>
      <c r="F60" s="56"/>
      <c r="G60" s="56"/>
      <c r="H60" s="56"/>
      <c r="I60" s="57"/>
      <c r="J60" s="7"/>
      <c r="K60" s="7"/>
      <c r="L60" s="7"/>
    </row>
    <row r="61" spans="1:12" ht="13.5" thickBot="1">
      <c r="A61" s="58" t="s">
        <v>2</v>
      </c>
      <c r="B61" s="11"/>
      <c r="C61" s="11"/>
      <c r="D61" s="11"/>
      <c r="E61" s="11"/>
      <c r="F61" s="11"/>
      <c r="G61" s="18"/>
      <c r="H61" s="19"/>
      <c r="I61" s="59"/>
      <c r="J61" s="7"/>
      <c r="K61" s="7"/>
      <c r="L61" s="7"/>
    </row>
    <row r="62" spans="1:12" ht="12.75">
      <c r="A62" s="48"/>
      <c r="B62" s="11"/>
      <c r="C62" s="11"/>
      <c r="D62" s="11"/>
      <c r="E62" s="14" t="s">
        <v>29</v>
      </c>
      <c r="F62" s="51"/>
      <c r="G62" s="207" t="s">
        <v>30</v>
      </c>
      <c r="H62" s="208"/>
      <c r="I62" s="209"/>
      <c r="J62" s="7"/>
      <c r="K62" s="7"/>
      <c r="L62" s="7"/>
    </row>
    <row r="63" spans="1:12" ht="12.75">
      <c r="A63" s="60"/>
      <c r="B63" s="61"/>
      <c r="C63" s="62"/>
      <c r="D63" s="62"/>
      <c r="E63" s="62"/>
      <c r="F63" s="62"/>
      <c r="G63" s="210"/>
      <c r="H63" s="211"/>
      <c r="I63" s="63"/>
      <c r="J63" s="7"/>
      <c r="K63" s="7"/>
      <c r="L63" s="7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C45:D45"/>
    <mergeCell ref="F45:G45"/>
    <mergeCell ref="A44:B44"/>
    <mergeCell ref="C44:D44"/>
    <mergeCell ref="F44:I44"/>
    <mergeCell ref="H38:I38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0:D40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"/>
  <sheetViews>
    <sheetView showGridLines="0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9" width="9.140625" style="28" customWidth="1"/>
    <col min="10" max="10" width="12.57421875" style="28" customWidth="1"/>
    <col min="11" max="11" width="12.28125" style="172" customWidth="1"/>
    <col min="12" max="12" width="10.140625" style="28" bestFit="1" customWidth="1"/>
    <col min="13" max="13" width="9.140625" style="28" customWidth="1"/>
    <col min="14" max="14" width="10.140625" style="28" bestFit="1" customWidth="1"/>
    <col min="15" max="16384" width="9.140625" style="28" customWidth="1"/>
  </cols>
  <sheetData>
    <row r="1" spans="1:11" ht="12.75" customHeight="1">
      <c r="A1" s="260" t="s">
        <v>331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318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3" t="s">
        <v>330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4">
      <c r="A4" s="266" t="s">
        <v>116</v>
      </c>
      <c r="B4" s="267"/>
      <c r="C4" s="267"/>
      <c r="D4" s="267"/>
      <c r="E4" s="267"/>
      <c r="F4" s="267"/>
      <c r="G4" s="267"/>
      <c r="H4" s="268"/>
      <c r="I4" s="32" t="s">
        <v>117</v>
      </c>
      <c r="J4" s="33" t="s">
        <v>118</v>
      </c>
      <c r="K4" s="173" t="s">
        <v>119</v>
      </c>
    </row>
    <row r="5" spans="1:11" ht="12.75">
      <c r="A5" s="272">
        <v>1</v>
      </c>
      <c r="B5" s="272"/>
      <c r="C5" s="272"/>
      <c r="D5" s="272"/>
      <c r="E5" s="272"/>
      <c r="F5" s="272"/>
      <c r="G5" s="272"/>
      <c r="H5" s="272"/>
      <c r="I5" s="31">
        <v>2</v>
      </c>
      <c r="J5" s="30">
        <v>3</v>
      </c>
      <c r="K5" s="30">
        <v>4</v>
      </c>
    </row>
    <row r="6" spans="1:11" ht="12.75">
      <c r="A6" s="273"/>
      <c r="B6" s="274"/>
      <c r="C6" s="274"/>
      <c r="D6" s="274"/>
      <c r="E6" s="274"/>
      <c r="F6" s="274"/>
      <c r="G6" s="274"/>
      <c r="H6" s="274"/>
      <c r="I6" s="274"/>
      <c r="J6" s="274"/>
      <c r="K6" s="275"/>
    </row>
    <row r="7" spans="1:11" ht="12.75">
      <c r="A7" s="276" t="s">
        <v>201</v>
      </c>
      <c r="B7" s="277"/>
      <c r="C7" s="277"/>
      <c r="D7" s="277"/>
      <c r="E7" s="277"/>
      <c r="F7" s="277"/>
      <c r="G7" s="277"/>
      <c r="H7" s="278"/>
      <c r="I7" s="3">
        <v>1</v>
      </c>
      <c r="J7" s="72"/>
      <c r="K7" s="72"/>
    </row>
    <row r="8" spans="1:11" ht="12.75">
      <c r="A8" s="279" t="s">
        <v>33</v>
      </c>
      <c r="B8" s="280"/>
      <c r="C8" s="280"/>
      <c r="D8" s="280"/>
      <c r="E8" s="280"/>
      <c r="F8" s="280"/>
      <c r="G8" s="280"/>
      <c r="H8" s="281"/>
      <c r="I8" s="1">
        <v>2</v>
      </c>
      <c r="J8" s="73">
        <v>151793131.4804212</v>
      </c>
      <c r="K8" s="73">
        <v>145775273.3080149</v>
      </c>
    </row>
    <row r="9" spans="1:11" ht="12.75">
      <c r="A9" s="269" t="s">
        <v>34</v>
      </c>
      <c r="B9" s="270"/>
      <c r="C9" s="270"/>
      <c r="D9" s="270"/>
      <c r="E9" s="270"/>
      <c r="F9" s="270"/>
      <c r="G9" s="270"/>
      <c r="H9" s="271"/>
      <c r="I9" s="1">
        <v>3</v>
      </c>
      <c r="J9" s="29">
        <v>4314288.19</v>
      </c>
      <c r="K9" s="29">
        <v>3741402.35</v>
      </c>
    </row>
    <row r="10" spans="1:11" ht="12.75" customHeight="1">
      <c r="A10" s="269" t="s">
        <v>35</v>
      </c>
      <c r="B10" s="270"/>
      <c r="C10" s="270"/>
      <c r="D10" s="270"/>
      <c r="E10" s="270"/>
      <c r="F10" s="270"/>
      <c r="G10" s="270"/>
      <c r="H10" s="271"/>
      <c r="I10" s="1">
        <v>4</v>
      </c>
      <c r="J10" s="5"/>
      <c r="K10" s="5"/>
    </row>
    <row r="11" spans="1:11" ht="12.75" customHeight="1">
      <c r="A11" s="269" t="s">
        <v>36</v>
      </c>
      <c r="B11" s="270"/>
      <c r="C11" s="270"/>
      <c r="D11" s="270"/>
      <c r="E11" s="270"/>
      <c r="F11" s="270"/>
      <c r="G11" s="270"/>
      <c r="H11" s="271"/>
      <c r="I11" s="1">
        <v>5</v>
      </c>
      <c r="J11" s="5">
        <v>4314288.19</v>
      </c>
      <c r="K11" s="5">
        <v>3741402.35</v>
      </c>
    </row>
    <row r="12" spans="1:11" ht="12.75" customHeight="1">
      <c r="A12" s="269" t="s">
        <v>0</v>
      </c>
      <c r="B12" s="270"/>
      <c r="C12" s="270"/>
      <c r="D12" s="270"/>
      <c r="E12" s="270"/>
      <c r="F12" s="270"/>
      <c r="G12" s="270"/>
      <c r="H12" s="271"/>
      <c r="I12" s="1">
        <v>6</v>
      </c>
      <c r="J12" s="5"/>
      <c r="K12" s="5"/>
    </row>
    <row r="13" spans="1:11" ht="12.75" customHeight="1">
      <c r="A13" s="269" t="s">
        <v>37</v>
      </c>
      <c r="B13" s="270"/>
      <c r="C13" s="270"/>
      <c r="D13" s="270"/>
      <c r="E13" s="270"/>
      <c r="F13" s="270"/>
      <c r="G13" s="270"/>
      <c r="H13" s="271"/>
      <c r="I13" s="1">
        <v>7</v>
      </c>
      <c r="J13" s="5"/>
      <c r="K13" s="5"/>
    </row>
    <row r="14" spans="1:11" ht="12.75" customHeight="1">
      <c r="A14" s="269" t="s">
        <v>38</v>
      </c>
      <c r="B14" s="270"/>
      <c r="C14" s="270"/>
      <c r="D14" s="270"/>
      <c r="E14" s="270"/>
      <c r="F14" s="270"/>
      <c r="G14" s="270"/>
      <c r="H14" s="271"/>
      <c r="I14" s="1">
        <v>8</v>
      </c>
      <c r="J14" s="5"/>
      <c r="K14" s="5"/>
    </row>
    <row r="15" spans="1:11" ht="12.75" customHeight="1">
      <c r="A15" s="269" t="s">
        <v>39</v>
      </c>
      <c r="B15" s="270"/>
      <c r="C15" s="270"/>
      <c r="D15" s="270"/>
      <c r="E15" s="270"/>
      <c r="F15" s="270"/>
      <c r="G15" s="270"/>
      <c r="H15" s="271"/>
      <c r="I15" s="1">
        <v>9</v>
      </c>
      <c r="J15" s="5"/>
      <c r="K15" s="5"/>
    </row>
    <row r="16" spans="1:11" ht="12.75">
      <c r="A16" s="269" t="s">
        <v>202</v>
      </c>
      <c r="B16" s="270"/>
      <c r="C16" s="270"/>
      <c r="D16" s="270"/>
      <c r="E16" s="270"/>
      <c r="F16" s="270"/>
      <c r="G16" s="270"/>
      <c r="H16" s="271"/>
      <c r="I16" s="1">
        <v>10</v>
      </c>
      <c r="J16" s="29">
        <f>SUM(J17:J25)</f>
        <v>117026085.9504212</v>
      </c>
      <c r="K16" s="29">
        <v>114926514.88801491</v>
      </c>
    </row>
    <row r="17" spans="1:11" ht="12.75">
      <c r="A17" s="269" t="s">
        <v>40</v>
      </c>
      <c r="B17" s="270"/>
      <c r="C17" s="270"/>
      <c r="D17" s="270"/>
      <c r="E17" s="270"/>
      <c r="F17" s="270"/>
      <c r="G17" s="270"/>
      <c r="H17" s="271"/>
      <c r="I17" s="1">
        <v>11</v>
      </c>
      <c r="J17" s="5">
        <v>15605344.05</v>
      </c>
      <c r="K17" s="5">
        <v>15605344.05</v>
      </c>
    </row>
    <row r="18" spans="1:11" ht="12.75">
      <c r="A18" s="269" t="s">
        <v>41</v>
      </c>
      <c r="B18" s="270"/>
      <c r="C18" s="270"/>
      <c r="D18" s="270"/>
      <c r="E18" s="270"/>
      <c r="F18" s="270"/>
      <c r="G18" s="270"/>
      <c r="H18" s="271"/>
      <c r="I18" s="1">
        <v>12</v>
      </c>
      <c r="J18" s="5">
        <v>33638278.3</v>
      </c>
      <c r="K18" s="5">
        <v>32813639.26</v>
      </c>
    </row>
    <row r="19" spans="1:11" ht="12.75">
      <c r="A19" s="269" t="s">
        <v>42</v>
      </c>
      <c r="B19" s="270"/>
      <c r="C19" s="270"/>
      <c r="D19" s="270"/>
      <c r="E19" s="270"/>
      <c r="F19" s="270"/>
      <c r="G19" s="270"/>
      <c r="H19" s="271"/>
      <c r="I19" s="1">
        <v>13</v>
      </c>
      <c r="J19" s="5">
        <v>55093420.5741342</v>
      </c>
      <c r="K19" s="5">
        <v>54955204.1226958</v>
      </c>
    </row>
    <row r="20" spans="1:11" ht="12.75">
      <c r="A20" s="269" t="s">
        <v>43</v>
      </c>
      <c r="B20" s="270"/>
      <c r="C20" s="270"/>
      <c r="D20" s="270"/>
      <c r="E20" s="270"/>
      <c r="F20" s="270"/>
      <c r="G20" s="270"/>
      <c r="H20" s="271"/>
      <c r="I20" s="1">
        <v>14</v>
      </c>
      <c r="J20" s="5">
        <v>7603522.436286999</v>
      </c>
      <c r="K20" s="5">
        <v>8187467.2053191</v>
      </c>
    </row>
    <row r="21" spans="1:11" ht="12.75">
      <c r="A21" s="269" t="s">
        <v>44</v>
      </c>
      <c r="B21" s="270"/>
      <c r="C21" s="270"/>
      <c r="D21" s="270"/>
      <c r="E21" s="270"/>
      <c r="F21" s="270"/>
      <c r="G21" s="270"/>
      <c r="H21" s="271"/>
      <c r="I21" s="1">
        <v>15</v>
      </c>
      <c r="J21" s="5"/>
      <c r="K21" s="5"/>
    </row>
    <row r="22" spans="1:11" ht="12.75">
      <c r="A22" s="269" t="s">
        <v>45</v>
      </c>
      <c r="B22" s="270"/>
      <c r="C22" s="270"/>
      <c r="D22" s="270"/>
      <c r="E22" s="270"/>
      <c r="F22" s="270"/>
      <c r="G22" s="270"/>
      <c r="H22" s="271"/>
      <c r="I22" s="1">
        <v>16</v>
      </c>
      <c r="J22" s="5"/>
      <c r="K22" s="5"/>
    </row>
    <row r="23" spans="1:11" ht="12.75">
      <c r="A23" s="269" t="s">
        <v>46</v>
      </c>
      <c r="B23" s="270"/>
      <c r="C23" s="270"/>
      <c r="D23" s="270"/>
      <c r="E23" s="270"/>
      <c r="F23" s="270"/>
      <c r="G23" s="270"/>
      <c r="H23" s="271"/>
      <c r="I23" s="1">
        <v>17</v>
      </c>
      <c r="J23" s="5">
        <v>4970623.7</v>
      </c>
      <c r="K23" s="5">
        <v>3251908.77</v>
      </c>
    </row>
    <row r="24" spans="1:11" ht="12.75">
      <c r="A24" s="269" t="s">
        <v>47</v>
      </c>
      <c r="B24" s="270"/>
      <c r="C24" s="270"/>
      <c r="D24" s="270"/>
      <c r="E24" s="270"/>
      <c r="F24" s="270"/>
      <c r="G24" s="270"/>
      <c r="H24" s="271"/>
      <c r="I24" s="1">
        <v>18</v>
      </c>
      <c r="J24" s="5">
        <v>114896.89</v>
      </c>
      <c r="K24" s="5">
        <v>112951.48</v>
      </c>
    </row>
    <row r="25" spans="1:11" ht="12.75">
      <c r="A25" s="269" t="s">
        <v>48</v>
      </c>
      <c r="B25" s="270"/>
      <c r="C25" s="270"/>
      <c r="D25" s="270"/>
      <c r="E25" s="270"/>
      <c r="F25" s="270"/>
      <c r="G25" s="270"/>
      <c r="H25" s="271"/>
      <c r="I25" s="1">
        <v>19</v>
      </c>
      <c r="J25" s="5"/>
      <c r="K25" s="5"/>
    </row>
    <row r="26" spans="1:11" ht="12.75">
      <c r="A26" s="269" t="s">
        <v>203</v>
      </c>
      <c r="B26" s="270"/>
      <c r="C26" s="270"/>
      <c r="D26" s="270"/>
      <c r="E26" s="270"/>
      <c r="F26" s="270"/>
      <c r="G26" s="270"/>
      <c r="H26" s="271"/>
      <c r="I26" s="1">
        <v>20</v>
      </c>
      <c r="J26" s="29">
        <v>8280633.18</v>
      </c>
      <c r="K26" s="29">
        <v>8353915.13</v>
      </c>
    </row>
    <row r="27" spans="1:11" ht="12.75" customHeight="1">
      <c r="A27" s="269" t="s">
        <v>49</v>
      </c>
      <c r="B27" s="270"/>
      <c r="C27" s="270"/>
      <c r="D27" s="270"/>
      <c r="E27" s="270"/>
      <c r="F27" s="270"/>
      <c r="G27" s="270"/>
      <c r="H27" s="271"/>
      <c r="I27" s="1">
        <v>21</v>
      </c>
      <c r="J27" s="5"/>
      <c r="K27" s="5"/>
    </row>
    <row r="28" spans="1:11" ht="12.75" customHeight="1">
      <c r="A28" s="269" t="s">
        <v>50</v>
      </c>
      <c r="B28" s="270"/>
      <c r="C28" s="270"/>
      <c r="D28" s="270"/>
      <c r="E28" s="270"/>
      <c r="F28" s="270"/>
      <c r="G28" s="270"/>
      <c r="H28" s="271"/>
      <c r="I28" s="1">
        <v>22</v>
      </c>
      <c r="J28" s="5"/>
      <c r="K28" s="5"/>
    </row>
    <row r="29" spans="1:11" ht="12.75" customHeight="1">
      <c r="A29" s="269" t="s">
        <v>51</v>
      </c>
      <c r="B29" s="270"/>
      <c r="C29" s="270"/>
      <c r="D29" s="270"/>
      <c r="E29" s="270"/>
      <c r="F29" s="270"/>
      <c r="G29" s="270"/>
      <c r="H29" s="271"/>
      <c r="I29" s="1">
        <v>23</v>
      </c>
      <c r="J29" s="5"/>
      <c r="K29" s="5"/>
    </row>
    <row r="30" spans="1:11" ht="12.75" customHeight="1">
      <c r="A30" s="269" t="s">
        <v>160</v>
      </c>
      <c r="B30" s="270"/>
      <c r="C30" s="270"/>
      <c r="D30" s="270"/>
      <c r="E30" s="270"/>
      <c r="F30" s="270"/>
      <c r="G30" s="270"/>
      <c r="H30" s="271"/>
      <c r="I30" s="1">
        <v>24</v>
      </c>
      <c r="J30" s="5"/>
      <c r="K30" s="5"/>
    </row>
    <row r="31" spans="1:11" ht="12.75" customHeight="1">
      <c r="A31" s="269" t="s">
        <v>54</v>
      </c>
      <c r="B31" s="270"/>
      <c r="C31" s="270"/>
      <c r="D31" s="270"/>
      <c r="E31" s="270"/>
      <c r="F31" s="270"/>
      <c r="G31" s="270"/>
      <c r="H31" s="271"/>
      <c r="I31" s="1">
        <v>25</v>
      </c>
      <c r="J31" s="5"/>
      <c r="K31" s="5"/>
    </row>
    <row r="32" spans="1:11" ht="12.75" customHeight="1">
      <c r="A32" s="269" t="s">
        <v>53</v>
      </c>
      <c r="B32" s="270"/>
      <c r="C32" s="270"/>
      <c r="D32" s="270"/>
      <c r="E32" s="270"/>
      <c r="F32" s="270"/>
      <c r="G32" s="270"/>
      <c r="H32" s="271"/>
      <c r="I32" s="1">
        <v>26</v>
      </c>
      <c r="J32" s="5">
        <v>8240633.18</v>
      </c>
      <c r="K32" s="5">
        <v>8313915.13</v>
      </c>
    </row>
    <row r="33" spans="1:11" ht="12.75" customHeight="1">
      <c r="A33" s="269" t="s">
        <v>52</v>
      </c>
      <c r="B33" s="270"/>
      <c r="C33" s="270"/>
      <c r="D33" s="270"/>
      <c r="E33" s="270"/>
      <c r="F33" s="270"/>
      <c r="G33" s="270"/>
      <c r="H33" s="271"/>
      <c r="I33" s="1">
        <v>27</v>
      </c>
      <c r="J33" s="5">
        <v>40000</v>
      </c>
      <c r="K33" s="5">
        <v>40000</v>
      </c>
    </row>
    <row r="34" spans="1:11" ht="12.75" customHeight="1">
      <c r="A34" s="269" t="s">
        <v>159</v>
      </c>
      <c r="B34" s="270"/>
      <c r="C34" s="270"/>
      <c r="D34" s="270"/>
      <c r="E34" s="270"/>
      <c r="F34" s="270"/>
      <c r="G34" s="270"/>
      <c r="H34" s="271"/>
      <c r="I34" s="1">
        <v>28</v>
      </c>
      <c r="J34" s="5"/>
      <c r="K34" s="5"/>
    </row>
    <row r="35" spans="1:11" ht="12.75">
      <c r="A35" s="269" t="s">
        <v>204</v>
      </c>
      <c r="B35" s="270"/>
      <c r="C35" s="270"/>
      <c r="D35" s="270"/>
      <c r="E35" s="270"/>
      <c r="F35" s="270"/>
      <c r="G35" s="270"/>
      <c r="H35" s="271"/>
      <c r="I35" s="1">
        <v>29</v>
      </c>
      <c r="J35" s="29">
        <v>22172124</v>
      </c>
      <c r="K35" s="29">
        <v>18753440.94</v>
      </c>
    </row>
    <row r="36" spans="1:11" ht="12.75" customHeight="1">
      <c r="A36" s="269" t="s">
        <v>55</v>
      </c>
      <c r="B36" s="270"/>
      <c r="C36" s="270"/>
      <c r="D36" s="270"/>
      <c r="E36" s="270"/>
      <c r="F36" s="270"/>
      <c r="G36" s="270"/>
      <c r="H36" s="271"/>
      <c r="I36" s="1">
        <v>30</v>
      </c>
      <c r="J36" s="5"/>
      <c r="K36" s="5"/>
    </row>
    <row r="37" spans="1:11" ht="12.75" customHeight="1">
      <c r="A37" s="269" t="s">
        <v>56</v>
      </c>
      <c r="B37" s="270"/>
      <c r="C37" s="270"/>
      <c r="D37" s="270"/>
      <c r="E37" s="270"/>
      <c r="F37" s="270"/>
      <c r="G37" s="270"/>
      <c r="H37" s="271"/>
      <c r="I37" s="1">
        <v>31</v>
      </c>
      <c r="J37" s="5">
        <v>18507944</v>
      </c>
      <c r="K37" s="5">
        <v>14801019.93</v>
      </c>
    </row>
    <row r="38" spans="1:11" ht="12.75" customHeight="1">
      <c r="A38" s="269" t="s">
        <v>57</v>
      </c>
      <c r="B38" s="270"/>
      <c r="C38" s="270"/>
      <c r="D38" s="270"/>
      <c r="E38" s="270"/>
      <c r="F38" s="270"/>
      <c r="G38" s="270"/>
      <c r="H38" s="271"/>
      <c r="I38" s="1">
        <v>32</v>
      </c>
      <c r="J38" s="5">
        <v>3664180</v>
      </c>
      <c r="K38" s="5">
        <v>3952421.0100000016</v>
      </c>
    </row>
    <row r="39" spans="1:11" ht="12.75">
      <c r="A39" s="269" t="s">
        <v>58</v>
      </c>
      <c r="B39" s="270"/>
      <c r="C39" s="270"/>
      <c r="D39" s="270"/>
      <c r="E39" s="270"/>
      <c r="F39" s="270"/>
      <c r="G39" s="270"/>
      <c r="H39" s="271"/>
      <c r="I39" s="1">
        <v>33</v>
      </c>
      <c r="J39" s="5"/>
      <c r="K39" s="5">
        <v>0</v>
      </c>
    </row>
    <row r="40" spans="1:11" ht="12.75">
      <c r="A40" s="279" t="s">
        <v>59</v>
      </c>
      <c r="B40" s="280"/>
      <c r="C40" s="280"/>
      <c r="D40" s="280"/>
      <c r="E40" s="280"/>
      <c r="F40" s="280"/>
      <c r="G40" s="280"/>
      <c r="H40" s="281"/>
      <c r="I40" s="1">
        <v>34</v>
      </c>
      <c r="J40" s="73">
        <v>1014216518</v>
      </c>
      <c r="K40" s="73">
        <v>1038476659.2917938</v>
      </c>
    </row>
    <row r="41" spans="1:11" ht="12.75">
      <c r="A41" s="269" t="s">
        <v>60</v>
      </c>
      <c r="B41" s="270"/>
      <c r="C41" s="270"/>
      <c r="D41" s="270"/>
      <c r="E41" s="270"/>
      <c r="F41" s="270"/>
      <c r="G41" s="270"/>
      <c r="H41" s="271"/>
      <c r="I41" s="1">
        <v>35</v>
      </c>
      <c r="J41" s="29">
        <v>33267894</v>
      </c>
      <c r="K41" s="29">
        <v>42487076.315126</v>
      </c>
    </row>
    <row r="42" spans="1:11" ht="12.75">
      <c r="A42" s="269" t="s">
        <v>61</v>
      </c>
      <c r="B42" s="270"/>
      <c r="C42" s="270"/>
      <c r="D42" s="270"/>
      <c r="E42" s="270"/>
      <c r="F42" s="270"/>
      <c r="G42" s="270"/>
      <c r="H42" s="271"/>
      <c r="I42" s="1">
        <v>36</v>
      </c>
      <c r="J42" s="5">
        <v>273218.11</v>
      </c>
      <c r="K42" s="5"/>
    </row>
    <row r="43" spans="1:14" ht="12.75">
      <c r="A43" s="269" t="s">
        <v>62</v>
      </c>
      <c r="B43" s="270"/>
      <c r="C43" s="270"/>
      <c r="D43" s="270"/>
      <c r="E43" s="270"/>
      <c r="F43" s="270"/>
      <c r="G43" s="270"/>
      <c r="H43" s="271"/>
      <c r="I43" s="1">
        <v>37</v>
      </c>
      <c r="J43" s="5">
        <v>32976177.9361212</v>
      </c>
      <c r="K43" s="5">
        <v>42468578.715126</v>
      </c>
      <c r="N43" s="151"/>
    </row>
    <row r="44" spans="1:11" ht="12.75">
      <c r="A44" s="269" t="s">
        <v>157</v>
      </c>
      <c r="B44" s="270"/>
      <c r="C44" s="270"/>
      <c r="D44" s="270"/>
      <c r="E44" s="270"/>
      <c r="F44" s="270"/>
      <c r="G44" s="270"/>
      <c r="H44" s="271"/>
      <c r="I44" s="1">
        <v>38</v>
      </c>
      <c r="J44" s="5"/>
      <c r="K44" s="5"/>
    </row>
    <row r="45" spans="1:11" ht="12.75">
      <c r="A45" s="269" t="s">
        <v>158</v>
      </c>
      <c r="B45" s="270"/>
      <c r="C45" s="270"/>
      <c r="D45" s="270"/>
      <c r="E45" s="270"/>
      <c r="F45" s="270"/>
      <c r="G45" s="270"/>
      <c r="H45" s="271"/>
      <c r="I45" s="1">
        <v>39</v>
      </c>
      <c r="J45" s="5"/>
      <c r="K45" s="5"/>
    </row>
    <row r="46" spans="1:11" ht="12.75">
      <c r="A46" s="269" t="s">
        <v>63</v>
      </c>
      <c r="B46" s="270"/>
      <c r="C46" s="270"/>
      <c r="D46" s="270"/>
      <c r="E46" s="270"/>
      <c r="F46" s="270"/>
      <c r="G46" s="270"/>
      <c r="H46" s="271"/>
      <c r="I46" s="1">
        <v>40</v>
      </c>
      <c r="J46" s="5">
        <v>18497.6</v>
      </c>
      <c r="K46" s="5">
        <v>18497.6</v>
      </c>
    </row>
    <row r="47" spans="1:11" ht="12.75">
      <c r="A47" s="269" t="s">
        <v>64</v>
      </c>
      <c r="B47" s="270"/>
      <c r="C47" s="270"/>
      <c r="D47" s="270"/>
      <c r="E47" s="270"/>
      <c r="F47" s="270"/>
      <c r="G47" s="270"/>
      <c r="H47" s="271"/>
      <c r="I47" s="1">
        <v>41</v>
      </c>
      <c r="J47" s="5"/>
      <c r="K47" s="5"/>
    </row>
    <row r="48" spans="1:11" ht="12.75">
      <c r="A48" s="269" t="s">
        <v>65</v>
      </c>
      <c r="B48" s="270"/>
      <c r="C48" s="270"/>
      <c r="D48" s="270"/>
      <c r="E48" s="270"/>
      <c r="F48" s="270"/>
      <c r="G48" s="270"/>
      <c r="H48" s="271"/>
      <c r="I48" s="1">
        <v>42</v>
      </c>
      <c r="J48" s="5"/>
      <c r="K48" s="5"/>
    </row>
    <row r="49" spans="1:11" ht="12.75">
      <c r="A49" s="269" t="s">
        <v>66</v>
      </c>
      <c r="B49" s="270"/>
      <c r="C49" s="270"/>
      <c r="D49" s="270"/>
      <c r="E49" s="270"/>
      <c r="F49" s="270"/>
      <c r="G49" s="270"/>
      <c r="H49" s="271"/>
      <c r="I49" s="1">
        <v>43</v>
      </c>
      <c r="J49" s="29">
        <v>323944620.54112244</v>
      </c>
      <c r="K49" s="29">
        <v>345035942.3874649</v>
      </c>
    </row>
    <row r="50" spans="1:11" ht="12.75">
      <c r="A50" s="269" t="s">
        <v>67</v>
      </c>
      <c r="B50" s="270"/>
      <c r="C50" s="270"/>
      <c r="D50" s="270"/>
      <c r="E50" s="270"/>
      <c r="F50" s="270"/>
      <c r="G50" s="270"/>
      <c r="H50" s="271"/>
      <c r="I50" s="1">
        <v>44</v>
      </c>
      <c r="J50" s="5"/>
      <c r="K50" s="5"/>
    </row>
    <row r="51" spans="1:11" ht="12.75">
      <c r="A51" s="269" t="s">
        <v>68</v>
      </c>
      <c r="B51" s="270"/>
      <c r="C51" s="270"/>
      <c r="D51" s="270"/>
      <c r="E51" s="270"/>
      <c r="F51" s="270"/>
      <c r="G51" s="270"/>
      <c r="H51" s="271"/>
      <c r="I51" s="1">
        <v>45</v>
      </c>
      <c r="J51" s="5">
        <v>308775784.84884447</v>
      </c>
      <c r="K51" s="5">
        <v>324902746.219391</v>
      </c>
    </row>
    <row r="52" spans="1:11" ht="12.75">
      <c r="A52" s="269" t="s">
        <v>69</v>
      </c>
      <c r="B52" s="270"/>
      <c r="C52" s="270"/>
      <c r="D52" s="270"/>
      <c r="E52" s="270"/>
      <c r="F52" s="270"/>
      <c r="G52" s="270"/>
      <c r="H52" s="271"/>
      <c r="I52" s="1">
        <v>46</v>
      </c>
      <c r="J52" s="5"/>
      <c r="K52" s="5"/>
    </row>
    <row r="53" spans="1:11" ht="12.75">
      <c r="A53" s="269" t="s">
        <v>70</v>
      </c>
      <c r="B53" s="270"/>
      <c r="C53" s="270"/>
      <c r="D53" s="270"/>
      <c r="E53" s="270"/>
      <c r="F53" s="270"/>
      <c r="G53" s="270"/>
      <c r="H53" s="271"/>
      <c r="I53" s="1">
        <v>47</v>
      </c>
      <c r="J53" s="5"/>
      <c r="K53" s="5"/>
    </row>
    <row r="54" spans="1:11" ht="12.75">
      <c r="A54" s="269" t="s">
        <v>71</v>
      </c>
      <c r="B54" s="270"/>
      <c r="C54" s="270"/>
      <c r="D54" s="270"/>
      <c r="E54" s="270"/>
      <c r="F54" s="270"/>
      <c r="G54" s="270"/>
      <c r="H54" s="271"/>
      <c r="I54" s="1">
        <v>48</v>
      </c>
      <c r="J54" s="5">
        <v>13240507.0868868</v>
      </c>
      <c r="K54" s="5">
        <v>18730366.6504057</v>
      </c>
    </row>
    <row r="55" spans="1:11" ht="12.75">
      <c r="A55" s="269" t="s">
        <v>72</v>
      </c>
      <c r="B55" s="270"/>
      <c r="C55" s="270"/>
      <c r="D55" s="270"/>
      <c r="E55" s="270"/>
      <c r="F55" s="270"/>
      <c r="G55" s="270"/>
      <c r="H55" s="271"/>
      <c r="I55" s="1">
        <v>49</v>
      </c>
      <c r="J55" s="5">
        <v>1928328.6053912006</v>
      </c>
      <c r="K55" s="5">
        <v>1402829.5176682</v>
      </c>
    </row>
    <row r="56" spans="1:11" ht="12.75">
      <c r="A56" s="269" t="s">
        <v>205</v>
      </c>
      <c r="B56" s="270"/>
      <c r="C56" s="270"/>
      <c r="D56" s="270"/>
      <c r="E56" s="270"/>
      <c r="F56" s="270"/>
      <c r="G56" s="270"/>
      <c r="H56" s="271"/>
      <c r="I56" s="1">
        <v>50</v>
      </c>
      <c r="J56" s="29">
        <v>145365437.9</v>
      </c>
      <c r="K56" s="29">
        <v>168707527.88</v>
      </c>
    </row>
    <row r="57" spans="1:11" ht="12.75">
      <c r="A57" s="269" t="s">
        <v>49</v>
      </c>
      <c r="B57" s="270"/>
      <c r="C57" s="270"/>
      <c r="D57" s="270"/>
      <c r="E57" s="270"/>
      <c r="F57" s="270"/>
      <c r="G57" s="270"/>
      <c r="H57" s="271"/>
      <c r="I57" s="1">
        <v>51</v>
      </c>
      <c r="J57" s="5"/>
      <c r="K57" s="5"/>
    </row>
    <row r="58" spans="1:11" ht="12.75">
      <c r="A58" s="269" t="s">
        <v>50</v>
      </c>
      <c r="B58" s="270"/>
      <c r="C58" s="270"/>
      <c r="D58" s="270"/>
      <c r="E58" s="270"/>
      <c r="F58" s="270"/>
      <c r="G58" s="270"/>
      <c r="H58" s="271"/>
      <c r="I58" s="1">
        <v>52</v>
      </c>
      <c r="J58" s="5"/>
      <c r="K58" s="5"/>
    </row>
    <row r="59" spans="1:11" ht="12.75">
      <c r="A59" s="269" t="s">
        <v>73</v>
      </c>
      <c r="B59" s="270"/>
      <c r="C59" s="270"/>
      <c r="D59" s="270"/>
      <c r="E59" s="270"/>
      <c r="F59" s="270"/>
      <c r="G59" s="270"/>
      <c r="H59" s="271"/>
      <c r="I59" s="1">
        <v>53</v>
      </c>
      <c r="J59" s="5"/>
      <c r="K59" s="5"/>
    </row>
    <row r="60" spans="1:11" ht="12.75">
      <c r="A60" s="269" t="s">
        <v>160</v>
      </c>
      <c r="B60" s="270"/>
      <c r="C60" s="270"/>
      <c r="D60" s="270"/>
      <c r="E60" s="270"/>
      <c r="F60" s="270"/>
      <c r="G60" s="270"/>
      <c r="H60" s="271"/>
      <c r="I60" s="1">
        <v>54</v>
      </c>
      <c r="J60" s="5"/>
      <c r="K60" s="5"/>
    </row>
    <row r="61" spans="1:11" ht="12.75">
      <c r="A61" s="269" t="s">
        <v>54</v>
      </c>
      <c r="B61" s="270"/>
      <c r="C61" s="270"/>
      <c r="D61" s="270"/>
      <c r="E61" s="270"/>
      <c r="F61" s="270"/>
      <c r="G61" s="270"/>
      <c r="H61" s="271"/>
      <c r="I61" s="1">
        <v>55</v>
      </c>
      <c r="J61" s="5">
        <v>145365437.9</v>
      </c>
      <c r="K61" s="5">
        <v>168707527.88</v>
      </c>
    </row>
    <row r="62" spans="1:11" ht="12.75">
      <c r="A62" s="269" t="s">
        <v>53</v>
      </c>
      <c r="B62" s="270"/>
      <c r="C62" s="270"/>
      <c r="D62" s="270"/>
      <c r="E62" s="270"/>
      <c r="F62" s="270"/>
      <c r="G62" s="270"/>
      <c r="H62" s="271"/>
      <c r="I62" s="1">
        <v>56</v>
      </c>
      <c r="J62" s="5"/>
      <c r="K62" s="5"/>
    </row>
    <row r="63" spans="1:11" ht="12.75">
      <c r="A63" s="269" t="s">
        <v>74</v>
      </c>
      <c r="B63" s="270"/>
      <c r="C63" s="270"/>
      <c r="D63" s="270"/>
      <c r="E63" s="270"/>
      <c r="F63" s="270"/>
      <c r="G63" s="270"/>
      <c r="H63" s="271"/>
      <c r="I63" s="1">
        <v>57</v>
      </c>
      <c r="J63" s="5"/>
      <c r="K63" s="5"/>
    </row>
    <row r="64" spans="1:11" ht="12.75">
      <c r="A64" s="269" t="s">
        <v>206</v>
      </c>
      <c r="B64" s="270"/>
      <c r="C64" s="270"/>
      <c r="D64" s="270"/>
      <c r="E64" s="270"/>
      <c r="F64" s="270"/>
      <c r="G64" s="270"/>
      <c r="H64" s="271"/>
      <c r="I64" s="1">
        <v>58</v>
      </c>
      <c r="J64" s="5">
        <v>511638565.76061344</v>
      </c>
      <c r="K64" s="5">
        <v>482246112.709203</v>
      </c>
    </row>
    <row r="65" spans="1:11" ht="12.75">
      <c r="A65" s="279" t="s">
        <v>85</v>
      </c>
      <c r="B65" s="280"/>
      <c r="C65" s="280"/>
      <c r="D65" s="280"/>
      <c r="E65" s="280"/>
      <c r="F65" s="280"/>
      <c r="G65" s="280"/>
      <c r="H65" s="281"/>
      <c r="I65" s="1">
        <v>59</v>
      </c>
      <c r="J65" s="74">
        <v>3655168</v>
      </c>
      <c r="K65" s="74">
        <v>12560601.01</v>
      </c>
    </row>
    <row r="66" spans="1:11" ht="12.75">
      <c r="A66" s="279" t="s">
        <v>83</v>
      </c>
      <c r="B66" s="280"/>
      <c r="C66" s="280"/>
      <c r="D66" s="280"/>
      <c r="E66" s="280"/>
      <c r="F66" s="280"/>
      <c r="G66" s="280"/>
      <c r="H66" s="281"/>
      <c r="I66" s="1">
        <v>60</v>
      </c>
      <c r="J66" s="73">
        <v>1169664817.3982782</v>
      </c>
      <c r="K66" s="73">
        <v>1196812533.6098087</v>
      </c>
    </row>
    <row r="67" spans="1:11" ht="12.75">
      <c r="A67" s="282" t="s">
        <v>84</v>
      </c>
      <c r="B67" s="283"/>
      <c r="C67" s="283"/>
      <c r="D67" s="283"/>
      <c r="E67" s="283"/>
      <c r="F67" s="283"/>
      <c r="G67" s="283"/>
      <c r="H67" s="284"/>
      <c r="I67" s="4">
        <v>61</v>
      </c>
      <c r="J67" s="75">
        <v>175612557</v>
      </c>
      <c r="K67" s="75">
        <v>163935433.75</v>
      </c>
    </row>
    <row r="68" spans="1:11" ht="12.75">
      <c r="A68" s="285" t="s">
        <v>75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7"/>
    </row>
    <row r="69" spans="1:11" ht="12.75">
      <c r="A69" s="276" t="s">
        <v>207</v>
      </c>
      <c r="B69" s="277"/>
      <c r="C69" s="277"/>
      <c r="D69" s="277"/>
      <c r="E69" s="277"/>
      <c r="F69" s="277"/>
      <c r="G69" s="277"/>
      <c r="H69" s="278"/>
      <c r="I69" s="3">
        <v>62</v>
      </c>
      <c r="J69" s="76">
        <v>754728491</v>
      </c>
      <c r="K69" s="76">
        <v>804194725.3317816</v>
      </c>
    </row>
    <row r="70" spans="1:11" ht="12.75">
      <c r="A70" s="269" t="s">
        <v>76</v>
      </c>
      <c r="B70" s="270"/>
      <c r="C70" s="270"/>
      <c r="D70" s="270"/>
      <c r="E70" s="270"/>
      <c r="F70" s="270"/>
      <c r="G70" s="270"/>
      <c r="H70" s="271"/>
      <c r="I70" s="1">
        <v>63</v>
      </c>
      <c r="J70" s="5">
        <v>133165000</v>
      </c>
      <c r="K70" s="5">
        <v>133165000</v>
      </c>
    </row>
    <row r="71" spans="1:11" ht="12.75">
      <c r="A71" s="269" t="s">
        <v>77</v>
      </c>
      <c r="B71" s="270"/>
      <c r="C71" s="270"/>
      <c r="D71" s="270"/>
      <c r="E71" s="270"/>
      <c r="F71" s="270"/>
      <c r="G71" s="270"/>
      <c r="H71" s="271"/>
      <c r="I71" s="1">
        <v>64</v>
      </c>
      <c r="J71" s="5"/>
      <c r="K71" s="5"/>
    </row>
    <row r="72" spans="1:12" ht="12.75">
      <c r="A72" s="269" t="s">
        <v>78</v>
      </c>
      <c r="B72" s="270"/>
      <c r="C72" s="270"/>
      <c r="D72" s="270"/>
      <c r="E72" s="270"/>
      <c r="F72" s="270"/>
      <c r="G72" s="270"/>
      <c r="H72" s="271"/>
      <c r="I72" s="1">
        <v>65</v>
      </c>
      <c r="J72" s="29">
        <v>34916456</v>
      </c>
      <c r="K72" s="29">
        <v>34916456.46</v>
      </c>
      <c r="L72" s="151"/>
    </row>
    <row r="73" spans="1:11" ht="12.75">
      <c r="A73" s="269" t="s">
        <v>79</v>
      </c>
      <c r="B73" s="270"/>
      <c r="C73" s="270"/>
      <c r="D73" s="270"/>
      <c r="E73" s="270"/>
      <c r="F73" s="270"/>
      <c r="G73" s="270"/>
      <c r="H73" s="271"/>
      <c r="I73" s="1">
        <v>66</v>
      </c>
      <c r="J73" s="5">
        <v>20109780</v>
      </c>
      <c r="K73" s="5">
        <v>20109780.46</v>
      </c>
    </row>
    <row r="74" spans="1:11" ht="12.75">
      <c r="A74" s="269" t="s">
        <v>279</v>
      </c>
      <c r="B74" s="270"/>
      <c r="C74" s="270"/>
      <c r="D74" s="270"/>
      <c r="E74" s="270"/>
      <c r="F74" s="270"/>
      <c r="G74" s="270"/>
      <c r="H74" s="271"/>
      <c r="I74" s="1">
        <v>67</v>
      </c>
      <c r="J74" s="5">
        <v>21734610</v>
      </c>
      <c r="K74" s="5">
        <v>21734609.78</v>
      </c>
    </row>
    <row r="75" spans="1:11" ht="12.75">
      <c r="A75" s="269" t="s">
        <v>280</v>
      </c>
      <c r="B75" s="270"/>
      <c r="C75" s="270"/>
      <c r="D75" s="270"/>
      <c r="E75" s="270"/>
      <c r="F75" s="270"/>
      <c r="G75" s="270"/>
      <c r="H75" s="271"/>
      <c r="I75" s="1">
        <v>68</v>
      </c>
      <c r="J75" s="5">
        <v>6927934</v>
      </c>
      <c r="K75" s="5">
        <v>6927933.78</v>
      </c>
    </row>
    <row r="76" spans="1:11" ht="12.75">
      <c r="A76" s="269" t="s">
        <v>80</v>
      </c>
      <c r="B76" s="270"/>
      <c r="C76" s="270"/>
      <c r="D76" s="270"/>
      <c r="E76" s="270"/>
      <c r="F76" s="270"/>
      <c r="G76" s="270"/>
      <c r="H76" s="271"/>
      <c r="I76" s="1">
        <v>69</v>
      </c>
      <c r="J76" s="5"/>
      <c r="K76" s="5"/>
    </row>
    <row r="77" spans="1:11" ht="12.75">
      <c r="A77" s="269" t="s">
        <v>81</v>
      </c>
      <c r="B77" s="270"/>
      <c r="C77" s="270"/>
      <c r="D77" s="270"/>
      <c r="E77" s="270"/>
      <c r="F77" s="270"/>
      <c r="G77" s="270"/>
      <c r="H77" s="271"/>
      <c r="I77" s="1">
        <v>70</v>
      </c>
      <c r="J77" s="5"/>
      <c r="K77" s="5"/>
    </row>
    <row r="78" spans="1:11" ht="12.75">
      <c r="A78" s="269" t="s">
        <v>82</v>
      </c>
      <c r="B78" s="270"/>
      <c r="C78" s="270"/>
      <c r="D78" s="270"/>
      <c r="E78" s="270"/>
      <c r="F78" s="270"/>
      <c r="G78" s="270"/>
      <c r="H78" s="271"/>
      <c r="I78" s="1">
        <v>71</v>
      </c>
      <c r="J78" s="5"/>
      <c r="K78" s="5"/>
    </row>
    <row r="79" spans="1:11" ht="12.75">
      <c r="A79" s="269" t="s">
        <v>208</v>
      </c>
      <c r="B79" s="270"/>
      <c r="C79" s="270"/>
      <c r="D79" s="270"/>
      <c r="E79" s="270"/>
      <c r="F79" s="270"/>
      <c r="G79" s="270"/>
      <c r="H79" s="271"/>
      <c r="I79" s="1">
        <v>72</v>
      </c>
      <c r="J79" s="29">
        <f>5079+459728504</f>
        <v>459733583</v>
      </c>
      <c r="K79" s="29">
        <v>587199477.492542</v>
      </c>
    </row>
    <row r="80" spans="1:11" ht="12.75">
      <c r="A80" s="288" t="s">
        <v>86</v>
      </c>
      <c r="B80" s="289"/>
      <c r="C80" s="289"/>
      <c r="D80" s="289"/>
      <c r="E80" s="289"/>
      <c r="F80" s="289"/>
      <c r="G80" s="289"/>
      <c r="H80" s="290"/>
      <c r="I80" s="1">
        <v>73</v>
      </c>
      <c r="J80" s="29">
        <v>459728504</v>
      </c>
      <c r="K80" s="29">
        <v>587199477.492542</v>
      </c>
    </row>
    <row r="81" spans="1:11" ht="12.75">
      <c r="A81" s="288" t="s">
        <v>87</v>
      </c>
      <c r="B81" s="289"/>
      <c r="C81" s="289"/>
      <c r="D81" s="289"/>
      <c r="E81" s="289"/>
      <c r="F81" s="289"/>
      <c r="G81" s="289"/>
      <c r="H81" s="290"/>
      <c r="I81" s="1">
        <v>74</v>
      </c>
      <c r="J81" s="5"/>
      <c r="K81" s="5"/>
    </row>
    <row r="82" spans="1:11" ht="12.75">
      <c r="A82" s="269" t="s">
        <v>88</v>
      </c>
      <c r="B82" s="270"/>
      <c r="C82" s="270"/>
      <c r="D82" s="270"/>
      <c r="E82" s="270"/>
      <c r="F82" s="270"/>
      <c r="G82" s="270"/>
      <c r="H82" s="271"/>
      <c r="I82" s="1">
        <v>75</v>
      </c>
      <c r="J82" s="5">
        <v>126913452</v>
      </c>
      <c r="K82" s="5">
        <v>48913791.3792395</v>
      </c>
    </row>
    <row r="83" spans="1:11" ht="12.75">
      <c r="A83" s="288" t="s">
        <v>89</v>
      </c>
      <c r="B83" s="289"/>
      <c r="C83" s="289"/>
      <c r="D83" s="289"/>
      <c r="E83" s="289"/>
      <c r="F83" s="289"/>
      <c r="G83" s="289"/>
      <c r="H83" s="290"/>
      <c r="I83" s="1">
        <v>76</v>
      </c>
      <c r="J83" s="5">
        <v>126913452</v>
      </c>
      <c r="K83" s="5">
        <v>48913791.3792395</v>
      </c>
    </row>
    <row r="84" spans="1:11" ht="12.75">
      <c r="A84" s="288" t="s">
        <v>90</v>
      </c>
      <c r="B84" s="289"/>
      <c r="C84" s="289"/>
      <c r="D84" s="289"/>
      <c r="E84" s="289"/>
      <c r="F84" s="289"/>
      <c r="G84" s="289"/>
      <c r="H84" s="290"/>
      <c r="I84" s="1">
        <v>77</v>
      </c>
      <c r="J84" s="5"/>
      <c r="K84" s="5"/>
    </row>
    <row r="85" spans="1:11" ht="12.75">
      <c r="A85" s="269" t="s">
        <v>91</v>
      </c>
      <c r="B85" s="270"/>
      <c r="C85" s="270"/>
      <c r="D85" s="270"/>
      <c r="E85" s="270"/>
      <c r="F85" s="270"/>
      <c r="G85" s="270"/>
      <c r="H85" s="271"/>
      <c r="I85" s="1">
        <v>78</v>
      </c>
      <c r="J85" s="5"/>
      <c r="K85" s="5"/>
    </row>
    <row r="86" spans="1:11" ht="12.75">
      <c r="A86" s="279" t="s">
        <v>92</v>
      </c>
      <c r="B86" s="280"/>
      <c r="C86" s="280"/>
      <c r="D86" s="280"/>
      <c r="E86" s="280"/>
      <c r="F86" s="280"/>
      <c r="G86" s="280"/>
      <c r="H86" s="281"/>
      <c r="I86" s="1">
        <v>79</v>
      </c>
      <c r="J86" s="29">
        <v>0</v>
      </c>
      <c r="K86" s="29">
        <v>0</v>
      </c>
    </row>
    <row r="87" spans="1:11" ht="12.75">
      <c r="A87" s="269" t="s">
        <v>93</v>
      </c>
      <c r="B87" s="270"/>
      <c r="C87" s="270"/>
      <c r="D87" s="270"/>
      <c r="E87" s="270"/>
      <c r="F87" s="270"/>
      <c r="G87" s="270"/>
      <c r="H87" s="271"/>
      <c r="I87" s="1">
        <v>80</v>
      </c>
      <c r="J87" s="5"/>
      <c r="K87" s="5"/>
    </row>
    <row r="88" spans="1:11" ht="12.75">
      <c r="A88" s="269" t="s">
        <v>94</v>
      </c>
      <c r="B88" s="270"/>
      <c r="C88" s="270"/>
      <c r="D88" s="270"/>
      <c r="E88" s="270"/>
      <c r="F88" s="270"/>
      <c r="G88" s="270"/>
      <c r="H88" s="271"/>
      <c r="I88" s="1">
        <v>81</v>
      </c>
      <c r="J88" s="5"/>
      <c r="K88" s="5"/>
    </row>
    <row r="89" spans="1:11" ht="12.75">
      <c r="A89" s="269" t="s">
        <v>95</v>
      </c>
      <c r="B89" s="270"/>
      <c r="C89" s="270"/>
      <c r="D89" s="270"/>
      <c r="E89" s="270"/>
      <c r="F89" s="270"/>
      <c r="G89" s="270"/>
      <c r="H89" s="271"/>
      <c r="I89" s="1">
        <v>82</v>
      </c>
      <c r="J89" s="5"/>
      <c r="K89" s="5"/>
    </row>
    <row r="90" spans="1:11" ht="12.75">
      <c r="A90" s="279" t="s">
        <v>200</v>
      </c>
      <c r="B90" s="280"/>
      <c r="C90" s="280"/>
      <c r="D90" s="280"/>
      <c r="E90" s="280"/>
      <c r="F90" s="280"/>
      <c r="G90" s="280"/>
      <c r="H90" s="281"/>
      <c r="I90" s="1">
        <v>83</v>
      </c>
      <c r="J90" s="73">
        <f>+J93+J98</f>
        <v>4464270</v>
      </c>
      <c r="K90" s="73">
        <v>4685300.16</v>
      </c>
    </row>
    <row r="91" spans="1:11" ht="12.75">
      <c r="A91" s="269" t="s">
        <v>96</v>
      </c>
      <c r="B91" s="270"/>
      <c r="C91" s="270"/>
      <c r="D91" s="270"/>
      <c r="E91" s="270"/>
      <c r="F91" s="270"/>
      <c r="G91" s="270"/>
      <c r="H91" s="271"/>
      <c r="I91" s="1">
        <v>84</v>
      </c>
      <c r="J91" s="5"/>
      <c r="K91" s="5"/>
    </row>
    <row r="92" spans="1:11" ht="12.75">
      <c r="A92" s="269" t="s">
        <v>98</v>
      </c>
      <c r="B92" s="270"/>
      <c r="C92" s="270"/>
      <c r="D92" s="270"/>
      <c r="E92" s="270"/>
      <c r="F92" s="270"/>
      <c r="G92" s="270"/>
      <c r="H92" s="271"/>
      <c r="I92" s="1">
        <v>85</v>
      </c>
      <c r="J92" s="5"/>
      <c r="K92" s="5"/>
    </row>
    <row r="93" spans="1:11" ht="12.75">
      <c r="A93" s="269" t="s">
        <v>97</v>
      </c>
      <c r="B93" s="270"/>
      <c r="C93" s="270"/>
      <c r="D93" s="270"/>
      <c r="E93" s="270"/>
      <c r="F93" s="270"/>
      <c r="G93" s="270"/>
      <c r="H93" s="271"/>
      <c r="I93" s="1">
        <v>86</v>
      </c>
      <c r="J93" s="5">
        <v>12271</v>
      </c>
      <c r="K93" s="5">
        <v>176955.5</v>
      </c>
    </row>
    <row r="94" spans="1:11" ht="12.75">
      <c r="A94" s="269" t="s">
        <v>99</v>
      </c>
      <c r="B94" s="270"/>
      <c r="C94" s="270"/>
      <c r="D94" s="270"/>
      <c r="E94" s="270"/>
      <c r="F94" s="270"/>
      <c r="G94" s="270"/>
      <c r="H94" s="271"/>
      <c r="I94" s="1">
        <v>87</v>
      </c>
      <c r="J94" s="5"/>
      <c r="K94" s="5"/>
    </row>
    <row r="95" spans="1:11" ht="12.75">
      <c r="A95" s="269" t="s">
        <v>100</v>
      </c>
      <c r="B95" s="270"/>
      <c r="C95" s="270"/>
      <c r="D95" s="270"/>
      <c r="E95" s="270"/>
      <c r="F95" s="270"/>
      <c r="G95" s="270"/>
      <c r="H95" s="271"/>
      <c r="I95" s="1">
        <v>88</v>
      </c>
      <c r="J95" s="5"/>
      <c r="K95" s="5"/>
    </row>
    <row r="96" spans="1:11" ht="12.75">
      <c r="A96" s="269" t="s">
        <v>101</v>
      </c>
      <c r="B96" s="270"/>
      <c r="C96" s="270"/>
      <c r="D96" s="270"/>
      <c r="E96" s="270"/>
      <c r="F96" s="270"/>
      <c r="G96" s="270"/>
      <c r="H96" s="271"/>
      <c r="I96" s="1">
        <v>89</v>
      </c>
      <c r="J96" s="5"/>
      <c r="K96" s="5"/>
    </row>
    <row r="97" spans="1:11" ht="12.75">
      <c r="A97" s="269" t="s">
        <v>161</v>
      </c>
      <c r="B97" s="270"/>
      <c r="C97" s="270"/>
      <c r="D97" s="270"/>
      <c r="E97" s="270"/>
      <c r="F97" s="270"/>
      <c r="G97" s="270"/>
      <c r="H97" s="271"/>
      <c r="I97" s="1">
        <v>90</v>
      </c>
      <c r="J97" s="5"/>
      <c r="K97" s="5"/>
    </row>
    <row r="98" spans="1:11" ht="12.75">
      <c r="A98" s="269" t="s">
        <v>102</v>
      </c>
      <c r="B98" s="270"/>
      <c r="C98" s="270"/>
      <c r="D98" s="270"/>
      <c r="E98" s="270"/>
      <c r="F98" s="270"/>
      <c r="G98" s="270"/>
      <c r="H98" s="271"/>
      <c r="I98" s="1">
        <v>91</v>
      </c>
      <c r="J98" s="5">
        <v>4451999</v>
      </c>
      <c r="K98" s="5">
        <v>4508344.66</v>
      </c>
    </row>
    <row r="99" spans="1:11" ht="12.75">
      <c r="A99" s="269" t="s">
        <v>103</v>
      </c>
      <c r="B99" s="270"/>
      <c r="C99" s="270"/>
      <c r="D99" s="270"/>
      <c r="E99" s="270"/>
      <c r="F99" s="270"/>
      <c r="G99" s="270"/>
      <c r="H99" s="271"/>
      <c r="I99" s="1">
        <v>92</v>
      </c>
      <c r="J99" s="5"/>
      <c r="K99" s="5"/>
    </row>
    <row r="100" spans="1:11" ht="12.75">
      <c r="A100" s="279" t="s">
        <v>104</v>
      </c>
      <c r="B100" s="280"/>
      <c r="C100" s="280"/>
      <c r="D100" s="280"/>
      <c r="E100" s="280"/>
      <c r="F100" s="280"/>
      <c r="G100" s="280"/>
      <c r="H100" s="281"/>
      <c r="I100" s="1">
        <v>93</v>
      </c>
      <c r="J100" s="73">
        <f>SUM(J101:J112)</f>
        <v>259580249</v>
      </c>
      <c r="K100" s="73">
        <v>236026305.6460312</v>
      </c>
    </row>
    <row r="101" spans="1:11" ht="12.75">
      <c r="A101" s="269" t="s">
        <v>105</v>
      </c>
      <c r="B101" s="270"/>
      <c r="C101" s="270"/>
      <c r="D101" s="270"/>
      <c r="E101" s="270"/>
      <c r="F101" s="270"/>
      <c r="G101" s="270"/>
      <c r="H101" s="271"/>
      <c r="I101" s="1">
        <v>94</v>
      </c>
      <c r="J101" s="5"/>
      <c r="K101" s="5"/>
    </row>
    <row r="102" spans="1:11" ht="12.75">
      <c r="A102" s="269" t="s">
        <v>98</v>
      </c>
      <c r="B102" s="270"/>
      <c r="C102" s="270"/>
      <c r="D102" s="270"/>
      <c r="E102" s="270"/>
      <c r="F102" s="270"/>
      <c r="G102" s="270"/>
      <c r="H102" s="271"/>
      <c r="I102" s="1">
        <v>95</v>
      </c>
      <c r="J102" s="5"/>
      <c r="K102" s="5"/>
    </row>
    <row r="103" spans="1:11" ht="12.75">
      <c r="A103" s="269" t="s">
        <v>97</v>
      </c>
      <c r="B103" s="270"/>
      <c r="C103" s="270"/>
      <c r="D103" s="270"/>
      <c r="E103" s="270"/>
      <c r="F103" s="270"/>
      <c r="G103" s="270"/>
      <c r="H103" s="271"/>
      <c r="I103" s="1">
        <v>96</v>
      </c>
      <c r="J103" s="5">
        <v>1710458</v>
      </c>
      <c r="K103" s="5">
        <v>1322776.0505686</v>
      </c>
    </row>
    <row r="104" spans="1:11" ht="12.75">
      <c r="A104" s="269" t="s">
        <v>99</v>
      </c>
      <c r="B104" s="270"/>
      <c r="C104" s="270"/>
      <c r="D104" s="270"/>
      <c r="E104" s="270"/>
      <c r="F104" s="270"/>
      <c r="G104" s="270"/>
      <c r="H104" s="271"/>
      <c r="I104" s="1">
        <v>97</v>
      </c>
      <c r="J104" s="5"/>
      <c r="K104" s="5"/>
    </row>
    <row r="105" spans="1:11" ht="12.75">
      <c r="A105" s="269" t="s">
        <v>100</v>
      </c>
      <c r="B105" s="270"/>
      <c r="C105" s="270"/>
      <c r="D105" s="270"/>
      <c r="E105" s="270"/>
      <c r="F105" s="270"/>
      <c r="G105" s="270"/>
      <c r="H105" s="271"/>
      <c r="I105" s="1">
        <v>98</v>
      </c>
      <c r="J105" s="5">
        <v>168331065</v>
      </c>
      <c r="K105" s="5">
        <v>172238595.790729</v>
      </c>
    </row>
    <row r="106" spans="1:11" ht="12.75">
      <c r="A106" s="269" t="s">
        <v>101</v>
      </c>
      <c r="B106" s="270"/>
      <c r="C106" s="270"/>
      <c r="D106" s="270"/>
      <c r="E106" s="270"/>
      <c r="F106" s="270"/>
      <c r="G106" s="270"/>
      <c r="H106" s="271"/>
      <c r="I106" s="1">
        <v>99</v>
      </c>
      <c r="J106" s="5"/>
      <c r="K106" s="5"/>
    </row>
    <row r="107" spans="1:11" ht="12.75">
      <c r="A107" s="269" t="s">
        <v>161</v>
      </c>
      <c r="B107" s="270"/>
      <c r="C107" s="270"/>
      <c r="D107" s="270"/>
      <c r="E107" s="270"/>
      <c r="F107" s="270"/>
      <c r="G107" s="270"/>
      <c r="H107" s="271"/>
      <c r="I107" s="1">
        <v>100</v>
      </c>
      <c r="J107" s="5"/>
      <c r="K107" s="5"/>
    </row>
    <row r="108" spans="1:11" ht="12.75">
      <c r="A108" s="269" t="s">
        <v>106</v>
      </c>
      <c r="B108" s="270"/>
      <c r="C108" s="270"/>
      <c r="D108" s="270"/>
      <c r="E108" s="270"/>
      <c r="F108" s="270"/>
      <c r="G108" s="270"/>
      <c r="H108" s="271"/>
      <c r="I108" s="1">
        <v>101</v>
      </c>
      <c r="J108" s="5">
        <v>76526486</v>
      </c>
      <c r="K108" s="5">
        <v>47708264.6492171</v>
      </c>
    </row>
    <row r="109" spans="1:11" ht="12.75">
      <c r="A109" s="269" t="s">
        <v>107</v>
      </c>
      <c r="B109" s="270"/>
      <c r="C109" s="270"/>
      <c r="D109" s="270"/>
      <c r="E109" s="270"/>
      <c r="F109" s="270"/>
      <c r="G109" s="270"/>
      <c r="H109" s="271"/>
      <c r="I109" s="1">
        <v>102</v>
      </c>
      <c r="J109" s="5">
        <v>13012240</v>
      </c>
      <c r="K109" s="5">
        <v>14756669.1555165</v>
      </c>
    </row>
    <row r="110" spans="1:11" ht="12.75">
      <c r="A110" s="269" t="s">
        <v>108</v>
      </c>
      <c r="B110" s="270"/>
      <c r="C110" s="270"/>
      <c r="D110" s="270"/>
      <c r="E110" s="270"/>
      <c r="F110" s="270"/>
      <c r="G110" s="270"/>
      <c r="H110" s="271"/>
      <c r="I110" s="1">
        <v>103</v>
      </c>
      <c r="J110" s="5"/>
      <c r="K110" s="5"/>
    </row>
    <row r="111" spans="1:11" ht="12.75">
      <c r="A111" s="269" t="s">
        <v>109</v>
      </c>
      <c r="B111" s="270"/>
      <c r="C111" s="270"/>
      <c r="D111" s="270"/>
      <c r="E111" s="270"/>
      <c r="F111" s="270"/>
      <c r="G111" s="270"/>
      <c r="H111" s="271"/>
      <c r="I111" s="1">
        <v>104</v>
      </c>
      <c r="J111" s="5"/>
      <c r="K111" s="5"/>
    </row>
    <row r="112" spans="1:11" ht="12.75">
      <c r="A112" s="269" t="s">
        <v>110</v>
      </c>
      <c r="B112" s="270"/>
      <c r="C112" s="270"/>
      <c r="D112" s="270"/>
      <c r="E112" s="270"/>
      <c r="F112" s="270"/>
      <c r="G112" s="270"/>
      <c r="H112" s="271"/>
      <c r="I112" s="1">
        <v>105</v>
      </c>
      <c r="J112" s="5"/>
      <c r="K112" s="5"/>
    </row>
    <row r="113" spans="1:11" ht="12.75">
      <c r="A113" s="279" t="s">
        <v>209</v>
      </c>
      <c r="B113" s="280"/>
      <c r="C113" s="280"/>
      <c r="D113" s="280"/>
      <c r="E113" s="280"/>
      <c r="F113" s="280"/>
      <c r="G113" s="280"/>
      <c r="H113" s="281"/>
      <c r="I113" s="1">
        <v>106</v>
      </c>
      <c r="J113" s="74">
        <v>150891807</v>
      </c>
      <c r="K113" s="74">
        <v>151906202.471996</v>
      </c>
    </row>
    <row r="114" spans="1:11" ht="12.75">
      <c r="A114" s="279" t="s">
        <v>210</v>
      </c>
      <c r="B114" s="280"/>
      <c r="C114" s="280"/>
      <c r="D114" s="280"/>
      <c r="E114" s="280"/>
      <c r="F114" s="280"/>
      <c r="G114" s="280"/>
      <c r="H114" s="281"/>
      <c r="I114" s="1">
        <v>107</v>
      </c>
      <c r="J114" s="73">
        <v>1169664817</v>
      </c>
      <c r="K114" s="73">
        <v>1196812533.609809</v>
      </c>
    </row>
    <row r="115" spans="1:11" ht="12.75">
      <c r="A115" s="293" t="s">
        <v>111</v>
      </c>
      <c r="B115" s="294"/>
      <c r="C115" s="294"/>
      <c r="D115" s="294"/>
      <c r="E115" s="294"/>
      <c r="F115" s="294"/>
      <c r="G115" s="294"/>
      <c r="H115" s="295"/>
      <c r="I115" s="2">
        <v>108</v>
      </c>
      <c r="J115" s="75">
        <f>+J67</f>
        <v>175612557</v>
      </c>
      <c r="K115" s="75">
        <v>163935433.75</v>
      </c>
    </row>
    <row r="116" spans="1:11" ht="12.75">
      <c r="A116" s="285" t="s">
        <v>112</v>
      </c>
      <c r="B116" s="296"/>
      <c r="C116" s="296"/>
      <c r="D116" s="296"/>
      <c r="E116" s="296"/>
      <c r="F116" s="296"/>
      <c r="G116" s="296"/>
      <c r="H116" s="296"/>
      <c r="I116" s="297"/>
      <c r="J116" s="297"/>
      <c r="K116" s="298"/>
    </row>
    <row r="117" spans="1:11" ht="12.75">
      <c r="A117" s="276" t="s">
        <v>113</v>
      </c>
      <c r="B117" s="277"/>
      <c r="C117" s="277"/>
      <c r="D117" s="277"/>
      <c r="E117" s="277"/>
      <c r="F117" s="277"/>
      <c r="G117" s="277"/>
      <c r="H117" s="277"/>
      <c r="I117" s="299"/>
      <c r="J117" s="299"/>
      <c r="K117" s="300"/>
    </row>
    <row r="118" spans="1:11" ht="12.75">
      <c r="A118" s="269" t="s">
        <v>114</v>
      </c>
      <c r="B118" s="270"/>
      <c r="C118" s="270"/>
      <c r="D118" s="270"/>
      <c r="E118" s="270"/>
      <c r="F118" s="270"/>
      <c r="G118" s="270"/>
      <c r="H118" s="271"/>
      <c r="I118" s="1">
        <v>109</v>
      </c>
      <c r="J118" s="5">
        <f>+J69</f>
        <v>754728491</v>
      </c>
      <c r="K118" s="5">
        <f>+K69</f>
        <v>804194725.3317816</v>
      </c>
    </row>
    <row r="119" spans="1:11" ht="12.75">
      <c r="A119" s="301" t="s">
        <v>115</v>
      </c>
      <c r="B119" s="302"/>
      <c r="C119" s="302"/>
      <c r="D119" s="302"/>
      <c r="E119" s="302"/>
      <c r="F119" s="302"/>
      <c r="G119" s="302"/>
      <c r="H119" s="303"/>
      <c r="I119" s="4">
        <v>110</v>
      </c>
      <c r="J119" s="6"/>
      <c r="K119" s="6"/>
    </row>
    <row r="120" spans="1:11" ht="12.75">
      <c r="A120" s="304" t="s">
        <v>162</v>
      </c>
      <c r="B120" s="305"/>
      <c r="C120" s="305"/>
      <c r="D120" s="305"/>
      <c r="E120" s="305"/>
      <c r="F120" s="305"/>
      <c r="G120" s="305"/>
      <c r="H120" s="305"/>
      <c r="I120" s="305"/>
      <c r="J120" s="305"/>
      <c r="K120" s="305"/>
    </row>
    <row r="121" spans="1:11" ht="12.75">
      <c r="A121" s="291"/>
      <c r="B121" s="292"/>
      <c r="C121" s="292"/>
      <c r="D121" s="292"/>
      <c r="E121" s="292"/>
      <c r="F121" s="292"/>
      <c r="G121" s="292"/>
      <c r="H121" s="292"/>
      <c r="I121" s="292"/>
      <c r="J121" s="292"/>
      <c r="K121" s="29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2:H12"/>
    <mergeCell ref="A11:H11"/>
    <mergeCell ref="A1:K1"/>
    <mergeCell ref="A2:K2"/>
    <mergeCell ref="A3:K3"/>
    <mergeCell ref="A4:H4"/>
    <mergeCell ref="A10:H10"/>
    <mergeCell ref="A9:H9"/>
    <mergeCell ref="A5:H5"/>
    <mergeCell ref="A6:K6"/>
    <mergeCell ref="A7:H7"/>
    <mergeCell ref="A8:H8"/>
  </mergeCells>
  <dataValidations count="5">
    <dataValidation type="whole" operator="notEqual" allowBlank="1" showInputMessage="1" showErrorMessage="1" errorTitle="Pogrešan unos" error="Mogu se unijeti samo cjelobrojne vrijednosti." sqref="J85:K85 K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9:K84 J72:K77 J86:K115 J7:K6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showGridLine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9" width="9.140625" style="28" customWidth="1"/>
    <col min="10" max="10" width="14.00390625" style="172" bestFit="1" customWidth="1"/>
    <col min="11" max="11" width="11.140625" style="172" bestFit="1" customWidth="1"/>
    <col min="12" max="12" width="11.7109375" style="172" customWidth="1"/>
    <col min="13" max="13" width="12.00390625" style="172" customWidth="1"/>
    <col min="14" max="16384" width="9.140625" style="28" customWidth="1"/>
  </cols>
  <sheetData>
    <row r="1" spans="1:13" ht="12.75" customHeight="1">
      <c r="A1" s="260" t="s">
        <v>332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</row>
    <row r="2" spans="1:13" ht="12.75" customHeight="1">
      <c r="A2" s="319" t="s">
        <v>326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ht="12.75" customHeight="1">
      <c r="A3" s="306" t="s">
        <v>330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</row>
    <row r="4" spans="1:13" ht="24">
      <c r="A4" s="307" t="s">
        <v>116</v>
      </c>
      <c r="B4" s="307"/>
      <c r="C4" s="307"/>
      <c r="D4" s="307"/>
      <c r="E4" s="307"/>
      <c r="F4" s="307"/>
      <c r="G4" s="307"/>
      <c r="H4" s="307"/>
      <c r="I4" s="32" t="s">
        <v>117</v>
      </c>
      <c r="J4" s="308" t="s">
        <v>118</v>
      </c>
      <c r="K4" s="308"/>
      <c r="L4" s="308" t="s">
        <v>119</v>
      </c>
      <c r="M4" s="308"/>
    </row>
    <row r="5" spans="1:13" ht="12.75">
      <c r="A5" s="307"/>
      <c r="B5" s="307"/>
      <c r="C5" s="307"/>
      <c r="D5" s="307"/>
      <c r="E5" s="307"/>
      <c r="F5" s="307"/>
      <c r="G5" s="307"/>
      <c r="H5" s="307"/>
      <c r="I5" s="32"/>
      <c r="J5" s="173" t="s">
        <v>163</v>
      </c>
      <c r="K5" s="173" t="s">
        <v>164</v>
      </c>
      <c r="L5" s="173" t="s">
        <v>163</v>
      </c>
      <c r="M5" s="173" t="s">
        <v>164</v>
      </c>
    </row>
    <row r="6" spans="1:13" ht="12.75">
      <c r="A6" s="308">
        <v>1</v>
      </c>
      <c r="B6" s="308"/>
      <c r="C6" s="308"/>
      <c r="D6" s="308"/>
      <c r="E6" s="308"/>
      <c r="F6" s="308"/>
      <c r="G6" s="308"/>
      <c r="H6" s="308"/>
      <c r="I6" s="34">
        <v>2</v>
      </c>
      <c r="J6" s="173">
        <v>3</v>
      </c>
      <c r="K6" s="173">
        <v>4</v>
      </c>
      <c r="L6" s="173">
        <v>5</v>
      </c>
      <c r="M6" s="173">
        <v>6</v>
      </c>
    </row>
    <row r="7" spans="1:13" ht="12.75">
      <c r="A7" s="276" t="s">
        <v>120</v>
      </c>
      <c r="B7" s="277"/>
      <c r="C7" s="277"/>
      <c r="D7" s="277"/>
      <c r="E7" s="277"/>
      <c r="F7" s="277"/>
      <c r="G7" s="277"/>
      <c r="H7" s="278"/>
      <c r="I7" s="3">
        <v>111</v>
      </c>
      <c r="J7" s="76">
        <f>SUM(J8:J9)</f>
        <v>252221835.38000003</v>
      </c>
      <c r="K7" s="76">
        <v>252221835.38000003</v>
      </c>
      <c r="L7" s="76">
        <f>SUM(L8:L9)</f>
        <v>334038646.71814895</v>
      </c>
      <c r="M7" s="76">
        <v>334038646.71814895</v>
      </c>
    </row>
    <row r="8" spans="1:13" ht="12.75">
      <c r="A8" s="279" t="s">
        <v>121</v>
      </c>
      <c r="B8" s="280"/>
      <c r="C8" s="280"/>
      <c r="D8" s="280"/>
      <c r="E8" s="280"/>
      <c r="F8" s="280"/>
      <c r="G8" s="280"/>
      <c r="H8" s="281"/>
      <c r="I8" s="1">
        <v>112</v>
      </c>
      <c r="J8" s="74">
        <v>245416977.8</v>
      </c>
      <c r="K8" s="74">
        <v>245416977.8</v>
      </c>
      <c r="L8" s="74">
        <v>330249471.318149</v>
      </c>
      <c r="M8" s="74">
        <v>330249471.318149</v>
      </c>
    </row>
    <row r="9" spans="1:13" ht="12.75">
      <c r="A9" s="279" t="s">
        <v>122</v>
      </c>
      <c r="B9" s="280"/>
      <c r="C9" s="280"/>
      <c r="D9" s="280"/>
      <c r="E9" s="280"/>
      <c r="F9" s="280"/>
      <c r="G9" s="280"/>
      <c r="H9" s="281"/>
      <c r="I9" s="1">
        <v>113</v>
      </c>
      <c r="J9" s="74">
        <v>6804857.58</v>
      </c>
      <c r="K9" s="74">
        <v>6804857.58</v>
      </c>
      <c r="L9" s="74">
        <v>3789175.4</v>
      </c>
      <c r="M9" s="74">
        <v>3789175.4</v>
      </c>
    </row>
    <row r="10" spans="1:13" ht="12.75">
      <c r="A10" s="279" t="s">
        <v>123</v>
      </c>
      <c r="B10" s="280"/>
      <c r="C10" s="280"/>
      <c r="D10" s="280"/>
      <c r="E10" s="280"/>
      <c r="F10" s="280"/>
      <c r="G10" s="280"/>
      <c r="H10" s="281"/>
      <c r="I10" s="1">
        <v>114</v>
      </c>
      <c r="J10" s="73">
        <f>+J11+J12+J16+J20+J21+J22+J26</f>
        <v>220901246.72</v>
      </c>
      <c r="K10" s="73">
        <v>220901246.72</v>
      </c>
      <c r="L10" s="73">
        <f>+L11+L12+L16+L20+L21+L22+L26</f>
        <v>291947875.11717635</v>
      </c>
      <c r="M10" s="73">
        <v>291947875.11717635</v>
      </c>
    </row>
    <row r="11" spans="1:13" ht="12.75">
      <c r="A11" s="279" t="s">
        <v>165</v>
      </c>
      <c r="B11" s="280"/>
      <c r="C11" s="280"/>
      <c r="D11" s="280"/>
      <c r="E11" s="280"/>
      <c r="F11" s="280"/>
      <c r="G11" s="280"/>
      <c r="H11" s="281"/>
      <c r="I11" s="1">
        <v>115</v>
      </c>
      <c r="J11" s="74">
        <v>-7488627</v>
      </c>
      <c r="K11" s="74">
        <v>-7488627</v>
      </c>
      <c r="L11" s="74">
        <v>25948825.8964824</v>
      </c>
      <c r="M11" s="74">
        <v>25948825.8964824</v>
      </c>
    </row>
    <row r="12" spans="1:13" ht="12.75">
      <c r="A12" s="279" t="s">
        <v>211</v>
      </c>
      <c r="B12" s="280"/>
      <c r="C12" s="280"/>
      <c r="D12" s="280"/>
      <c r="E12" s="280"/>
      <c r="F12" s="280"/>
      <c r="G12" s="280"/>
      <c r="H12" s="281"/>
      <c r="I12" s="1">
        <v>116</v>
      </c>
      <c r="J12" s="73">
        <f>SUM(J13:J15)</f>
        <v>103670658.21000001</v>
      </c>
      <c r="K12" s="73">
        <v>103670658.21000001</v>
      </c>
      <c r="L12" s="73">
        <f>SUM(L13:L15)</f>
        <v>143631334.6859844</v>
      </c>
      <c r="M12" s="73">
        <v>143631334.6859844</v>
      </c>
    </row>
    <row r="13" spans="1:13" ht="12.75">
      <c r="A13" s="269" t="s">
        <v>124</v>
      </c>
      <c r="B13" s="270"/>
      <c r="C13" s="270"/>
      <c r="D13" s="270"/>
      <c r="E13" s="270"/>
      <c r="F13" s="270"/>
      <c r="G13" s="270"/>
      <c r="H13" s="271"/>
      <c r="I13" s="1">
        <v>117</v>
      </c>
      <c r="J13" s="5">
        <f>-1346440+54205132</f>
        <v>52858692</v>
      </c>
      <c r="K13" s="5">
        <v>52858692</v>
      </c>
      <c r="L13" s="5">
        <f>-1430766+88431256</f>
        <v>87000490</v>
      </c>
      <c r="M13" s="5">
        <v>87000490</v>
      </c>
    </row>
    <row r="14" spans="1:13" ht="12.75">
      <c r="A14" s="269" t="s">
        <v>125</v>
      </c>
      <c r="B14" s="270"/>
      <c r="C14" s="270"/>
      <c r="D14" s="270"/>
      <c r="E14" s="270"/>
      <c r="F14" s="270"/>
      <c r="G14" s="270"/>
      <c r="H14" s="271"/>
      <c r="I14" s="1">
        <v>118</v>
      </c>
      <c r="J14" s="5"/>
      <c r="K14" s="5"/>
      <c r="L14" s="5"/>
      <c r="M14" s="5"/>
    </row>
    <row r="15" spans="1:13" ht="12.75">
      <c r="A15" s="269" t="s">
        <v>126</v>
      </c>
      <c r="B15" s="270"/>
      <c r="C15" s="270"/>
      <c r="D15" s="270"/>
      <c r="E15" s="270"/>
      <c r="F15" s="270"/>
      <c r="G15" s="270"/>
      <c r="H15" s="271"/>
      <c r="I15" s="1">
        <v>119</v>
      </c>
      <c r="J15" s="5">
        <v>50811966.21</v>
      </c>
      <c r="K15" s="5">
        <v>50811966.21</v>
      </c>
      <c r="L15" s="5">
        <v>56630844.6859844</v>
      </c>
      <c r="M15" s="5">
        <v>56630844.6859844</v>
      </c>
    </row>
    <row r="16" spans="1:13" ht="12.75">
      <c r="A16" s="279" t="s">
        <v>127</v>
      </c>
      <c r="B16" s="280"/>
      <c r="C16" s="280"/>
      <c r="D16" s="280"/>
      <c r="E16" s="280"/>
      <c r="F16" s="280"/>
      <c r="G16" s="280"/>
      <c r="H16" s="281"/>
      <c r="I16" s="1">
        <v>120</v>
      </c>
      <c r="J16" s="73">
        <f>SUM(J17:J19)</f>
        <v>108867289</v>
      </c>
      <c r="K16" s="73">
        <v>108867289</v>
      </c>
      <c r="L16" s="73">
        <f>SUM(L17:L19)</f>
        <v>106858852.1042724</v>
      </c>
      <c r="M16" s="73">
        <v>106858852.1042724</v>
      </c>
    </row>
    <row r="17" spans="1:13" ht="12.75">
      <c r="A17" s="269" t="s">
        <v>166</v>
      </c>
      <c r="B17" s="270"/>
      <c r="C17" s="270"/>
      <c r="D17" s="270"/>
      <c r="E17" s="270"/>
      <c r="F17" s="270"/>
      <c r="G17" s="270"/>
      <c r="H17" s="271"/>
      <c r="I17" s="1">
        <v>121</v>
      </c>
      <c r="J17" s="5">
        <v>58210868</v>
      </c>
      <c r="K17" s="5">
        <v>58210868</v>
      </c>
      <c r="L17" s="5">
        <v>57974593.306636006</v>
      </c>
      <c r="M17" s="5">
        <v>57974593.306636006</v>
      </c>
    </row>
    <row r="18" spans="1:13" ht="12.75">
      <c r="A18" s="269" t="s">
        <v>281</v>
      </c>
      <c r="B18" s="270"/>
      <c r="C18" s="270"/>
      <c r="D18" s="270"/>
      <c r="E18" s="270"/>
      <c r="F18" s="270"/>
      <c r="G18" s="270"/>
      <c r="H18" s="271"/>
      <c r="I18" s="1">
        <v>122</v>
      </c>
      <c r="J18" s="5">
        <v>35205168</v>
      </c>
      <c r="K18" s="5">
        <v>35205168</v>
      </c>
      <c r="L18" s="5">
        <v>35062271.936987594</v>
      </c>
      <c r="M18" s="5">
        <v>35062271.936987594</v>
      </c>
    </row>
    <row r="19" spans="1:13" ht="12.75">
      <c r="A19" s="269" t="s">
        <v>282</v>
      </c>
      <c r="B19" s="270"/>
      <c r="C19" s="270"/>
      <c r="D19" s="270"/>
      <c r="E19" s="270"/>
      <c r="F19" s="270"/>
      <c r="G19" s="270"/>
      <c r="H19" s="271"/>
      <c r="I19" s="1">
        <v>123</v>
      </c>
      <c r="J19" s="5">
        <v>15451253</v>
      </c>
      <c r="K19" s="5">
        <v>15451253</v>
      </c>
      <c r="L19" s="5">
        <v>13821986.8606488</v>
      </c>
      <c r="M19" s="5">
        <v>13821986.8606488</v>
      </c>
    </row>
    <row r="20" spans="1:13" ht="12.75">
      <c r="A20" s="279" t="s">
        <v>212</v>
      </c>
      <c r="B20" s="280"/>
      <c r="C20" s="280"/>
      <c r="D20" s="280"/>
      <c r="E20" s="280"/>
      <c r="F20" s="280"/>
      <c r="G20" s="280"/>
      <c r="H20" s="281"/>
      <c r="I20" s="1">
        <v>124</v>
      </c>
      <c r="J20" s="74">
        <v>11640118</v>
      </c>
      <c r="K20" s="74">
        <v>11640118</v>
      </c>
      <c r="L20" s="74">
        <v>9376842.491566</v>
      </c>
      <c r="M20" s="74">
        <v>9376842.491566</v>
      </c>
    </row>
    <row r="21" spans="1:13" ht="12.75">
      <c r="A21" s="279" t="s">
        <v>213</v>
      </c>
      <c r="B21" s="280"/>
      <c r="C21" s="280"/>
      <c r="D21" s="280"/>
      <c r="E21" s="280"/>
      <c r="F21" s="280"/>
      <c r="G21" s="280"/>
      <c r="H21" s="281"/>
      <c r="I21" s="1">
        <v>125</v>
      </c>
      <c r="J21" s="74">
        <v>3807139.51</v>
      </c>
      <c r="K21" s="74">
        <v>3807139.51</v>
      </c>
      <c r="L21" s="74">
        <v>3620896.7188712</v>
      </c>
      <c r="M21" s="74">
        <v>3620896.7188712</v>
      </c>
    </row>
    <row r="22" spans="1:13" ht="12.75">
      <c r="A22" s="279" t="s">
        <v>214</v>
      </c>
      <c r="B22" s="280"/>
      <c r="C22" s="280"/>
      <c r="D22" s="280"/>
      <c r="E22" s="280"/>
      <c r="F22" s="280"/>
      <c r="G22" s="280"/>
      <c r="H22" s="281"/>
      <c r="I22" s="1">
        <v>126</v>
      </c>
      <c r="J22" s="73">
        <f>SUM(J23:J24)</f>
        <v>0</v>
      </c>
      <c r="K22" s="73">
        <v>0</v>
      </c>
      <c r="L22" s="73">
        <v>1819919.71</v>
      </c>
      <c r="M22" s="73">
        <v>1819919.71</v>
      </c>
    </row>
    <row r="23" spans="1:13" ht="12.75">
      <c r="A23" s="269" t="s">
        <v>284</v>
      </c>
      <c r="B23" s="270"/>
      <c r="C23" s="270"/>
      <c r="D23" s="270"/>
      <c r="E23" s="270"/>
      <c r="F23" s="270"/>
      <c r="G23" s="270"/>
      <c r="H23" s="271"/>
      <c r="I23" s="1">
        <v>127</v>
      </c>
      <c r="J23" s="5"/>
      <c r="K23" s="5"/>
      <c r="L23" s="5"/>
      <c r="M23" s="5"/>
    </row>
    <row r="24" spans="1:13" ht="12.75">
      <c r="A24" s="269" t="s">
        <v>283</v>
      </c>
      <c r="B24" s="270"/>
      <c r="C24" s="270"/>
      <c r="D24" s="270"/>
      <c r="E24" s="270"/>
      <c r="F24" s="270"/>
      <c r="G24" s="270"/>
      <c r="H24" s="271"/>
      <c r="I24" s="1">
        <v>128</v>
      </c>
      <c r="J24" s="5"/>
      <c r="K24" s="5"/>
      <c r="L24" s="5">
        <v>1819919.71</v>
      </c>
      <c r="M24" s="5">
        <v>1819919.71</v>
      </c>
    </row>
    <row r="25" spans="1:13" ht="12.75">
      <c r="A25" s="279" t="s">
        <v>128</v>
      </c>
      <c r="B25" s="280"/>
      <c r="C25" s="280"/>
      <c r="D25" s="280"/>
      <c r="E25" s="280"/>
      <c r="F25" s="280"/>
      <c r="G25" s="280"/>
      <c r="H25" s="281"/>
      <c r="I25" s="1">
        <v>129</v>
      </c>
      <c r="K25" s="74"/>
      <c r="L25" s="74"/>
      <c r="M25" s="74"/>
    </row>
    <row r="26" spans="1:13" ht="12.75">
      <c r="A26" s="279" t="s">
        <v>129</v>
      </c>
      <c r="B26" s="280"/>
      <c r="C26" s="280"/>
      <c r="D26" s="280"/>
      <c r="E26" s="280"/>
      <c r="F26" s="280"/>
      <c r="G26" s="280"/>
      <c r="H26" s="281"/>
      <c r="I26" s="1">
        <v>130</v>
      </c>
      <c r="J26" s="74">
        <v>404669</v>
      </c>
      <c r="K26" s="74">
        <v>404669</v>
      </c>
      <c r="L26" s="74">
        <v>691203.51</v>
      </c>
      <c r="M26" s="74">
        <v>691203.51</v>
      </c>
    </row>
    <row r="27" spans="1:13" ht="12.75">
      <c r="A27" s="279" t="s">
        <v>130</v>
      </c>
      <c r="B27" s="280"/>
      <c r="C27" s="280"/>
      <c r="D27" s="280"/>
      <c r="E27" s="280"/>
      <c r="F27" s="280"/>
      <c r="G27" s="280"/>
      <c r="H27" s="281"/>
      <c r="I27" s="1">
        <v>131</v>
      </c>
      <c r="J27" s="73">
        <f>SUM(J28:J32)</f>
        <v>7474150</v>
      </c>
      <c r="K27" s="73">
        <v>7474150</v>
      </c>
      <c r="L27" s="73">
        <f>SUM(L28:L32)</f>
        <v>6862905</v>
      </c>
      <c r="M27" s="73">
        <v>6862905</v>
      </c>
    </row>
    <row r="28" spans="1:13" ht="13.5" customHeight="1">
      <c r="A28" s="279" t="s">
        <v>215</v>
      </c>
      <c r="B28" s="280"/>
      <c r="C28" s="280"/>
      <c r="D28" s="280"/>
      <c r="E28" s="280"/>
      <c r="F28" s="280"/>
      <c r="G28" s="280"/>
      <c r="H28" s="281"/>
      <c r="I28" s="1">
        <v>132</v>
      </c>
      <c r="J28" s="74"/>
      <c r="K28" s="74"/>
      <c r="L28" s="74"/>
      <c r="M28" s="74"/>
    </row>
    <row r="29" spans="1:13" ht="25.5" customHeight="1">
      <c r="A29" s="279" t="s">
        <v>216</v>
      </c>
      <c r="B29" s="280"/>
      <c r="C29" s="280"/>
      <c r="D29" s="280"/>
      <c r="E29" s="280"/>
      <c r="F29" s="280"/>
      <c r="G29" s="280"/>
      <c r="H29" s="281"/>
      <c r="I29" s="1">
        <v>133</v>
      </c>
      <c r="J29" s="5">
        <v>5807855</v>
      </c>
      <c r="K29" s="5">
        <v>5807855</v>
      </c>
      <c r="L29" s="5">
        <f>3196879+2882594</f>
        <v>6079473</v>
      </c>
      <c r="M29" s="5">
        <v>6079473</v>
      </c>
    </row>
    <row r="30" spans="1:13" ht="12.75">
      <c r="A30" s="279" t="s">
        <v>217</v>
      </c>
      <c r="B30" s="280"/>
      <c r="C30" s="280"/>
      <c r="D30" s="280"/>
      <c r="E30" s="280"/>
      <c r="F30" s="280"/>
      <c r="G30" s="280"/>
      <c r="H30" s="281"/>
      <c r="I30" s="1">
        <v>134</v>
      </c>
      <c r="J30" s="5"/>
      <c r="K30" s="74"/>
      <c r="L30" s="74"/>
      <c r="M30" s="74"/>
    </row>
    <row r="31" spans="1:13" ht="12.75">
      <c r="A31" s="279" t="s">
        <v>218</v>
      </c>
      <c r="B31" s="280"/>
      <c r="C31" s="280"/>
      <c r="D31" s="280"/>
      <c r="E31" s="280"/>
      <c r="F31" s="280"/>
      <c r="G31" s="280"/>
      <c r="H31" s="281"/>
      <c r="I31" s="1">
        <v>135</v>
      </c>
      <c r="J31" s="5"/>
      <c r="K31" s="74"/>
      <c r="L31" s="74"/>
      <c r="M31" s="74"/>
    </row>
    <row r="32" spans="1:13" ht="12.75">
      <c r="A32" s="279" t="s">
        <v>131</v>
      </c>
      <c r="B32" s="280"/>
      <c r="C32" s="280"/>
      <c r="D32" s="280"/>
      <c r="E32" s="280"/>
      <c r="F32" s="280"/>
      <c r="G32" s="280"/>
      <c r="H32" s="281"/>
      <c r="I32" s="1">
        <v>136</v>
      </c>
      <c r="J32" s="5">
        <v>1666295</v>
      </c>
      <c r="K32" s="5">
        <v>1666295</v>
      </c>
      <c r="L32" s="5">
        <v>783432</v>
      </c>
      <c r="M32" s="5">
        <v>783432</v>
      </c>
    </row>
    <row r="33" spans="1:13" ht="12.75">
      <c r="A33" s="279" t="s">
        <v>219</v>
      </c>
      <c r="B33" s="280"/>
      <c r="C33" s="280"/>
      <c r="D33" s="280"/>
      <c r="E33" s="280"/>
      <c r="F33" s="280"/>
      <c r="G33" s="280"/>
      <c r="H33" s="281"/>
      <c r="I33" s="1">
        <v>137</v>
      </c>
      <c r="J33" s="73">
        <f>SUM(J34:J37)</f>
        <v>3062878</v>
      </c>
      <c r="K33" s="73">
        <v>3062878</v>
      </c>
      <c r="L33" s="73">
        <f>SUM(L34:L37)</f>
        <v>39886</v>
      </c>
      <c r="M33" s="73">
        <v>39886</v>
      </c>
    </row>
    <row r="34" spans="1:13" ht="12.75">
      <c r="A34" s="279" t="s">
        <v>220</v>
      </c>
      <c r="B34" s="280"/>
      <c r="C34" s="280"/>
      <c r="D34" s="280"/>
      <c r="E34" s="280"/>
      <c r="F34" s="280"/>
      <c r="G34" s="280"/>
      <c r="H34" s="281"/>
      <c r="I34" s="1">
        <v>138</v>
      </c>
      <c r="J34" s="74"/>
      <c r="K34" s="74"/>
      <c r="L34" s="74"/>
      <c r="M34" s="74"/>
    </row>
    <row r="35" spans="1:13" ht="25.5" customHeight="1">
      <c r="A35" s="279" t="s">
        <v>221</v>
      </c>
      <c r="B35" s="280"/>
      <c r="C35" s="280"/>
      <c r="D35" s="280"/>
      <c r="E35" s="280"/>
      <c r="F35" s="280"/>
      <c r="G35" s="280"/>
      <c r="H35" s="281"/>
      <c r="I35" s="1">
        <v>139</v>
      </c>
      <c r="J35" s="5">
        <f>44263+3018275+340</f>
        <v>3062878</v>
      </c>
      <c r="K35" s="74">
        <v>3062878</v>
      </c>
      <c r="L35" s="74">
        <v>39886</v>
      </c>
      <c r="M35" s="74">
        <v>39886</v>
      </c>
    </row>
    <row r="36" spans="1:13" ht="12.75">
      <c r="A36" s="279" t="s">
        <v>222</v>
      </c>
      <c r="B36" s="280"/>
      <c r="C36" s="280"/>
      <c r="D36" s="280"/>
      <c r="E36" s="280"/>
      <c r="F36" s="280"/>
      <c r="G36" s="280"/>
      <c r="H36" s="281"/>
      <c r="I36" s="1">
        <v>140</v>
      </c>
      <c r="J36" s="74"/>
      <c r="K36" s="74"/>
      <c r="L36" s="74"/>
      <c r="M36" s="74"/>
    </row>
    <row r="37" spans="1:13" ht="12.75">
      <c r="A37" s="279" t="s">
        <v>132</v>
      </c>
      <c r="B37" s="280"/>
      <c r="C37" s="280"/>
      <c r="D37" s="280"/>
      <c r="E37" s="280"/>
      <c r="F37" s="280"/>
      <c r="G37" s="280"/>
      <c r="H37" s="281"/>
      <c r="I37" s="1">
        <v>141</v>
      </c>
      <c r="J37" s="74"/>
      <c r="K37" s="74"/>
      <c r="L37" s="74"/>
      <c r="M37" s="74"/>
    </row>
    <row r="38" spans="1:13" ht="12.75">
      <c r="A38" s="279" t="s">
        <v>167</v>
      </c>
      <c r="B38" s="280"/>
      <c r="C38" s="280"/>
      <c r="D38" s="280"/>
      <c r="E38" s="280"/>
      <c r="F38" s="280"/>
      <c r="G38" s="280"/>
      <c r="H38" s="281"/>
      <c r="I38" s="1">
        <v>142</v>
      </c>
      <c r="J38" s="74"/>
      <c r="K38" s="74"/>
      <c r="L38" s="74"/>
      <c r="M38" s="74"/>
    </row>
    <row r="39" spans="1:13" ht="12.75">
      <c r="A39" s="279" t="s">
        <v>168</v>
      </c>
      <c r="B39" s="280"/>
      <c r="C39" s="280"/>
      <c r="D39" s="280"/>
      <c r="E39" s="280"/>
      <c r="F39" s="280"/>
      <c r="G39" s="280"/>
      <c r="H39" s="281"/>
      <c r="I39" s="1">
        <v>143</v>
      </c>
      <c r="J39" s="74"/>
      <c r="K39" s="74"/>
      <c r="L39" s="74"/>
      <c r="M39" s="74"/>
    </row>
    <row r="40" spans="1:13" ht="12.75">
      <c r="A40" s="279" t="s">
        <v>133</v>
      </c>
      <c r="B40" s="280"/>
      <c r="C40" s="280"/>
      <c r="D40" s="280"/>
      <c r="E40" s="280"/>
      <c r="F40" s="280"/>
      <c r="G40" s="280"/>
      <c r="H40" s="281"/>
      <c r="I40" s="1">
        <v>144</v>
      </c>
      <c r="J40" s="74"/>
      <c r="K40" s="74"/>
      <c r="L40" s="74"/>
      <c r="M40" s="74"/>
    </row>
    <row r="41" spans="1:13" ht="12.75">
      <c r="A41" s="279" t="s">
        <v>134</v>
      </c>
      <c r="B41" s="280"/>
      <c r="C41" s="280"/>
      <c r="D41" s="280"/>
      <c r="E41" s="280"/>
      <c r="F41" s="280"/>
      <c r="G41" s="280"/>
      <c r="H41" s="281"/>
      <c r="I41" s="1">
        <v>145</v>
      </c>
      <c r="J41" s="74"/>
      <c r="K41" s="74"/>
      <c r="L41" s="74"/>
      <c r="M41" s="74"/>
    </row>
    <row r="42" spans="1:13" ht="12.75">
      <c r="A42" s="279" t="s">
        <v>135</v>
      </c>
      <c r="B42" s="280"/>
      <c r="C42" s="280"/>
      <c r="D42" s="280"/>
      <c r="E42" s="280"/>
      <c r="F42" s="280"/>
      <c r="G42" s="280"/>
      <c r="H42" s="281"/>
      <c r="I42" s="1">
        <v>146</v>
      </c>
      <c r="J42" s="73">
        <f>+J27+J7</f>
        <v>259695985.38000003</v>
      </c>
      <c r="K42" s="73">
        <v>259695985.38000003</v>
      </c>
      <c r="L42" s="73">
        <f>+L27+L7</f>
        <v>340901551.71814895</v>
      </c>
      <c r="M42" s="73">
        <v>340901551.71814895</v>
      </c>
    </row>
    <row r="43" spans="1:13" ht="12.75">
      <c r="A43" s="279" t="s">
        <v>136</v>
      </c>
      <c r="B43" s="280"/>
      <c r="C43" s="280"/>
      <c r="D43" s="280"/>
      <c r="E43" s="280"/>
      <c r="F43" s="280"/>
      <c r="G43" s="280"/>
      <c r="H43" s="281"/>
      <c r="I43" s="1">
        <v>147</v>
      </c>
      <c r="J43" s="73">
        <f>+J33+J10</f>
        <v>223964124.72</v>
      </c>
      <c r="K43" s="73">
        <v>223964124.72</v>
      </c>
      <c r="L43" s="73">
        <f>+L33+L10</f>
        <v>291987761.11717635</v>
      </c>
      <c r="M43" s="73">
        <v>291987761.11717635</v>
      </c>
    </row>
    <row r="44" spans="1:13" ht="12.75">
      <c r="A44" s="279" t="s">
        <v>137</v>
      </c>
      <c r="B44" s="280"/>
      <c r="C44" s="280"/>
      <c r="D44" s="280"/>
      <c r="E44" s="280"/>
      <c r="F44" s="280"/>
      <c r="G44" s="280"/>
      <c r="H44" s="281"/>
      <c r="I44" s="1">
        <v>148</v>
      </c>
      <c r="J44" s="73">
        <f>SUM(J45:J46)</f>
        <v>35731860.660000026</v>
      </c>
      <c r="K44" s="73">
        <v>35731860.660000026</v>
      </c>
      <c r="L44" s="73">
        <f>SUM(L45:L46)</f>
        <v>48913790.60097259</v>
      </c>
      <c r="M44" s="73">
        <v>48913790.60097259</v>
      </c>
    </row>
    <row r="45" spans="1:13" ht="12.75">
      <c r="A45" s="288" t="s">
        <v>138</v>
      </c>
      <c r="B45" s="289"/>
      <c r="C45" s="289"/>
      <c r="D45" s="289"/>
      <c r="E45" s="289"/>
      <c r="F45" s="289"/>
      <c r="G45" s="289"/>
      <c r="H45" s="290"/>
      <c r="I45" s="1">
        <v>149</v>
      </c>
      <c r="J45" s="29">
        <f>+J42-J43</f>
        <v>35731860.660000026</v>
      </c>
      <c r="K45" s="29">
        <v>35731860.660000026</v>
      </c>
      <c r="L45" s="29">
        <f>+L42-L43</f>
        <v>48913790.60097259</v>
      </c>
      <c r="M45" s="29">
        <v>48913790.60097259</v>
      </c>
    </row>
    <row r="46" spans="1:13" ht="12.75">
      <c r="A46" s="288" t="s">
        <v>139</v>
      </c>
      <c r="B46" s="289"/>
      <c r="C46" s="289"/>
      <c r="D46" s="289"/>
      <c r="E46" s="289"/>
      <c r="F46" s="289"/>
      <c r="G46" s="289"/>
      <c r="H46" s="290"/>
      <c r="I46" s="1">
        <v>150</v>
      </c>
      <c r="J46" s="29"/>
      <c r="K46" s="29"/>
      <c r="L46" s="29">
        <v>0</v>
      </c>
      <c r="M46" s="29">
        <v>0</v>
      </c>
    </row>
    <row r="47" spans="1:13" ht="12.75">
      <c r="A47" s="279" t="s">
        <v>140</v>
      </c>
      <c r="B47" s="280"/>
      <c r="C47" s="280"/>
      <c r="D47" s="280"/>
      <c r="E47" s="280"/>
      <c r="F47" s="280"/>
      <c r="G47" s="280"/>
      <c r="H47" s="281"/>
      <c r="I47" s="1">
        <v>151</v>
      </c>
      <c r="J47" s="74"/>
      <c r="K47" s="74"/>
      <c r="L47" s="74"/>
      <c r="M47" s="74"/>
    </row>
    <row r="48" spans="1:13" ht="12.75">
      <c r="A48" s="279" t="s">
        <v>141</v>
      </c>
      <c r="B48" s="280"/>
      <c r="C48" s="280"/>
      <c r="D48" s="280"/>
      <c r="E48" s="280"/>
      <c r="F48" s="280"/>
      <c r="G48" s="280"/>
      <c r="H48" s="281"/>
      <c r="I48" s="1">
        <v>152</v>
      </c>
      <c r="J48" s="73">
        <f>SUM(J49:J50)</f>
        <v>35731860.660000026</v>
      </c>
      <c r="K48" s="73">
        <v>35731860.640000015</v>
      </c>
      <c r="L48" s="73">
        <f>SUM(L49:L50)</f>
        <v>48913790.60097259</v>
      </c>
      <c r="M48" s="73">
        <v>48913790.60097259</v>
      </c>
    </row>
    <row r="49" spans="1:13" ht="12.75">
      <c r="A49" s="288" t="s">
        <v>142</v>
      </c>
      <c r="B49" s="289"/>
      <c r="C49" s="289"/>
      <c r="D49" s="289"/>
      <c r="E49" s="289"/>
      <c r="F49" s="289"/>
      <c r="G49" s="289"/>
      <c r="H49" s="290"/>
      <c r="I49" s="1">
        <v>153</v>
      </c>
      <c r="J49" s="29">
        <f>+J45+J47</f>
        <v>35731860.660000026</v>
      </c>
      <c r="K49" s="29">
        <v>35731860.640000015</v>
      </c>
      <c r="L49" s="29">
        <f>+L45+L47</f>
        <v>48913790.60097259</v>
      </c>
      <c r="M49" s="29">
        <v>48913790.60097259</v>
      </c>
    </row>
    <row r="50" spans="1:13" ht="12.75">
      <c r="A50" s="313" t="s">
        <v>143</v>
      </c>
      <c r="B50" s="314"/>
      <c r="C50" s="314"/>
      <c r="D50" s="314"/>
      <c r="E50" s="314"/>
      <c r="F50" s="314"/>
      <c r="G50" s="314"/>
      <c r="H50" s="315"/>
      <c r="I50" s="2">
        <v>154</v>
      </c>
      <c r="J50" s="174">
        <v>0</v>
      </c>
      <c r="K50" s="174">
        <v>0</v>
      </c>
      <c r="L50" s="174">
        <v>0</v>
      </c>
      <c r="M50" s="174">
        <f>+L50</f>
        <v>0</v>
      </c>
    </row>
    <row r="51" spans="1:13" ht="12.75" customHeight="1">
      <c r="A51" s="285" t="s">
        <v>177</v>
      </c>
      <c r="B51" s="296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312"/>
    </row>
    <row r="52" spans="1:13" ht="12.75" customHeight="1">
      <c r="A52" s="276" t="s">
        <v>169</v>
      </c>
      <c r="B52" s="277"/>
      <c r="C52" s="277"/>
      <c r="D52" s="277"/>
      <c r="E52" s="277"/>
      <c r="F52" s="277"/>
      <c r="G52" s="277"/>
      <c r="H52" s="277"/>
      <c r="I52" s="69"/>
      <c r="J52" s="69"/>
      <c r="K52" s="69"/>
      <c r="L52" s="69"/>
      <c r="M52" s="183"/>
    </row>
    <row r="53" spans="1:13" ht="12.75">
      <c r="A53" s="309" t="s">
        <v>170</v>
      </c>
      <c r="B53" s="310"/>
      <c r="C53" s="310"/>
      <c r="D53" s="310"/>
      <c r="E53" s="310"/>
      <c r="F53" s="310"/>
      <c r="G53" s="310"/>
      <c r="H53" s="311"/>
      <c r="I53" s="1">
        <v>155</v>
      </c>
      <c r="J53" s="5">
        <f>+J49</f>
        <v>35731860.660000026</v>
      </c>
      <c r="K53" s="5">
        <f>+K49</f>
        <v>35731860.640000015</v>
      </c>
      <c r="L53" s="5">
        <f>+L49</f>
        <v>48913790.60097259</v>
      </c>
      <c r="M53" s="5">
        <f>+M49</f>
        <v>48913790.60097259</v>
      </c>
    </row>
    <row r="54" spans="1:13" ht="12.75">
      <c r="A54" s="309" t="s">
        <v>171</v>
      </c>
      <c r="B54" s="310"/>
      <c r="C54" s="310"/>
      <c r="D54" s="310"/>
      <c r="E54" s="310"/>
      <c r="F54" s="310"/>
      <c r="G54" s="310"/>
      <c r="H54" s="311"/>
      <c r="I54" s="1">
        <v>156</v>
      </c>
      <c r="J54" s="6"/>
      <c r="K54" s="6"/>
      <c r="L54" s="6"/>
      <c r="M54" s="6"/>
    </row>
    <row r="55" spans="1:13" ht="12.75" customHeight="1">
      <c r="A55" s="285" t="s">
        <v>172</v>
      </c>
      <c r="B55" s="296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312"/>
    </row>
    <row r="56" spans="1:13" ht="12.75">
      <c r="A56" s="276" t="s">
        <v>173</v>
      </c>
      <c r="B56" s="277"/>
      <c r="C56" s="277"/>
      <c r="D56" s="277"/>
      <c r="E56" s="277"/>
      <c r="F56" s="277"/>
      <c r="G56" s="277"/>
      <c r="H56" s="278"/>
      <c r="I56" s="70">
        <v>157</v>
      </c>
      <c r="J56" s="175">
        <f>+J48</f>
        <v>35731860.660000026</v>
      </c>
      <c r="K56" s="175">
        <f>+K48</f>
        <v>35731860.640000015</v>
      </c>
      <c r="L56" s="175">
        <f>+L48</f>
        <v>48913790.60097259</v>
      </c>
      <c r="M56" s="175">
        <f>+M48</f>
        <v>48913790.60097259</v>
      </c>
    </row>
    <row r="57" spans="1:13" ht="12.75">
      <c r="A57" s="279" t="s">
        <v>174</v>
      </c>
      <c r="B57" s="280"/>
      <c r="C57" s="280"/>
      <c r="D57" s="280"/>
      <c r="E57" s="280"/>
      <c r="F57" s="280"/>
      <c r="G57" s="280"/>
      <c r="H57" s="281"/>
      <c r="I57" s="1">
        <v>158</v>
      </c>
      <c r="J57" s="29">
        <v>0</v>
      </c>
      <c r="K57" s="29">
        <v>0</v>
      </c>
      <c r="L57" s="29">
        <v>0</v>
      </c>
      <c r="M57" s="29">
        <v>0</v>
      </c>
    </row>
    <row r="58" spans="1:13" ht="12.75">
      <c r="A58" s="279" t="s">
        <v>175</v>
      </c>
      <c r="B58" s="280"/>
      <c r="C58" s="280"/>
      <c r="D58" s="280"/>
      <c r="E58" s="280"/>
      <c r="F58" s="280"/>
      <c r="G58" s="280"/>
      <c r="H58" s="281"/>
      <c r="I58" s="1">
        <v>159</v>
      </c>
      <c r="J58" s="5"/>
      <c r="K58" s="5"/>
      <c r="L58" s="5">
        <v>450</v>
      </c>
      <c r="M58" s="5">
        <v>450</v>
      </c>
    </row>
    <row r="59" spans="1:13" ht="15" customHeight="1">
      <c r="A59" s="316" t="s">
        <v>187</v>
      </c>
      <c r="B59" s="317"/>
      <c r="C59" s="317"/>
      <c r="D59" s="317"/>
      <c r="E59" s="317"/>
      <c r="F59" s="317"/>
      <c r="G59" s="317"/>
      <c r="H59" s="318"/>
      <c r="I59" s="1">
        <v>160</v>
      </c>
      <c r="J59" s="5"/>
      <c r="K59" s="5"/>
      <c r="L59" s="5"/>
      <c r="M59" s="5"/>
    </row>
    <row r="60" spans="1:13" ht="16.5" customHeight="1">
      <c r="A60" s="316" t="s">
        <v>182</v>
      </c>
      <c r="B60" s="317"/>
      <c r="C60" s="317"/>
      <c r="D60" s="317"/>
      <c r="E60" s="317"/>
      <c r="F60" s="317"/>
      <c r="G60" s="317"/>
      <c r="H60" s="318"/>
      <c r="I60" s="3">
        <v>161</v>
      </c>
      <c r="J60" s="176"/>
      <c r="K60" s="176"/>
      <c r="L60" s="176"/>
      <c r="M60" s="176"/>
    </row>
    <row r="61" spans="1:13" ht="17.25" customHeight="1">
      <c r="A61" s="316" t="s">
        <v>183</v>
      </c>
      <c r="B61" s="317"/>
      <c r="C61" s="317"/>
      <c r="D61" s="317"/>
      <c r="E61" s="317"/>
      <c r="F61" s="317"/>
      <c r="G61" s="317"/>
      <c r="H61" s="318"/>
      <c r="I61" s="3">
        <v>162</v>
      </c>
      <c r="J61" s="176"/>
      <c r="K61" s="176"/>
      <c r="L61" s="176"/>
      <c r="M61" s="176"/>
    </row>
    <row r="62" spans="1:13" ht="12.75">
      <c r="A62" s="279" t="s">
        <v>186</v>
      </c>
      <c r="B62" s="280"/>
      <c r="C62" s="280"/>
      <c r="D62" s="280"/>
      <c r="E62" s="280"/>
      <c r="F62" s="280"/>
      <c r="G62" s="280"/>
      <c r="H62" s="281"/>
      <c r="I62" s="1">
        <v>163</v>
      </c>
      <c r="J62" s="5"/>
      <c r="K62" s="5"/>
      <c r="L62" s="5"/>
      <c r="M62" s="5"/>
    </row>
    <row r="63" spans="1:13" ht="12.75">
      <c r="A63" s="279" t="s">
        <v>184</v>
      </c>
      <c r="B63" s="280"/>
      <c r="C63" s="280"/>
      <c r="D63" s="280"/>
      <c r="E63" s="280"/>
      <c r="F63" s="280"/>
      <c r="G63" s="280"/>
      <c r="H63" s="281"/>
      <c r="I63" s="1">
        <v>164</v>
      </c>
      <c r="J63" s="5"/>
      <c r="K63" s="5"/>
      <c r="L63" s="5"/>
      <c r="M63" s="5"/>
    </row>
    <row r="64" spans="1:13" ht="12.75">
      <c r="A64" s="279" t="s">
        <v>185</v>
      </c>
      <c r="B64" s="280"/>
      <c r="C64" s="280"/>
      <c r="D64" s="280"/>
      <c r="E64" s="280"/>
      <c r="F64" s="280"/>
      <c r="G64" s="280"/>
      <c r="H64" s="281"/>
      <c r="I64" s="1">
        <v>165</v>
      </c>
      <c r="J64" s="5"/>
      <c r="K64" s="5"/>
      <c r="L64" s="5"/>
      <c r="M64" s="5"/>
    </row>
    <row r="65" spans="1:13" ht="12.75">
      <c r="A65" s="279" t="s">
        <v>181</v>
      </c>
      <c r="B65" s="280"/>
      <c r="C65" s="280"/>
      <c r="D65" s="280"/>
      <c r="E65" s="280"/>
      <c r="F65" s="280"/>
      <c r="G65" s="280"/>
      <c r="H65" s="281"/>
      <c r="I65" s="1">
        <v>166</v>
      </c>
      <c r="J65" s="5"/>
      <c r="K65" s="5"/>
      <c r="L65" s="5"/>
      <c r="M65" s="5"/>
    </row>
    <row r="66" spans="1:13" ht="12.75">
      <c r="A66" s="279" t="s">
        <v>180</v>
      </c>
      <c r="B66" s="280"/>
      <c r="C66" s="280"/>
      <c r="D66" s="280"/>
      <c r="E66" s="280"/>
      <c r="F66" s="280"/>
      <c r="G66" s="280"/>
      <c r="H66" s="281"/>
      <c r="I66" s="1">
        <v>167</v>
      </c>
      <c r="J66" s="29">
        <v>0</v>
      </c>
      <c r="K66" s="29">
        <v>0</v>
      </c>
      <c r="L66" s="29">
        <f>SUM(L58:L65)</f>
        <v>450</v>
      </c>
      <c r="M66" s="29">
        <f>SUM(M58:M65)</f>
        <v>450</v>
      </c>
    </row>
    <row r="67" spans="1:13" ht="12.75">
      <c r="A67" s="279" t="s">
        <v>179</v>
      </c>
      <c r="B67" s="280"/>
      <c r="C67" s="280"/>
      <c r="D67" s="280"/>
      <c r="E67" s="280"/>
      <c r="F67" s="280"/>
      <c r="G67" s="280"/>
      <c r="H67" s="281"/>
      <c r="I67" s="1">
        <v>168</v>
      </c>
      <c r="J67" s="174">
        <f>J56</f>
        <v>35731860.660000026</v>
      </c>
      <c r="K67" s="174">
        <f>K56</f>
        <v>35731860.640000015</v>
      </c>
      <c r="L67" s="174">
        <f>+L66+L56</f>
        <v>48914240.60097259</v>
      </c>
      <c r="M67" s="174">
        <f>+M66+M56</f>
        <v>48914240.60097259</v>
      </c>
    </row>
    <row r="68" spans="1:13" ht="12.75" customHeight="1">
      <c r="A68" s="324" t="s">
        <v>178</v>
      </c>
      <c r="B68" s="325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6"/>
    </row>
    <row r="69" spans="1:13" ht="12.75" customHeight="1">
      <c r="A69" s="316" t="s">
        <v>176</v>
      </c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8"/>
    </row>
    <row r="70" spans="1:13" ht="12.75">
      <c r="A70" s="309" t="s">
        <v>170</v>
      </c>
      <c r="B70" s="310"/>
      <c r="C70" s="310"/>
      <c r="D70" s="310"/>
      <c r="E70" s="310"/>
      <c r="F70" s="310"/>
      <c r="G70" s="310"/>
      <c r="H70" s="311"/>
      <c r="I70" s="1">
        <v>169</v>
      </c>
      <c r="J70" s="5">
        <f>+J67</f>
        <v>35731860.660000026</v>
      </c>
      <c r="K70" s="5">
        <f>+K67</f>
        <v>35731860.640000015</v>
      </c>
      <c r="L70" s="5">
        <f>+L67</f>
        <v>48914240.60097259</v>
      </c>
      <c r="M70" s="5">
        <f>+M67</f>
        <v>48914240.60097259</v>
      </c>
    </row>
    <row r="71" spans="1:13" ht="12.75">
      <c r="A71" s="321" t="s">
        <v>171</v>
      </c>
      <c r="B71" s="322"/>
      <c r="C71" s="322"/>
      <c r="D71" s="322"/>
      <c r="E71" s="322"/>
      <c r="F71" s="322"/>
      <c r="G71" s="322"/>
      <c r="H71" s="323"/>
      <c r="I71" s="4">
        <v>170</v>
      </c>
      <c r="J71" s="6"/>
      <c r="K71" s="6"/>
      <c r="L71" s="6"/>
      <c r="M71" s="6"/>
    </row>
    <row r="72" spans="7:13" ht="12.75">
      <c r="G72" s="28" t="s">
        <v>327</v>
      </c>
      <c r="J72" s="171">
        <f>+J7-J10</f>
        <v>31320588.660000026</v>
      </c>
      <c r="K72" s="171">
        <f>+K7-K10</f>
        <v>31320588.660000026</v>
      </c>
      <c r="L72" s="171">
        <f>+L7-L10</f>
        <v>42090771.60097259</v>
      </c>
      <c r="M72" s="171">
        <f>+M7-M10</f>
        <v>42090771.60097259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K56:L56 K57:M57 J56:J67 K58:L65 M58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12 J48:M50 K42:K44 K27:M27 K34:L41 J16:M16 J8:L9 K33:M33 J13:L15 J7:M7 K17:L21 K46 K23:L26 K22:M22 K28:L32 J10:M10 J17:J24 J26:J46 L42:M46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showGridLines="0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7" width="9.140625" style="28" customWidth="1"/>
    <col min="8" max="8" width="3.57421875" style="28" customWidth="1"/>
    <col min="9" max="9" width="8.00390625" style="28" customWidth="1"/>
    <col min="10" max="10" width="11.140625" style="172" bestFit="1" customWidth="1"/>
    <col min="11" max="11" width="12.140625" style="172" customWidth="1"/>
    <col min="12" max="12" width="9.7109375" style="28" bestFit="1" customWidth="1"/>
    <col min="13" max="16384" width="9.140625" style="28" customWidth="1"/>
  </cols>
  <sheetData>
    <row r="1" spans="1:11" ht="12.75" customHeight="1">
      <c r="A1" s="330" t="s">
        <v>333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 customHeight="1">
      <c r="A2" s="331" t="s">
        <v>328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27" t="s">
        <v>330</v>
      </c>
      <c r="B3" s="328"/>
      <c r="C3" s="328"/>
      <c r="D3" s="328"/>
      <c r="E3" s="328"/>
      <c r="F3" s="328"/>
      <c r="G3" s="328"/>
      <c r="H3" s="328"/>
      <c r="I3" s="328"/>
      <c r="J3" s="328"/>
      <c r="K3" s="329"/>
    </row>
    <row r="4" spans="1:11" ht="24">
      <c r="A4" s="333" t="s">
        <v>116</v>
      </c>
      <c r="B4" s="333"/>
      <c r="C4" s="333"/>
      <c r="D4" s="333"/>
      <c r="E4" s="333"/>
      <c r="F4" s="333"/>
      <c r="G4" s="333"/>
      <c r="H4" s="333"/>
      <c r="I4" s="35" t="s">
        <v>117</v>
      </c>
      <c r="J4" s="162" t="s">
        <v>118</v>
      </c>
      <c r="K4" s="162" t="s">
        <v>119</v>
      </c>
    </row>
    <row r="5" spans="1:11" ht="12.75">
      <c r="A5" s="334">
        <v>1</v>
      </c>
      <c r="B5" s="334"/>
      <c r="C5" s="334"/>
      <c r="D5" s="334"/>
      <c r="E5" s="334"/>
      <c r="F5" s="334"/>
      <c r="G5" s="334"/>
      <c r="H5" s="334"/>
      <c r="I5" s="36">
        <v>2</v>
      </c>
      <c r="J5" s="166" t="s">
        <v>3</v>
      </c>
      <c r="K5" s="166" t="s">
        <v>4</v>
      </c>
    </row>
    <row r="6" spans="1:11" ht="12.75">
      <c r="A6" s="285" t="s">
        <v>144</v>
      </c>
      <c r="B6" s="296"/>
      <c r="C6" s="296"/>
      <c r="D6" s="296"/>
      <c r="E6" s="296"/>
      <c r="F6" s="296"/>
      <c r="G6" s="296"/>
      <c r="H6" s="296"/>
      <c r="I6" s="335"/>
      <c r="J6" s="335"/>
      <c r="K6" s="336"/>
    </row>
    <row r="7" spans="1:12" ht="12.75">
      <c r="A7" s="269" t="s">
        <v>223</v>
      </c>
      <c r="B7" s="270"/>
      <c r="C7" s="270"/>
      <c r="D7" s="270"/>
      <c r="E7" s="270"/>
      <c r="F7" s="270"/>
      <c r="G7" s="270"/>
      <c r="H7" s="270"/>
      <c r="I7" s="1">
        <v>1</v>
      </c>
      <c r="J7" s="167">
        <v>35731860.53</v>
      </c>
      <c r="K7" s="5">
        <v>48913791</v>
      </c>
      <c r="L7" s="151"/>
    </row>
    <row r="8" spans="1:11" ht="12.75">
      <c r="A8" s="269" t="s">
        <v>145</v>
      </c>
      <c r="B8" s="270"/>
      <c r="C8" s="270"/>
      <c r="D8" s="270"/>
      <c r="E8" s="270"/>
      <c r="F8" s="270"/>
      <c r="G8" s="270"/>
      <c r="H8" s="270"/>
      <c r="I8" s="1">
        <v>2</v>
      </c>
      <c r="J8" s="167">
        <v>11640118.45</v>
      </c>
      <c r="K8" s="5">
        <v>9376842</v>
      </c>
    </row>
    <row r="9" spans="1:11" ht="12.75">
      <c r="A9" s="269" t="s">
        <v>224</v>
      </c>
      <c r="B9" s="270"/>
      <c r="C9" s="270"/>
      <c r="D9" s="270"/>
      <c r="E9" s="270"/>
      <c r="F9" s="270"/>
      <c r="G9" s="270"/>
      <c r="H9" s="270"/>
      <c r="I9" s="1">
        <v>3</v>
      </c>
      <c r="J9" s="167">
        <v>6539168.0800000075</v>
      </c>
      <c r="K9" s="5"/>
    </row>
    <row r="10" spans="1:11" ht="12.75">
      <c r="A10" s="269" t="s">
        <v>225</v>
      </c>
      <c r="B10" s="270"/>
      <c r="C10" s="270"/>
      <c r="D10" s="270"/>
      <c r="E10" s="270"/>
      <c r="F10" s="270"/>
      <c r="G10" s="270"/>
      <c r="H10" s="270"/>
      <c r="I10" s="1">
        <v>4</v>
      </c>
      <c r="J10" s="167">
        <v>89054918.95999998</v>
      </c>
      <c r="K10" s="5"/>
    </row>
    <row r="11" spans="1:11" ht="12.75">
      <c r="A11" s="269" t="s">
        <v>226</v>
      </c>
      <c r="B11" s="270"/>
      <c r="C11" s="270"/>
      <c r="D11" s="270"/>
      <c r="E11" s="270"/>
      <c r="F11" s="270"/>
      <c r="G11" s="270"/>
      <c r="H11" s="270"/>
      <c r="I11" s="1">
        <v>5</v>
      </c>
      <c r="J11" s="167"/>
      <c r="K11" s="5"/>
    </row>
    <row r="12" spans="1:11" ht="12.75">
      <c r="A12" s="269" t="s">
        <v>227</v>
      </c>
      <c r="B12" s="270"/>
      <c r="C12" s="270"/>
      <c r="D12" s="270"/>
      <c r="E12" s="270"/>
      <c r="F12" s="270"/>
      <c r="G12" s="270"/>
      <c r="H12" s="270"/>
      <c r="I12" s="1">
        <v>6</v>
      </c>
      <c r="J12" s="167"/>
      <c r="K12" s="5"/>
    </row>
    <row r="13" spans="1:11" ht="12.75">
      <c r="A13" s="279" t="s">
        <v>228</v>
      </c>
      <c r="B13" s="280"/>
      <c r="C13" s="280"/>
      <c r="D13" s="280"/>
      <c r="E13" s="280"/>
      <c r="F13" s="280"/>
      <c r="G13" s="280"/>
      <c r="H13" s="280"/>
      <c r="I13" s="1">
        <v>7</v>
      </c>
      <c r="J13" s="168">
        <f>SUM(J7:J12)</f>
        <v>142966066.01999998</v>
      </c>
      <c r="K13" s="73">
        <f>SUM(K7:K12)</f>
        <v>58290633</v>
      </c>
    </row>
    <row r="14" spans="1:11" ht="12.75">
      <c r="A14" s="269" t="s">
        <v>229</v>
      </c>
      <c r="B14" s="270"/>
      <c r="C14" s="270"/>
      <c r="D14" s="270"/>
      <c r="E14" s="270"/>
      <c r="F14" s="270"/>
      <c r="G14" s="270"/>
      <c r="H14" s="270"/>
      <c r="I14" s="1">
        <v>8</v>
      </c>
      <c r="J14" s="167"/>
      <c r="K14" s="5">
        <v>16219640</v>
      </c>
    </row>
    <row r="15" spans="1:11" ht="12.75">
      <c r="A15" s="269" t="s">
        <v>230</v>
      </c>
      <c r="B15" s="270"/>
      <c r="C15" s="270"/>
      <c r="D15" s="270"/>
      <c r="E15" s="270"/>
      <c r="F15" s="270"/>
      <c r="G15" s="270"/>
      <c r="H15" s="270"/>
      <c r="I15" s="1">
        <v>9</v>
      </c>
      <c r="J15" s="167"/>
      <c r="K15" s="5">
        <v>27731967</v>
      </c>
    </row>
    <row r="16" spans="1:11" ht="12.75">
      <c r="A16" s="269" t="s">
        <v>231</v>
      </c>
      <c r="B16" s="270"/>
      <c r="C16" s="270"/>
      <c r="D16" s="270"/>
      <c r="E16" s="270"/>
      <c r="F16" s="270"/>
      <c r="G16" s="270"/>
      <c r="H16" s="270"/>
      <c r="I16" s="1">
        <v>10</v>
      </c>
      <c r="J16" s="167">
        <v>7480090.03</v>
      </c>
      <c r="K16" s="5">
        <v>9219183</v>
      </c>
    </row>
    <row r="17" spans="1:11" ht="12.75">
      <c r="A17" s="269" t="s">
        <v>232</v>
      </c>
      <c r="B17" s="270"/>
      <c r="C17" s="270"/>
      <c r="D17" s="270"/>
      <c r="E17" s="270"/>
      <c r="F17" s="270"/>
      <c r="G17" s="270"/>
      <c r="H17" s="270"/>
      <c r="I17" s="1">
        <v>11</v>
      </c>
      <c r="J17" s="167">
        <v>4528334.23999999</v>
      </c>
      <c r="K17" s="5">
        <f>3737038-1</f>
        <v>3737037</v>
      </c>
    </row>
    <row r="18" spans="1:11" ht="12.75">
      <c r="A18" s="279" t="s">
        <v>233</v>
      </c>
      <c r="B18" s="280"/>
      <c r="C18" s="280"/>
      <c r="D18" s="280"/>
      <c r="E18" s="280"/>
      <c r="F18" s="280"/>
      <c r="G18" s="280"/>
      <c r="H18" s="280"/>
      <c r="I18" s="1">
        <v>12</v>
      </c>
      <c r="J18" s="168">
        <f>SUM(J14:J17)</f>
        <v>12008424.26999999</v>
      </c>
      <c r="K18" s="73">
        <f>SUM(K14:K17)</f>
        <v>56907827</v>
      </c>
    </row>
    <row r="19" spans="1:11" ht="24" customHeight="1">
      <c r="A19" s="279" t="s">
        <v>234</v>
      </c>
      <c r="B19" s="280"/>
      <c r="C19" s="280"/>
      <c r="D19" s="280"/>
      <c r="E19" s="280"/>
      <c r="F19" s="280"/>
      <c r="G19" s="280"/>
      <c r="H19" s="280"/>
      <c r="I19" s="1">
        <v>13</v>
      </c>
      <c r="J19" s="168">
        <f>+J13-J18</f>
        <v>130957641.74999999</v>
      </c>
      <c r="K19" s="73">
        <f>+K13-K18</f>
        <v>1382806</v>
      </c>
    </row>
    <row r="20" spans="1:11" ht="22.5" customHeight="1">
      <c r="A20" s="279" t="s">
        <v>235</v>
      </c>
      <c r="B20" s="280"/>
      <c r="C20" s="280"/>
      <c r="D20" s="280"/>
      <c r="E20" s="280"/>
      <c r="F20" s="280"/>
      <c r="G20" s="280"/>
      <c r="H20" s="280"/>
      <c r="I20" s="1">
        <v>14</v>
      </c>
      <c r="J20" s="168"/>
      <c r="K20" s="73"/>
    </row>
    <row r="21" spans="1:11" ht="12.75">
      <c r="A21" s="285" t="s">
        <v>146</v>
      </c>
      <c r="B21" s="296"/>
      <c r="C21" s="296"/>
      <c r="D21" s="296"/>
      <c r="E21" s="296"/>
      <c r="F21" s="296"/>
      <c r="G21" s="296"/>
      <c r="H21" s="296"/>
      <c r="I21" s="335"/>
      <c r="J21" s="335"/>
      <c r="K21" s="336"/>
    </row>
    <row r="22" spans="1:11" ht="12.75">
      <c r="A22" s="269" t="s">
        <v>236</v>
      </c>
      <c r="B22" s="270"/>
      <c r="C22" s="270"/>
      <c r="D22" s="270"/>
      <c r="E22" s="270"/>
      <c r="F22" s="270"/>
      <c r="G22" s="270"/>
      <c r="H22" s="270"/>
      <c r="I22" s="1">
        <v>15</v>
      </c>
      <c r="J22" s="167">
        <v>13950</v>
      </c>
      <c r="K22" s="5">
        <v>273650</v>
      </c>
    </row>
    <row r="23" spans="1:11" ht="12.75">
      <c r="A23" s="269" t="s">
        <v>237</v>
      </c>
      <c r="B23" s="270"/>
      <c r="C23" s="270"/>
      <c r="D23" s="270"/>
      <c r="E23" s="270"/>
      <c r="F23" s="270"/>
      <c r="G23" s="270"/>
      <c r="H23" s="270"/>
      <c r="I23" s="1">
        <v>16</v>
      </c>
      <c r="J23" s="167">
        <v>9020308.310000017</v>
      </c>
      <c r="K23" s="5"/>
    </row>
    <row r="24" spans="1:11" ht="12.75">
      <c r="A24" s="269" t="s">
        <v>238</v>
      </c>
      <c r="B24" s="270"/>
      <c r="C24" s="270"/>
      <c r="D24" s="270"/>
      <c r="E24" s="270"/>
      <c r="F24" s="270"/>
      <c r="G24" s="270"/>
      <c r="H24" s="270"/>
      <c r="I24" s="1">
        <v>17</v>
      </c>
      <c r="J24" s="167">
        <v>5062147.4</v>
      </c>
      <c r="K24" s="5">
        <v>3319289</v>
      </c>
    </row>
    <row r="25" spans="1:11" ht="12.75">
      <c r="A25" s="269" t="s">
        <v>239</v>
      </c>
      <c r="B25" s="270"/>
      <c r="C25" s="270"/>
      <c r="D25" s="270"/>
      <c r="E25" s="270"/>
      <c r="F25" s="270"/>
      <c r="G25" s="270"/>
      <c r="H25" s="270"/>
      <c r="I25" s="1">
        <v>18</v>
      </c>
      <c r="J25" s="167"/>
      <c r="K25" s="5"/>
    </row>
    <row r="26" spans="1:11" ht="12.75">
      <c r="A26" s="269" t="s">
        <v>241</v>
      </c>
      <c r="B26" s="270"/>
      <c r="C26" s="270"/>
      <c r="D26" s="270"/>
      <c r="E26" s="270"/>
      <c r="F26" s="270"/>
      <c r="G26" s="270"/>
      <c r="H26" s="270"/>
      <c r="I26" s="1">
        <v>19</v>
      </c>
      <c r="J26" s="167">
        <v>152447.92</v>
      </c>
      <c r="K26" s="5"/>
    </row>
    <row r="27" spans="1:11" ht="12.75">
      <c r="A27" s="279" t="s">
        <v>240</v>
      </c>
      <c r="B27" s="280"/>
      <c r="C27" s="280"/>
      <c r="D27" s="280"/>
      <c r="E27" s="280"/>
      <c r="F27" s="280"/>
      <c r="G27" s="280"/>
      <c r="H27" s="280"/>
      <c r="I27" s="1">
        <v>20</v>
      </c>
      <c r="J27" s="168">
        <f>SUM(J22:J26)</f>
        <v>14248853.630000018</v>
      </c>
      <c r="K27" s="73">
        <f>SUM(K22:K26)</f>
        <v>3592939</v>
      </c>
    </row>
    <row r="28" spans="1:11" ht="12.75">
      <c r="A28" s="269" t="s">
        <v>242</v>
      </c>
      <c r="B28" s="270"/>
      <c r="C28" s="270"/>
      <c r="D28" s="270"/>
      <c r="E28" s="270"/>
      <c r="F28" s="270"/>
      <c r="G28" s="270"/>
      <c r="H28" s="270"/>
      <c r="I28" s="1">
        <v>21</v>
      </c>
      <c r="J28" s="167">
        <v>2786226.16</v>
      </c>
      <c r="K28" s="5">
        <v>13413691</v>
      </c>
    </row>
    <row r="29" spans="1:11" ht="12.75">
      <c r="A29" s="269" t="s">
        <v>243</v>
      </c>
      <c r="B29" s="270"/>
      <c r="C29" s="270"/>
      <c r="D29" s="270"/>
      <c r="E29" s="270"/>
      <c r="F29" s="270"/>
      <c r="G29" s="270"/>
      <c r="H29" s="270"/>
      <c r="I29" s="1">
        <v>22</v>
      </c>
      <c r="J29" s="167"/>
      <c r="K29" s="5">
        <v>23540232</v>
      </c>
    </row>
    <row r="30" spans="1:11" ht="12.75">
      <c r="A30" s="269" t="s">
        <v>244</v>
      </c>
      <c r="B30" s="270"/>
      <c r="C30" s="270"/>
      <c r="D30" s="270"/>
      <c r="E30" s="270"/>
      <c r="F30" s="270"/>
      <c r="G30" s="270"/>
      <c r="H30" s="270"/>
      <c r="I30" s="1">
        <v>23</v>
      </c>
      <c r="J30" s="167"/>
      <c r="K30" s="5">
        <v>73282</v>
      </c>
    </row>
    <row r="31" spans="1:11" ht="12.75">
      <c r="A31" s="279" t="s">
        <v>245</v>
      </c>
      <c r="B31" s="280"/>
      <c r="C31" s="280"/>
      <c r="D31" s="280"/>
      <c r="E31" s="280"/>
      <c r="F31" s="280"/>
      <c r="G31" s="280"/>
      <c r="H31" s="280"/>
      <c r="I31" s="1">
        <v>24</v>
      </c>
      <c r="J31" s="168">
        <f>SUM(J28:J30)</f>
        <v>2786226.16</v>
      </c>
      <c r="K31" s="73">
        <f>SUM(K28:K30)</f>
        <v>37027205</v>
      </c>
    </row>
    <row r="32" spans="1:11" ht="21" customHeight="1">
      <c r="A32" s="279" t="s">
        <v>246</v>
      </c>
      <c r="B32" s="280"/>
      <c r="C32" s="280"/>
      <c r="D32" s="280"/>
      <c r="E32" s="280"/>
      <c r="F32" s="280"/>
      <c r="G32" s="280"/>
      <c r="H32" s="280"/>
      <c r="I32" s="1">
        <v>25</v>
      </c>
      <c r="J32" s="168">
        <f>+J27-J31</f>
        <v>11462627.470000017</v>
      </c>
      <c r="K32" s="73"/>
    </row>
    <row r="33" spans="1:11" ht="21.75" customHeight="1">
      <c r="A33" s="279" t="s">
        <v>247</v>
      </c>
      <c r="B33" s="280"/>
      <c r="C33" s="280"/>
      <c r="D33" s="280"/>
      <c r="E33" s="280"/>
      <c r="F33" s="280"/>
      <c r="G33" s="280"/>
      <c r="H33" s="280"/>
      <c r="I33" s="1">
        <v>26</v>
      </c>
      <c r="J33" s="168"/>
      <c r="K33" s="73">
        <f>+K31-K27</f>
        <v>33434266</v>
      </c>
    </row>
    <row r="34" spans="1:11" ht="12.75">
      <c r="A34" s="285" t="s">
        <v>147</v>
      </c>
      <c r="B34" s="296"/>
      <c r="C34" s="296"/>
      <c r="D34" s="296"/>
      <c r="E34" s="296"/>
      <c r="F34" s="296"/>
      <c r="G34" s="296"/>
      <c r="H34" s="296"/>
      <c r="I34" s="335"/>
      <c r="J34" s="335"/>
      <c r="K34" s="336"/>
    </row>
    <row r="35" spans="1:11" ht="12.75">
      <c r="A35" s="269" t="s">
        <v>248</v>
      </c>
      <c r="B35" s="270"/>
      <c r="C35" s="270"/>
      <c r="D35" s="270"/>
      <c r="E35" s="270"/>
      <c r="F35" s="270"/>
      <c r="G35" s="270"/>
      <c r="H35" s="270"/>
      <c r="I35" s="1">
        <v>27</v>
      </c>
      <c r="J35" s="167"/>
      <c r="K35" s="5"/>
    </row>
    <row r="36" spans="1:11" ht="12.75">
      <c r="A36" s="269" t="s">
        <v>249</v>
      </c>
      <c r="B36" s="270"/>
      <c r="C36" s="270"/>
      <c r="D36" s="270"/>
      <c r="E36" s="270"/>
      <c r="F36" s="270"/>
      <c r="G36" s="270"/>
      <c r="H36" s="270"/>
      <c r="I36" s="1">
        <v>28</v>
      </c>
      <c r="J36" s="167"/>
      <c r="K36" s="5"/>
    </row>
    <row r="37" spans="1:11" ht="12.75">
      <c r="A37" s="269" t="s">
        <v>250</v>
      </c>
      <c r="B37" s="270"/>
      <c r="C37" s="270"/>
      <c r="D37" s="270"/>
      <c r="E37" s="270"/>
      <c r="F37" s="270"/>
      <c r="G37" s="270"/>
      <c r="H37" s="270"/>
      <c r="I37" s="1">
        <v>29</v>
      </c>
      <c r="J37" s="167"/>
      <c r="K37" s="5">
        <f>2882594-590+1</f>
        <v>2882005</v>
      </c>
    </row>
    <row r="38" spans="1:11" ht="12.75">
      <c r="A38" s="279" t="s">
        <v>251</v>
      </c>
      <c r="B38" s="280"/>
      <c r="C38" s="280"/>
      <c r="D38" s="280"/>
      <c r="E38" s="280"/>
      <c r="F38" s="280"/>
      <c r="G38" s="280"/>
      <c r="H38" s="280"/>
      <c r="I38" s="1">
        <v>30</v>
      </c>
      <c r="J38" s="169">
        <f>SUM(J35:J37)</f>
        <v>0</v>
      </c>
      <c r="K38" s="29">
        <f>SUM(K35:K37)</f>
        <v>2882005</v>
      </c>
    </row>
    <row r="39" spans="1:11" ht="12.75">
      <c r="A39" s="269" t="s">
        <v>252</v>
      </c>
      <c r="B39" s="270"/>
      <c r="C39" s="270"/>
      <c r="D39" s="270"/>
      <c r="E39" s="270"/>
      <c r="F39" s="270"/>
      <c r="G39" s="270"/>
      <c r="H39" s="270"/>
      <c r="I39" s="1">
        <v>31</v>
      </c>
      <c r="J39" s="167"/>
      <c r="K39" s="5">
        <v>222998</v>
      </c>
    </row>
    <row r="40" spans="1:11" ht="12.75">
      <c r="A40" s="269" t="s">
        <v>253</v>
      </c>
      <c r="B40" s="270"/>
      <c r="C40" s="270"/>
      <c r="D40" s="270"/>
      <c r="E40" s="270"/>
      <c r="F40" s="270"/>
      <c r="G40" s="270"/>
      <c r="H40" s="270"/>
      <c r="I40" s="1">
        <v>32</v>
      </c>
      <c r="J40" s="167"/>
      <c r="K40" s="5"/>
    </row>
    <row r="41" spans="1:11" ht="12.75">
      <c r="A41" s="269" t="s">
        <v>254</v>
      </c>
      <c r="B41" s="270"/>
      <c r="C41" s="270"/>
      <c r="D41" s="270"/>
      <c r="E41" s="270"/>
      <c r="F41" s="270"/>
      <c r="G41" s="270"/>
      <c r="H41" s="270"/>
      <c r="I41" s="1">
        <v>33</v>
      </c>
      <c r="J41" s="167"/>
      <c r="K41" s="5"/>
    </row>
    <row r="42" spans="1:11" ht="12.75">
      <c r="A42" s="269" t="s">
        <v>255</v>
      </c>
      <c r="B42" s="270"/>
      <c r="C42" s="270"/>
      <c r="D42" s="270"/>
      <c r="E42" s="270"/>
      <c r="F42" s="270"/>
      <c r="G42" s="270"/>
      <c r="H42" s="270"/>
      <c r="I42" s="1">
        <v>34</v>
      </c>
      <c r="J42" s="167"/>
      <c r="K42" s="5"/>
    </row>
    <row r="43" spans="1:11" ht="12.75">
      <c r="A43" s="269" t="s">
        <v>256</v>
      </c>
      <c r="B43" s="270"/>
      <c r="C43" s="270"/>
      <c r="D43" s="270"/>
      <c r="E43" s="270"/>
      <c r="F43" s="270"/>
      <c r="G43" s="270"/>
      <c r="H43" s="270"/>
      <c r="I43" s="1">
        <v>35</v>
      </c>
      <c r="J43" s="167">
        <f>3018274.68-362</f>
        <v>3017912.68</v>
      </c>
      <c r="K43" s="5"/>
    </row>
    <row r="44" spans="1:11" ht="12.75">
      <c r="A44" s="279" t="s">
        <v>257</v>
      </c>
      <c r="B44" s="280"/>
      <c r="C44" s="280"/>
      <c r="D44" s="280"/>
      <c r="E44" s="280"/>
      <c r="F44" s="280"/>
      <c r="G44" s="280"/>
      <c r="H44" s="280"/>
      <c r="I44" s="1">
        <v>36</v>
      </c>
      <c r="J44" s="168">
        <f>SUM(J39:J43)</f>
        <v>3017912.68</v>
      </c>
      <c r="K44" s="73">
        <f>SUM(K39:K43)</f>
        <v>222998</v>
      </c>
    </row>
    <row r="45" spans="1:11" ht="21" customHeight="1">
      <c r="A45" s="279" t="s">
        <v>258</v>
      </c>
      <c r="B45" s="280"/>
      <c r="C45" s="280"/>
      <c r="D45" s="280"/>
      <c r="E45" s="280"/>
      <c r="F45" s="280"/>
      <c r="G45" s="280"/>
      <c r="H45" s="280"/>
      <c r="I45" s="1">
        <v>37</v>
      </c>
      <c r="J45" s="168"/>
      <c r="K45" s="73">
        <f>+K38-K44</f>
        <v>2659007</v>
      </c>
    </row>
    <row r="46" spans="1:11" ht="22.5" customHeight="1">
      <c r="A46" s="279" t="s">
        <v>259</v>
      </c>
      <c r="B46" s="280"/>
      <c r="C46" s="280"/>
      <c r="D46" s="280"/>
      <c r="E46" s="280"/>
      <c r="F46" s="280"/>
      <c r="G46" s="280"/>
      <c r="H46" s="280"/>
      <c r="I46" s="1">
        <v>38</v>
      </c>
      <c r="J46" s="168">
        <f>+J44-J38</f>
        <v>3017912.68</v>
      </c>
      <c r="K46" s="73"/>
    </row>
    <row r="47" spans="1:11" ht="12.75">
      <c r="A47" s="269" t="s">
        <v>260</v>
      </c>
      <c r="B47" s="270"/>
      <c r="C47" s="270"/>
      <c r="D47" s="270"/>
      <c r="E47" s="270"/>
      <c r="F47" s="270"/>
      <c r="G47" s="270"/>
      <c r="H47" s="270"/>
      <c r="I47" s="1">
        <v>39</v>
      </c>
      <c r="J47" s="169">
        <f>+J19+J32-J46</f>
        <v>139402356.54</v>
      </c>
      <c r="K47" s="29"/>
    </row>
    <row r="48" spans="1:11" ht="12.75">
      <c r="A48" s="269" t="s">
        <v>261</v>
      </c>
      <c r="B48" s="270"/>
      <c r="C48" s="270"/>
      <c r="D48" s="270"/>
      <c r="E48" s="270"/>
      <c r="F48" s="270"/>
      <c r="G48" s="270"/>
      <c r="H48" s="270"/>
      <c r="I48" s="1">
        <v>40</v>
      </c>
      <c r="J48" s="169"/>
      <c r="K48" s="29">
        <f>-K45+K33-K19</f>
        <v>29392453</v>
      </c>
    </row>
    <row r="49" spans="1:11" ht="12.75">
      <c r="A49" s="269" t="s">
        <v>148</v>
      </c>
      <c r="B49" s="270"/>
      <c r="C49" s="270"/>
      <c r="D49" s="270"/>
      <c r="E49" s="270"/>
      <c r="F49" s="270"/>
      <c r="G49" s="270"/>
      <c r="H49" s="270"/>
      <c r="I49" s="1">
        <v>41</v>
      </c>
      <c r="J49" s="167">
        <v>525304971.03</v>
      </c>
      <c r="K49" s="5">
        <f>+'Balance sheet'!J64</f>
        <v>511638565.76061344</v>
      </c>
    </row>
    <row r="50" spans="1:11" ht="12.75">
      <c r="A50" s="269" t="s">
        <v>262</v>
      </c>
      <c r="B50" s="270"/>
      <c r="C50" s="270"/>
      <c r="D50" s="270"/>
      <c r="E50" s="270"/>
      <c r="F50" s="270"/>
      <c r="G50" s="270"/>
      <c r="H50" s="270"/>
      <c r="I50" s="1">
        <v>42</v>
      </c>
      <c r="J50" s="167"/>
      <c r="K50" s="5"/>
    </row>
    <row r="51" spans="1:11" ht="12.75">
      <c r="A51" s="269" t="s">
        <v>263</v>
      </c>
      <c r="B51" s="270"/>
      <c r="C51" s="270"/>
      <c r="D51" s="270"/>
      <c r="E51" s="270"/>
      <c r="F51" s="270"/>
      <c r="G51" s="270"/>
      <c r="H51" s="270"/>
      <c r="I51" s="1">
        <v>43</v>
      </c>
      <c r="J51" s="167">
        <f>+J47</f>
        <v>139402356.54</v>
      </c>
      <c r="K51" s="5">
        <f>+K48</f>
        <v>29392453</v>
      </c>
    </row>
    <row r="52" spans="1:12" ht="12.75">
      <c r="A52" s="301" t="s">
        <v>149</v>
      </c>
      <c r="B52" s="302"/>
      <c r="C52" s="302"/>
      <c r="D52" s="302"/>
      <c r="E52" s="302"/>
      <c r="F52" s="302"/>
      <c r="G52" s="302"/>
      <c r="H52" s="302"/>
      <c r="I52" s="4">
        <v>44</v>
      </c>
      <c r="J52" s="170">
        <f>SUM(J49:J51)</f>
        <v>664707327.5699999</v>
      </c>
      <c r="K52" s="174">
        <f>+K49-K51</f>
        <v>482246112.76061344</v>
      </c>
      <c r="L52" s="151">
        <f>+K52-'Balance sheet'!K64</f>
        <v>0.05141043663024902</v>
      </c>
    </row>
    <row r="53" spans="10:11" ht="12.75">
      <c r="J53" s="171"/>
      <c r="K53" s="17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1" max="4" width="9.140625" style="39" customWidth="1"/>
    <col min="5" max="5" width="10.140625" style="39" bestFit="1" customWidth="1"/>
    <col min="6" max="9" width="9.140625" style="39" customWidth="1"/>
    <col min="10" max="10" width="11.140625" style="39" customWidth="1"/>
    <col min="11" max="11" width="10.7109375" style="182" customWidth="1"/>
    <col min="12" max="12" width="13.00390625" style="39" bestFit="1" customWidth="1"/>
    <col min="13" max="13" width="9.140625" style="39" customWidth="1"/>
    <col min="14" max="14" width="13.00390625" style="39" bestFit="1" customWidth="1"/>
    <col min="15" max="15" width="0" style="39" hidden="1" customWidth="1"/>
    <col min="16" max="16384" width="9.140625" style="39" customWidth="1"/>
  </cols>
  <sheetData>
    <row r="1" spans="1:12" ht="12.75">
      <c r="A1" s="343" t="s">
        <v>334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8"/>
    </row>
    <row r="2" spans="1:12" ht="15.75">
      <c r="A2" s="20"/>
      <c r="B2" s="37"/>
      <c r="C2" s="353" t="s">
        <v>264</v>
      </c>
      <c r="D2" s="353"/>
      <c r="E2" s="40">
        <v>41275</v>
      </c>
      <c r="F2" s="21" t="s">
        <v>31</v>
      </c>
      <c r="G2" s="354">
        <v>41364</v>
      </c>
      <c r="H2" s="355"/>
      <c r="I2" s="37"/>
      <c r="J2" s="37"/>
      <c r="K2" s="37"/>
      <c r="L2" s="41"/>
    </row>
    <row r="3" spans="1:11" ht="24">
      <c r="A3" s="356" t="s">
        <v>116</v>
      </c>
      <c r="B3" s="356"/>
      <c r="C3" s="356"/>
      <c r="D3" s="356"/>
      <c r="E3" s="356"/>
      <c r="F3" s="356"/>
      <c r="G3" s="356"/>
      <c r="H3" s="356"/>
      <c r="I3" s="43" t="s">
        <v>117</v>
      </c>
      <c r="J3" s="44" t="s">
        <v>118</v>
      </c>
      <c r="K3" s="44" t="s">
        <v>119</v>
      </c>
    </row>
    <row r="4" spans="1:11" ht="12.75">
      <c r="A4" s="357">
        <v>1</v>
      </c>
      <c r="B4" s="357"/>
      <c r="C4" s="357"/>
      <c r="D4" s="357"/>
      <c r="E4" s="357"/>
      <c r="F4" s="357"/>
      <c r="G4" s="357"/>
      <c r="H4" s="357"/>
      <c r="I4" s="46">
        <v>2</v>
      </c>
      <c r="J4" s="45" t="s">
        <v>3</v>
      </c>
      <c r="K4" s="45" t="s">
        <v>4</v>
      </c>
    </row>
    <row r="5" spans="1:11" ht="12.75">
      <c r="A5" s="345" t="s">
        <v>150</v>
      </c>
      <c r="B5" s="346"/>
      <c r="C5" s="346"/>
      <c r="D5" s="346"/>
      <c r="E5" s="346"/>
      <c r="F5" s="346"/>
      <c r="G5" s="346"/>
      <c r="H5" s="346"/>
      <c r="I5" s="22">
        <v>1</v>
      </c>
      <c r="J5" s="23">
        <v>133165000</v>
      </c>
      <c r="K5" s="23">
        <f>+'Balance sheet'!K70</f>
        <v>133165000</v>
      </c>
    </row>
    <row r="6" spans="1:11" ht="12.75">
      <c r="A6" s="345" t="s">
        <v>151</v>
      </c>
      <c r="B6" s="346"/>
      <c r="C6" s="346"/>
      <c r="D6" s="346"/>
      <c r="E6" s="346"/>
      <c r="F6" s="346"/>
      <c r="G6" s="346"/>
      <c r="H6" s="346"/>
      <c r="I6" s="22">
        <v>2</v>
      </c>
      <c r="J6" s="24"/>
      <c r="K6" s="24"/>
    </row>
    <row r="7" spans="1:11" ht="12.75">
      <c r="A7" s="345" t="s">
        <v>265</v>
      </c>
      <c r="B7" s="346"/>
      <c r="C7" s="346"/>
      <c r="D7" s="346"/>
      <c r="E7" s="346"/>
      <c r="F7" s="346"/>
      <c r="G7" s="346"/>
      <c r="H7" s="346"/>
      <c r="I7" s="22">
        <v>3</v>
      </c>
      <c r="J7" s="24">
        <v>37379326.629999995</v>
      </c>
      <c r="K7" s="24">
        <f>+'Balance sheet'!K72</f>
        <v>34916456.46</v>
      </c>
    </row>
    <row r="8" spans="1:11" ht="12.75">
      <c r="A8" s="345" t="s">
        <v>266</v>
      </c>
      <c r="B8" s="346"/>
      <c r="C8" s="346"/>
      <c r="D8" s="346"/>
      <c r="E8" s="346"/>
      <c r="F8" s="346"/>
      <c r="G8" s="346"/>
      <c r="H8" s="346"/>
      <c r="I8" s="22">
        <v>4</v>
      </c>
      <c r="J8" s="24">
        <v>682131881.17</v>
      </c>
      <c r="K8" s="24">
        <f>+'Balance sheet'!K79</f>
        <v>587199477.492542</v>
      </c>
    </row>
    <row r="9" spans="1:11" ht="12.75">
      <c r="A9" s="345" t="s">
        <v>267</v>
      </c>
      <c r="B9" s="346"/>
      <c r="C9" s="346"/>
      <c r="D9" s="346"/>
      <c r="E9" s="346"/>
      <c r="F9" s="346"/>
      <c r="G9" s="346"/>
      <c r="H9" s="346"/>
      <c r="I9" s="22">
        <v>5</v>
      </c>
      <c r="J9" s="24">
        <v>35731860.53</v>
      </c>
      <c r="K9" s="24">
        <f>+'Balance sheet'!K82</f>
        <v>48913791.3792395</v>
      </c>
    </row>
    <row r="10" spans="1:11" ht="12.75">
      <c r="A10" s="345" t="s">
        <v>268</v>
      </c>
      <c r="B10" s="346"/>
      <c r="C10" s="346"/>
      <c r="D10" s="346"/>
      <c r="E10" s="346"/>
      <c r="F10" s="346"/>
      <c r="G10" s="346"/>
      <c r="H10" s="346"/>
      <c r="I10" s="22">
        <v>6</v>
      </c>
      <c r="J10" s="24"/>
      <c r="K10" s="24"/>
    </row>
    <row r="11" spans="1:11" ht="12.75">
      <c r="A11" s="345" t="s">
        <v>152</v>
      </c>
      <c r="B11" s="346"/>
      <c r="C11" s="346"/>
      <c r="D11" s="346"/>
      <c r="E11" s="346"/>
      <c r="F11" s="346"/>
      <c r="G11" s="346"/>
      <c r="H11" s="346"/>
      <c r="I11" s="22">
        <v>7</v>
      </c>
      <c r="J11" s="24"/>
      <c r="K11" s="24"/>
    </row>
    <row r="12" spans="1:11" ht="12.75">
      <c r="A12" s="345" t="s">
        <v>269</v>
      </c>
      <c r="B12" s="346"/>
      <c r="C12" s="346"/>
      <c r="D12" s="346"/>
      <c r="E12" s="346"/>
      <c r="F12" s="346"/>
      <c r="G12" s="346"/>
      <c r="H12" s="346"/>
      <c r="I12" s="22">
        <v>8</v>
      </c>
      <c r="J12" s="24"/>
      <c r="K12" s="24"/>
    </row>
    <row r="13" spans="1:11" ht="12.75">
      <c r="A13" s="345" t="s">
        <v>270</v>
      </c>
      <c r="B13" s="346"/>
      <c r="C13" s="346"/>
      <c r="D13" s="346"/>
      <c r="E13" s="346"/>
      <c r="F13" s="346"/>
      <c r="G13" s="346"/>
      <c r="H13" s="346"/>
      <c r="I13" s="22">
        <v>9</v>
      </c>
      <c r="J13" s="24"/>
      <c r="K13" s="24"/>
    </row>
    <row r="14" spans="1:14" ht="12.75">
      <c r="A14" s="347" t="s">
        <v>153</v>
      </c>
      <c r="B14" s="348"/>
      <c r="C14" s="348"/>
      <c r="D14" s="348"/>
      <c r="E14" s="348"/>
      <c r="F14" s="348"/>
      <c r="G14" s="348"/>
      <c r="H14" s="348"/>
      <c r="I14" s="22">
        <v>10</v>
      </c>
      <c r="J14" s="73">
        <f>SUM(J5:J13)</f>
        <v>888408068.3299999</v>
      </c>
      <c r="K14" s="181">
        <f>SUM(K5:K13)</f>
        <v>804194725.3317816</v>
      </c>
      <c r="L14" s="71"/>
      <c r="M14" s="71"/>
      <c r="N14" s="71"/>
    </row>
    <row r="15" spans="1:12" ht="12.75">
      <c r="A15" s="345" t="s">
        <v>271</v>
      </c>
      <c r="B15" s="346"/>
      <c r="C15" s="346"/>
      <c r="D15" s="346"/>
      <c r="E15" s="346"/>
      <c r="F15" s="346"/>
      <c r="G15" s="346"/>
      <c r="H15" s="346"/>
      <c r="I15" s="22">
        <v>11</v>
      </c>
      <c r="J15" s="24">
        <v>0</v>
      </c>
      <c r="K15" s="24">
        <v>450</v>
      </c>
      <c r="L15" s="71"/>
    </row>
    <row r="16" spans="1:11" ht="12.75">
      <c r="A16" s="345" t="s">
        <v>272</v>
      </c>
      <c r="B16" s="346"/>
      <c r="C16" s="346"/>
      <c r="D16" s="346"/>
      <c r="E16" s="346"/>
      <c r="F16" s="346"/>
      <c r="G16" s="346"/>
      <c r="H16" s="346"/>
      <c r="I16" s="22">
        <v>12</v>
      </c>
      <c r="J16" s="24"/>
      <c r="K16" s="24"/>
    </row>
    <row r="17" spans="1:11" ht="12.75">
      <c r="A17" s="345" t="s">
        <v>154</v>
      </c>
      <c r="B17" s="346"/>
      <c r="C17" s="346"/>
      <c r="D17" s="346"/>
      <c r="E17" s="346"/>
      <c r="F17" s="346"/>
      <c r="G17" s="346"/>
      <c r="H17" s="346"/>
      <c r="I17" s="22">
        <v>13</v>
      </c>
      <c r="J17" s="24"/>
      <c r="K17" s="24"/>
    </row>
    <row r="18" spans="1:11" ht="12.75">
      <c r="A18" s="345" t="s">
        <v>155</v>
      </c>
      <c r="B18" s="346"/>
      <c r="C18" s="346"/>
      <c r="D18" s="346"/>
      <c r="E18" s="346"/>
      <c r="F18" s="346"/>
      <c r="G18" s="346"/>
      <c r="H18" s="346"/>
      <c r="I18" s="22">
        <v>14</v>
      </c>
      <c r="J18" s="24"/>
      <c r="K18" s="24"/>
    </row>
    <row r="19" spans="1:11" ht="12.75">
      <c r="A19" s="345" t="s">
        <v>273</v>
      </c>
      <c r="B19" s="346"/>
      <c r="C19" s="346"/>
      <c r="D19" s="346"/>
      <c r="E19" s="346"/>
      <c r="F19" s="346"/>
      <c r="G19" s="346"/>
      <c r="H19" s="346"/>
      <c r="I19" s="22">
        <v>15</v>
      </c>
      <c r="J19" s="24"/>
      <c r="K19" s="24"/>
    </row>
    <row r="20" spans="1:11" ht="12.75">
      <c r="A20" s="345" t="s">
        <v>274</v>
      </c>
      <c r="B20" s="346"/>
      <c r="C20" s="346"/>
      <c r="D20" s="346"/>
      <c r="E20" s="346"/>
      <c r="F20" s="346"/>
      <c r="G20" s="346"/>
      <c r="H20" s="346"/>
      <c r="I20" s="22">
        <v>16</v>
      </c>
      <c r="J20" s="24"/>
      <c r="K20" s="24"/>
    </row>
    <row r="21" spans="1:11" ht="12.75">
      <c r="A21" s="347" t="s">
        <v>275</v>
      </c>
      <c r="B21" s="348"/>
      <c r="C21" s="348"/>
      <c r="D21" s="348"/>
      <c r="E21" s="348"/>
      <c r="F21" s="348"/>
      <c r="G21" s="348"/>
      <c r="H21" s="348"/>
      <c r="I21" s="22">
        <v>17</v>
      </c>
      <c r="J21" s="42">
        <v>0</v>
      </c>
      <c r="K21" s="42">
        <f>SUM(K15:K20)</f>
        <v>450</v>
      </c>
    </row>
    <row r="22" spans="1:11" ht="12.75">
      <c r="A22" s="349"/>
      <c r="B22" s="350"/>
      <c r="C22" s="350"/>
      <c r="D22" s="350"/>
      <c r="E22" s="350"/>
      <c r="F22" s="350"/>
      <c r="G22" s="350"/>
      <c r="H22" s="350"/>
      <c r="I22" s="351"/>
      <c r="J22" s="351"/>
      <c r="K22" s="352"/>
    </row>
    <row r="23" spans="1:11" ht="12.75">
      <c r="A23" s="337" t="s">
        <v>277</v>
      </c>
      <c r="B23" s="338"/>
      <c r="C23" s="338"/>
      <c r="D23" s="338"/>
      <c r="E23" s="338"/>
      <c r="F23" s="338"/>
      <c r="G23" s="338"/>
      <c r="H23" s="338"/>
      <c r="I23" s="25">
        <v>18</v>
      </c>
      <c r="J23" s="23">
        <f>+J21</f>
        <v>0</v>
      </c>
      <c r="K23" s="23">
        <f>+K21</f>
        <v>450</v>
      </c>
    </row>
    <row r="24" spans="1:11" ht="17.25" customHeight="1">
      <c r="A24" s="339" t="s">
        <v>276</v>
      </c>
      <c r="B24" s="340"/>
      <c r="C24" s="340"/>
      <c r="D24" s="340"/>
      <c r="E24" s="340"/>
      <c r="F24" s="340"/>
      <c r="G24" s="340"/>
      <c r="H24" s="340"/>
      <c r="I24" s="26">
        <v>19</v>
      </c>
      <c r="J24" s="42"/>
      <c r="K24" s="42"/>
    </row>
    <row r="25" spans="1:11" ht="30" customHeight="1">
      <c r="A25" s="341" t="s">
        <v>156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view="pageBreakPreview" zoomScaleSheetLayoutView="100" zoomScalePageLayoutView="0" workbookViewId="0" topLeftCell="A1">
      <selection activeCell="A39" sqref="A39:IV46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12.140625" style="0" customWidth="1"/>
    <col min="4" max="5" width="10.421875" style="0" customWidth="1"/>
    <col min="6" max="6" width="11.140625" style="0" customWidth="1"/>
    <col min="7" max="7" width="10.57421875" style="0" customWidth="1"/>
    <col min="8" max="12" width="10.28125" style="0" bestFit="1" customWidth="1"/>
    <col min="13" max="13" width="10.00390625" style="0" customWidth="1"/>
  </cols>
  <sheetData>
    <row r="1" spans="1:12" ht="12.75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5.75">
      <c r="A2" s="366" t="s">
        <v>305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</row>
    <row r="3" spans="1:12" ht="12.7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ht="12.75">
      <c r="A4" s="363"/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</row>
    <row r="5" spans="1:12" ht="14.25">
      <c r="A5" s="121" t="s">
        <v>288</v>
      </c>
      <c r="B5" s="122" t="s">
        <v>289</v>
      </c>
      <c r="C5" s="123"/>
      <c r="D5" s="123"/>
      <c r="E5" s="123"/>
      <c r="F5" s="123"/>
      <c r="G5" s="123"/>
      <c r="H5" s="123"/>
      <c r="I5" s="123"/>
      <c r="J5" s="123"/>
      <c r="K5" s="123"/>
      <c r="L5" s="119"/>
    </row>
    <row r="6" spans="1:12" ht="14.25">
      <c r="A6" s="124"/>
      <c r="B6" s="123"/>
      <c r="C6" s="364"/>
      <c r="D6" s="364"/>
      <c r="E6" s="364"/>
      <c r="F6" s="364"/>
      <c r="G6" s="364"/>
      <c r="H6" s="364"/>
      <c r="I6" s="150"/>
      <c r="J6" s="150"/>
      <c r="K6" s="123"/>
      <c r="L6" s="119"/>
    </row>
    <row r="7" spans="1:12" ht="12.75">
      <c r="A7" s="124"/>
      <c r="B7" s="125"/>
      <c r="C7" s="364" t="s">
        <v>290</v>
      </c>
      <c r="D7" s="364"/>
      <c r="E7" s="364" t="s">
        <v>291</v>
      </c>
      <c r="F7" s="364"/>
      <c r="G7" s="364" t="s">
        <v>292</v>
      </c>
      <c r="H7" s="364"/>
      <c r="I7" s="365" t="s">
        <v>314</v>
      </c>
      <c r="J7" s="365"/>
      <c r="K7" s="364" t="s">
        <v>293</v>
      </c>
      <c r="L7" s="364"/>
    </row>
    <row r="8" spans="1:12" ht="12.75">
      <c r="A8" s="124"/>
      <c r="B8" s="126"/>
      <c r="C8" s="127" t="s">
        <v>317</v>
      </c>
      <c r="D8" s="127" t="s">
        <v>323</v>
      </c>
      <c r="E8" s="127" t="s">
        <v>317</v>
      </c>
      <c r="F8" s="127" t="s">
        <v>323</v>
      </c>
      <c r="G8" s="127" t="s">
        <v>317</v>
      </c>
      <c r="H8" s="127" t="s">
        <v>323</v>
      </c>
      <c r="I8" s="127" t="s">
        <v>317</v>
      </c>
      <c r="J8" s="127" t="s">
        <v>323</v>
      </c>
      <c r="K8" s="127" t="s">
        <v>317</v>
      </c>
      <c r="L8" s="127" t="s">
        <v>323</v>
      </c>
    </row>
    <row r="9" spans="1:12" ht="12.75">
      <c r="A9" s="124"/>
      <c r="B9" s="128"/>
      <c r="C9" s="129" t="s">
        <v>294</v>
      </c>
      <c r="D9" s="129" t="s">
        <v>294</v>
      </c>
      <c r="E9" s="129" t="s">
        <v>295</v>
      </c>
      <c r="F9" s="130" t="s">
        <v>295</v>
      </c>
      <c r="G9" s="130" t="s">
        <v>295</v>
      </c>
      <c r="H9" s="129" t="s">
        <v>294</v>
      </c>
      <c r="I9" s="129" t="s">
        <v>294</v>
      </c>
      <c r="J9" s="129" t="s">
        <v>294</v>
      </c>
      <c r="K9" s="129" t="s">
        <v>294</v>
      </c>
      <c r="L9" s="129" t="s">
        <v>294</v>
      </c>
    </row>
    <row r="10" spans="1:12" ht="12.75">
      <c r="A10" s="124"/>
      <c r="B10" s="128"/>
      <c r="C10" s="129"/>
      <c r="D10" s="129"/>
      <c r="E10" s="129"/>
      <c r="F10" s="130"/>
      <c r="G10" s="130"/>
      <c r="H10" s="129"/>
      <c r="I10" s="129"/>
      <c r="J10" s="129"/>
      <c r="K10" s="129"/>
      <c r="L10" s="129"/>
    </row>
    <row r="11" spans="1:12" s="180" customFormat="1" ht="12.75">
      <c r="A11" s="177"/>
      <c r="B11" s="131" t="s">
        <v>319</v>
      </c>
      <c r="C11" s="178">
        <v>193688.597114712</v>
      </c>
      <c r="D11" s="178">
        <v>124755.80004</v>
      </c>
      <c r="E11" s="178">
        <v>128221.858797473</v>
      </c>
      <c r="F11" s="179">
        <v>113164.61299</v>
      </c>
      <c r="G11" s="179">
        <v>10095.003405964</v>
      </c>
      <c r="H11" s="178">
        <v>8705.88707</v>
      </c>
      <c r="I11" s="165">
        <v>0</v>
      </c>
      <c r="J11" s="165">
        <v>0</v>
      </c>
      <c r="K11" s="178">
        <f aca="true" t="shared" si="0" ref="K11:L14">+C11+E11+G11+I11</f>
        <v>332005.459318149</v>
      </c>
      <c r="L11" s="178">
        <f t="shared" si="0"/>
        <v>246626.3001</v>
      </c>
    </row>
    <row r="12" spans="1:12" ht="12.75">
      <c r="A12" s="124"/>
      <c r="B12" s="163" t="s">
        <v>320</v>
      </c>
      <c r="C12" s="164">
        <v>-1020.52562</v>
      </c>
      <c r="D12" s="164">
        <v>-1209.3223</v>
      </c>
      <c r="E12" s="164">
        <v>-724.889850000007</v>
      </c>
      <c r="F12" s="164">
        <v>0</v>
      </c>
      <c r="G12" s="164">
        <v>-10.5725299999995</v>
      </c>
      <c r="H12" s="164">
        <v>0</v>
      </c>
      <c r="I12" s="164">
        <v>0</v>
      </c>
      <c r="J12" s="164">
        <v>0</v>
      </c>
      <c r="K12" s="164">
        <f t="shared" si="0"/>
        <v>-1755.9880000000064</v>
      </c>
      <c r="L12" s="164">
        <f t="shared" si="0"/>
        <v>-1209.3223</v>
      </c>
    </row>
    <row r="13" spans="1:13" ht="16.5" customHeight="1">
      <c r="A13" s="124"/>
      <c r="B13" s="131" t="s">
        <v>321</v>
      </c>
      <c r="C13" s="152">
        <f>SUM(C11:C12)</f>
        <v>192668.071494712</v>
      </c>
      <c r="D13" s="152">
        <f aca="true" t="shared" si="1" ref="D13:J13">SUM(D11:D12)</f>
        <v>123546.47774</v>
      </c>
      <c r="E13" s="152">
        <f t="shared" si="1"/>
        <v>127496.968947473</v>
      </c>
      <c r="F13" s="152">
        <f t="shared" si="1"/>
        <v>113164.61299</v>
      </c>
      <c r="G13" s="152">
        <f t="shared" si="1"/>
        <v>10084.430875964</v>
      </c>
      <c r="H13" s="152">
        <f t="shared" si="1"/>
        <v>8705.88707</v>
      </c>
      <c r="I13" s="152">
        <f t="shared" si="1"/>
        <v>0</v>
      </c>
      <c r="J13" s="152">
        <f t="shared" si="1"/>
        <v>0</v>
      </c>
      <c r="K13" s="153">
        <f t="shared" si="0"/>
        <v>330249.471318149</v>
      </c>
      <c r="L13" s="153">
        <f t="shared" si="0"/>
        <v>245416.9778</v>
      </c>
      <c r="M13" s="145"/>
    </row>
    <row r="14" spans="1:13" ht="12.75">
      <c r="A14" s="124"/>
      <c r="B14" s="131" t="s">
        <v>315</v>
      </c>
      <c r="C14" s="155">
        <v>7843.164872189</v>
      </c>
      <c r="D14" s="155">
        <v>13675.137309999998</v>
      </c>
      <c r="E14" s="155">
        <v>40302.537801570994</v>
      </c>
      <c r="F14" s="154">
        <v>25926.790360000003</v>
      </c>
      <c r="G14" s="154">
        <v>401.173255824</v>
      </c>
      <c r="H14" s="156">
        <v>-1209.13211</v>
      </c>
      <c r="I14" s="154">
        <v>-6456.103877914001</v>
      </c>
      <c r="J14" s="153">
        <v>-7072.20754</v>
      </c>
      <c r="K14" s="153">
        <f t="shared" si="0"/>
        <v>42090.77205166999</v>
      </c>
      <c r="L14" s="153">
        <f t="shared" si="0"/>
        <v>31320.588020000007</v>
      </c>
      <c r="M14" s="145"/>
    </row>
    <row r="15" spans="1:12" ht="14.25">
      <c r="A15" s="124"/>
      <c r="B15" s="123"/>
      <c r="C15" s="157"/>
      <c r="D15" s="157"/>
      <c r="E15" s="157"/>
      <c r="F15" s="157"/>
      <c r="G15" s="157"/>
      <c r="H15" s="157"/>
      <c r="I15" s="157"/>
      <c r="J15" s="157"/>
      <c r="K15" s="157"/>
      <c r="L15" s="157"/>
    </row>
    <row r="16" spans="1:12" ht="14.25">
      <c r="A16" s="121" t="s">
        <v>296</v>
      </c>
      <c r="B16" s="122" t="s">
        <v>297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19"/>
    </row>
    <row r="17" spans="1:12" ht="15" customHeight="1">
      <c r="A17" s="132"/>
      <c r="B17" s="133"/>
      <c r="C17" s="134" t="str">
        <f>+C8</f>
        <v>31.03.2013</v>
      </c>
      <c r="D17" s="134" t="str">
        <f>+D8</f>
        <v>31.03.2012</v>
      </c>
      <c r="E17" s="120"/>
      <c r="G17" s="120"/>
      <c r="H17" s="120"/>
      <c r="I17" s="120"/>
      <c r="J17" s="120"/>
      <c r="K17" s="120"/>
      <c r="L17" s="119"/>
    </row>
    <row r="18" spans="1:12" ht="12.75">
      <c r="A18" s="132"/>
      <c r="B18" s="133"/>
      <c r="C18" s="130" t="s">
        <v>294</v>
      </c>
      <c r="D18" s="129" t="s">
        <v>294</v>
      </c>
      <c r="E18" s="120"/>
      <c r="F18" s="120"/>
      <c r="G18" s="120"/>
      <c r="H18" s="120"/>
      <c r="I18" s="120"/>
      <c r="J18" s="120"/>
      <c r="K18" s="120"/>
      <c r="L18" s="119"/>
    </row>
    <row r="19" spans="1:12" ht="12.75">
      <c r="A19" s="132"/>
      <c r="B19" s="133"/>
      <c r="C19" s="135"/>
      <c r="D19" s="135"/>
      <c r="E19" s="120"/>
      <c r="F19" s="120"/>
      <c r="G19" s="120"/>
      <c r="H19" s="120"/>
      <c r="I19" s="120"/>
      <c r="J19" s="120"/>
      <c r="K19" s="120"/>
      <c r="L19" s="119"/>
    </row>
    <row r="20" spans="1:12" ht="12.75" customHeight="1" thickBot="1">
      <c r="A20" s="132"/>
      <c r="B20" s="133" t="s">
        <v>298</v>
      </c>
      <c r="C20" s="136">
        <v>127982</v>
      </c>
      <c r="D20" s="136">
        <v>115283</v>
      </c>
      <c r="E20" s="120"/>
      <c r="F20" s="120"/>
      <c r="G20" s="120"/>
      <c r="H20" s="137"/>
      <c r="I20" s="137"/>
      <c r="J20" s="137"/>
      <c r="K20" s="120"/>
      <c r="L20" s="119"/>
    </row>
    <row r="21" spans="1:12" ht="12.75">
      <c r="A21" s="132"/>
      <c r="B21" s="133"/>
      <c r="C21" s="138"/>
      <c r="D21" s="139"/>
      <c r="E21" s="120"/>
      <c r="F21" s="120"/>
      <c r="G21" s="120"/>
      <c r="H21" s="120"/>
      <c r="I21" s="120"/>
      <c r="J21" s="120"/>
      <c r="K21" s="120"/>
      <c r="L21" s="119"/>
    </row>
    <row r="22" spans="1:12" ht="12.75" customHeight="1" thickBot="1">
      <c r="A22" s="132"/>
      <c r="B22" s="133" t="s">
        <v>299</v>
      </c>
      <c r="C22" s="136">
        <v>132150</v>
      </c>
      <c r="D22" s="136">
        <v>63118</v>
      </c>
      <c r="E22" s="120"/>
      <c r="F22" s="120"/>
      <c r="G22" s="120"/>
      <c r="H22" s="120"/>
      <c r="I22" s="120"/>
      <c r="J22" s="120"/>
      <c r="K22" s="120"/>
      <c r="L22" s="119"/>
    </row>
    <row r="23" spans="1:12" ht="12.75">
      <c r="A23" s="132"/>
      <c r="B23" s="120"/>
      <c r="C23" s="120"/>
      <c r="D23" s="120"/>
      <c r="E23" s="120"/>
      <c r="F23" s="120"/>
      <c r="G23" s="120"/>
      <c r="H23" s="120"/>
      <c r="I23" s="120"/>
      <c r="J23" s="120"/>
      <c r="K23" s="120"/>
      <c r="L23" s="119"/>
    </row>
    <row r="24" spans="1:12" ht="12.75">
      <c r="A24" s="140" t="s">
        <v>300</v>
      </c>
      <c r="B24" s="122" t="s">
        <v>301</v>
      </c>
      <c r="C24" s="133"/>
      <c r="D24" s="133"/>
      <c r="E24" s="120"/>
      <c r="F24" s="120"/>
      <c r="G24" s="120"/>
      <c r="H24" s="120"/>
      <c r="I24" s="120"/>
      <c r="J24" s="120"/>
      <c r="K24" s="120"/>
      <c r="L24" s="119"/>
    </row>
    <row r="25" spans="1:12" ht="12.75">
      <c r="A25" s="140"/>
      <c r="B25" s="141"/>
      <c r="C25" s="133"/>
      <c r="D25" s="133"/>
      <c r="E25" s="120"/>
      <c r="F25" s="120"/>
      <c r="G25" s="120"/>
      <c r="H25" s="120"/>
      <c r="I25" s="120"/>
      <c r="J25" s="120"/>
      <c r="K25" s="120"/>
      <c r="L25" s="119"/>
    </row>
    <row r="26" spans="1:12" ht="12.75">
      <c r="A26" s="120"/>
      <c r="B26" s="133"/>
      <c r="C26" s="142" t="str">
        <f>+C8</f>
        <v>31.03.2013</v>
      </c>
      <c r="D26" s="143">
        <v>41274</v>
      </c>
      <c r="E26" s="120"/>
      <c r="F26" s="120"/>
      <c r="G26" s="120"/>
      <c r="H26" s="120"/>
      <c r="I26" s="120"/>
      <c r="J26" s="120"/>
      <c r="K26" s="120"/>
      <c r="L26" s="119"/>
    </row>
    <row r="27" spans="1:12" ht="12.75">
      <c r="A27" s="120"/>
      <c r="B27" s="133"/>
      <c r="C27" s="130" t="s">
        <v>294</v>
      </c>
      <c r="D27" s="130" t="s">
        <v>294</v>
      </c>
      <c r="E27" s="120"/>
      <c r="F27" s="120"/>
      <c r="G27" s="120"/>
      <c r="H27" s="120"/>
      <c r="I27" s="120"/>
      <c r="J27" s="120"/>
      <c r="K27" s="120"/>
      <c r="L27" s="119"/>
    </row>
    <row r="28" spans="1:12" ht="12.75">
      <c r="A28" s="120"/>
      <c r="B28" s="133"/>
      <c r="C28" s="135"/>
      <c r="D28" s="135"/>
      <c r="E28" s="120"/>
      <c r="F28" s="120"/>
      <c r="G28" s="120"/>
      <c r="H28" s="120"/>
      <c r="I28" s="120"/>
      <c r="J28" s="120"/>
      <c r="K28" s="120"/>
      <c r="L28" s="119"/>
    </row>
    <row r="29" spans="1:12" ht="13.5" customHeight="1" thickBot="1">
      <c r="A29" s="120"/>
      <c r="B29" s="133" t="s">
        <v>302</v>
      </c>
      <c r="C29" s="144">
        <v>65431</v>
      </c>
      <c r="D29" s="144">
        <v>81190</v>
      </c>
      <c r="E29" s="120"/>
      <c r="F29" s="120"/>
      <c r="G29" s="120"/>
      <c r="H29" s="120"/>
      <c r="I29" s="120"/>
      <c r="J29" s="120"/>
      <c r="K29" s="120"/>
      <c r="L29" s="119"/>
    </row>
    <row r="30" spans="1:12" ht="12.75">
      <c r="A30" s="120"/>
      <c r="B30" s="133"/>
      <c r="C30" s="138"/>
      <c r="D30" s="138"/>
      <c r="E30" s="120"/>
      <c r="F30" s="120"/>
      <c r="G30" s="120"/>
      <c r="H30" s="120"/>
      <c r="I30" s="120"/>
      <c r="J30" s="120"/>
      <c r="K30" s="120"/>
      <c r="L30" s="119"/>
    </row>
    <row r="31" spans="1:12" ht="13.5" thickBot="1">
      <c r="A31" s="120"/>
      <c r="B31" s="133" t="s">
        <v>303</v>
      </c>
      <c r="C31" s="144">
        <v>118412</v>
      </c>
      <c r="D31" s="144">
        <v>115690</v>
      </c>
      <c r="E31" s="120"/>
      <c r="F31" s="120"/>
      <c r="G31" s="120"/>
      <c r="H31" s="120"/>
      <c r="I31" s="120"/>
      <c r="J31" s="120"/>
      <c r="K31" s="120"/>
      <c r="L31" s="119"/>
    </row>
    <row r="32" spans="1:12" ht="12.75">
      <c r="A32" s="119"/>
      <c r="B32" s="133"/>
      <c r="C32" s="138"/>
      <c r="D32" s="138"/>
      <c r="E32" s="119"/>
      <c r="F32" s="119"/>
      <c r="G32" s="119"/>
      <c r="H32" s="119"/>
      <c r="I32" s="119"/>
      <c r="J32" s="119"/>
      <c r="K32" s="119"/>
      <c r="L32" s="119"/>
    </row>
    <row r="33" spans="1:12" ht="12.75">
      <c r="A33" s="149">
        <v>4</v>
      </c>
      <c r="B33" s="360" t="s">
        <v>322</v>
      </c>
      <c r="C33" s="361"/>
      <c r="D33" s="361"/>
      <c r="E33" s="361"/>
      <c r="F33" s="361"/>
      <c r="G33" s="361"/>
      <c r="H33" s="361"/>
      <c r="I33" s="361"/>
      <c r="J33" s="361"/>
      <c r="K33" s="361"/>
      <c r="L33" s="361"/>
    </row>
    <row r="34" spans="1:12" ht="12.75">
      <c r="A34" s="149">
        <v>5</v>
      </c>
      <c r="B34" s="362" t="s">
        <v>304</v>
      </c>
      <c r="C34" s="363"/>
      <c r="D34" s="363"/>
      <c r="E34" s="363"/>
      <c r="F34" s="363"/>
      <c r="G34" s="363"/>
      <c r="H34" s="363"/>
      <c r="I34" s="363"/>
      <c r="J34" s="363"/>
      <c r="K34" s="363"/>
      <c r="L34" s="363"/>
    </row>
    <row r="35" spans="1:12" ht="27" customHeight="1">
      <c r="A35" s="186">
        <v>6</v>
      </c>
      <c r="B35" s="358" t="s">
        <v>329</v>
      </c>
      <c r="C35" s="359"/>
      <c r="D35" s="359"/>
      <c r="E35" s="359"/>
      <c r="F35" s="359"/>
      <c r="G35" s="359"/>
      <c r="H35" s="359"/>
      <c r="I35" s="359"/>
      <c r="J35" s="359"/>
      <c r="K35" s="359"/>
      <c r="L35" s="359"/>
    </row>
    <row r="36" spans="1:13" ht="12.75">
      <c r="A36" s="147"/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</row>
    <row r="37" spans="2:5" ht="12.75">
      <c r="B37" s="159"/>
      <c r="C37" s="158"/>
      <c r="D37" s="161"/>
      <c r="E37" s="160"/>
    </row>
    <row r="38" spans="1:2" ht="12.75">
      <c r="A38" s="146"/>
      <c r="B38" s="146"/>
    </row>
    <row r="39" spans="4:5" ht="12.75">
      <c r="D39" s="185"/>
      <c r="E39" s="185"/>
    </row>
  </sheetData>
  <sheetProtection/>
  <mergeCells count="13">
    <mergeCell ref="A2:L2"/>
    <mergeCell ref="A4:L4"/>
    <mergeCell ref="C6:D6"/>
    <mergeCell ref="E6:F6"/>
    <mergeCell ref="G6:H6"/>
    <mergeCell ref="B35:L35"/>
    <mergeCell ref="B33:L33"/>
    <mergeCell ref="B34:L34"/>
    <mergeCell ref="C7:D7"/>
    <mergeCell ref="E7:F7"/>
    <mergeCell ref="G7:H7"/>
    <mergeCell ref="K7:L7"/>
    <mergeCell ref="I7:J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Orhideja Gjenero</cp:lastModifiedBy>
  <cp:lastPrinted>2013-04-23T14:04:50Z</cp:lastPrinted>
  <dcterms:created xsi:type="dcterms:W3CDTF">2008-10-17T11:51:54Z</dcterms:created>
  <dcterms:modified xsi:type="dcterms:W3CDTF">2013-04-29T07:53:55Z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