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868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<sst xmlns="http://schemas.openxmlformats.org/spreadsheetml/2006/main" count="388" uniqueCount="335">
  <si>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</si>
  <si>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</si>
  <si>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</si>
  <si>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</si>
  <si>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</si>
  <si>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</si>
  <si>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</si>
  <si>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</si>
  <si>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</si>
  <si>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</si>
  <si>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</si>
  <si>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</si>
  <si>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</si>
  <si>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</si>
  <si>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</si>
  <si>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</si>
  <si>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</si>
  <si>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</si>
  <si>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</si>
  <si>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</si>
  <si>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</si>
  <si>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</si>
  <si>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</si>
  <si>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</si>
  <si>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</si>
  <si>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</si>
  <si>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</si>
  <si>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</si>
  <si>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</si>
  <si>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</si>
  <si>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</si>
  <si>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</si>
  <si>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</si>
  <si>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</si>
  <si>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</si>
  <si>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</si>
  <si>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</si>
  <si>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</si>
  <si>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</si>
  <si>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</si>
  <si>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</si>
  <si>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</si>
  <si>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</si>
  <si>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</si>
  <si>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</si>
  <si>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</si>
  <si>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</si>
  <si>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</si>
  <si>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</si>
  <si>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</si>
  <si>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</si>
  <si>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</si>
  <si>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</si>
  <si>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</si>
  <si>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</si>
  <si>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</si>
  <si>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</si>
  <si>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</si>
  <si>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</si>
  <si>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</si>
  <si>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</si>
  <si>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</si>
  <si>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</si>
  <si>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</si>
  <si>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</si>
  <si>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</si>
  <si>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</si>
  <si>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</si>
  <si>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</si>
  <si>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</si>
  <si>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</si>
  <si>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</si>
  <si>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</si>
  <si>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</si>
  <si>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</si>
  <si>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</si>
  <si>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</si>
  <si>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</si>
  <si>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</si>
  <si>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</si>
  <si>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</si>
  <si>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</si>
  <si>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</si>
  <si>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</si>
  <si>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</si>
  <si>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</si>
  <si>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</si>
  <si>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</si>
  <si>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</si>
  <si>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</si>
  <si>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</si>
  <si>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</si>
  <si>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</si>
  <si>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</si>
  <si>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</si>
  <si>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</si>
  <si>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</si>
  <si>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</si>
  <si>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</si>
  <si>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</si>
  <si>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</si>
  <si>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</si>
  <si>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</si>
  <si>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</si>
  <si>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</si>
  <si>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</si>
  <si>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</si>
  <si>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</si>
  <si>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</si>
  <si>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</si>
  <si>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</si>
  <si>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</si>
  <si>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</si>
  <si>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</si>
  <si>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</si>
  <si>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</si>
  <si>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</si>
  <si>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</si>
  <si>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</si>
  <si>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</si>
  <si>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</si>
  <si>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</si>
  <si>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</si>
  <si>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</si>
  <si>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</si>
  <si>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</si>
  <si>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</si>
  <si>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</si>
  <si>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</si>
  <si>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</si>
  <si>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</si>
  <si>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</si>
  <si>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</si>
  <si>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</si>
  <si>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</si>
  <si>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</si>
  <si>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</si>
  <si>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</si>
  <si>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</si>
  <si>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</si>
  <si>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</si>
  <si>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</si>
  <si>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</si>
  <si>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</si>
  <si>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</si>
  <si>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</si>
  <si>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</si>
  <si>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</si>
  <si>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</si>
  <si>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</si>
  <si>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</si>
  <si>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</si>
  <si>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</si>
  <si>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</si>
  <si>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</si>
  <si>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</si>
  <si>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</si>
  <si>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</si>
  <si>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</si>
  <si>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</si>
  <si>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</si>
  <si>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</si>
  <si>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</si>
  <si>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</si>
  <si>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</si>
  <si>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</si>
  <si>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</si>
  <si>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</si>
  <si>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</si>
  <si>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</si>
  <si>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</si>
  <si>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</si>
  <si>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</si>
  <si>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</si>
  <si>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</si>
  <si>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</si>
  <si>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</si>
  <si>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</si>
  <si>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</si>
  <si>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</si>
  <si>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</si>
  <si>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</si>
  <si>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</si>
  <si>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</si>
  <si>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</si>
  <si>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</si>
  <si>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</si>
  <si>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</si>
  <si>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</si>
  <si>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</si>
  <si>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</si>
  <si>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</si>
  <si>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</si>
  <si>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</si>
  <si>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</si>
  <si>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</si>
  <si>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</si>
  <si>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</si>
  <si>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</si>
  <si>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</si>
  <si>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</si>
  <si>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</si>
  <si>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</si>
  <si>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</si>
  <si>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</si>
  <si>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</si>
  <si>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</si>
  <si>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</si>
  <si>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</si>
  <si>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</si>
  <si>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</si>
  <si>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</si>
  <si>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</si>
  <si>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</si>
  <si>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</si>
  <si>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</si>
  <si>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</si>
  <si>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</si>
  <si>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</si>
  <si>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</si>
  <si>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</si>
  <si>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</si>
  <si>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</si>
  <si>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</si>
  <si>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</si>
  <si>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</si>
  <si>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</si>
  <si>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</si>
  <si>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</si>
  <si>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</si>
  <si>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</si>
  <si>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</si>
  <si>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</si>
  <si>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</si>
  <si>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</si>
  <si>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</si>
  <si>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</si>
  <si>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</si>
  <si>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</si>
  <si>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</si>
  <si>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</si>
  <si>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</si>
  <si>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</si>
  <si>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</si>
  <si>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</si>
  <si>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</si>
  <si>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</si>
  <si>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</si>
  <si>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</si>
  <si>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</si>
  <si>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</si>
  <si>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</si>
  <si>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</si>
  <si>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</si>
  <si>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</si>
  <si>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</si>
  <si>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</si>
  <si>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</si>
  <si>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</si>
  <si>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</si>
  <si>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</si>
  <si>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</si>
  <si>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</si>
  <si>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</si>
  <si>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</si>
  <si>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</si>
  <si>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</si>
  <si>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</si>
  <si>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</si>
  <si>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</si>
  <si>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</si>
  <si>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</si>
  <si>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</si>
  <si>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</si>
  <si>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</si>
  <si>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</si>
  <si>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</si>
  <si>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</si>
  <si>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</si>
  <si>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</si>
  <si>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</si>
  <si>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</si>
  <si>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</si>
  <si>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</si>
  <si>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</si>
  <si>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</si>
  <si>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</si>
  <si>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</si>
  <si>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</si>
  <si>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</si>
  <si>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</si>
  <si>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</si>
  <si>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</si>
  <si>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</si>
  <si>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</si>
  <si>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</si>
  <si>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</si>
  <si>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</si>
  <si>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</si>
  <si>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</si>
  <si>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</si>
  <si>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</si>
  <si>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</si>
  <si>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</si>
  <si>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</si>
  <si>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</si>
  <si>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</si>
  <si>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</si>
  <si>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</si>
  <si>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</si>
  <si>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</si>
  <si>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</si>
  <si>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</si>
  <si>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</si>
  <si>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</si>
  <si>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</si>
  <si>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</si>
  <si>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</si>
  <si>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</si>
  <si>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</si>
  <si>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</si>
  <si>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</si>
  <si>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03214303</t>
  </si>
  <si>
    <t>080219864</t>
  </si>
  <si>
    <t>29787128314</t>
  </si>
  <si>
    <t>DTR d.d</t>
  </si>
  <si>
    <t>Mandlova bb</t>
  </si>
  <si>
    <t>nada.manci@gmail.com</t>
  </si>
  <si>
    <t>1414</t>
  </si>
  <si>
    <t>Nada Manci</t>
  </si>
  <si>
    <t>098 291 436</t>
  </si>
  <si>
    <t>MILAN CARIĆ</t>
  </si>
  <si>
    <t>stanje na dan 30.09.2017</t>
  </si>
  <si>
    <t>u razdoblju od 01.01.2017  do 30.09.2017</t>
  </si>
  <si>
    <t>Obveznik: DTR d.d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</si>
</sst>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a.manci@gmail.com" TargetMode="External" /><Relationship Id="rId2" Type="http://schemas.openxmlformats.org/officeDocument/2006/relationships/hyperlink" Target="mailto:nada.manci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>
        <v>42736</v>
      </c>
      <c r="F2" s="12"/>
      <c r="G2" s="13" t="s">
        <v>250</v>
      </c>
      <c r="H2" s="120">
        <v>43008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1" t="s">
        <v>322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1" t="s">
        <v>323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1"/>
      <c r="C10" s="151" t="s">
        <v>324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9" t="s">
        <v>325</v>
      </c>
      <c r="D12" s="178"/>
      <c r="E12" s="178"/>
      <c r="F12" s="178"/>
      <c r="G12" s="178"/>
      <c r="H12" s="178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9">
        <v>10040</v>
      </c>
      <c r="D14" s="180"/>
      <c r="E14" s="16"/>
      <c r="F14" s="159"/>
      <c r="G14" s="178"/>
      <c r="H14" s="178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9" t="s">
        <v>326</v>
      </c>
      <c r="D16" s="178"/>
      <c r="E16" s="178"/>
      <c r="F16" s="178"/>
      <c r="G16" s="178"/>
      <c r="H16" s="178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1" t="s">
        <v>327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4"/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9"/>
      <c r="E22" s="175"/>
      <c r="F22" s="176"/>
      <c r="G22" s="135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9"/>
      <c r="E24" s="175"/>
      <c r="F24" s="175"/>
      <c r="G24" s="176"/>
      <c r="H24" s="51" t="s">
        <v>261</v>
      </c>
      <c r="I24" s="122">
        <v>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/>
      <c r="D26" s="25"/>
      <c r="E26" s="33"/>
      <c r="F26" s="24"/>
      <c r="G26" s="163" t="s">
        <v>263</v>
      </c>
      <c r="H26" s="136"/>
      <c r="I26" s="124" t="s">
        <v>328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49"/>
      <c r="C30" s="149"/>
      <c r="D30" s="150"/>
      <c r="E30" s="148"/>
      <c r="F30" s="149"/>
      <c r="G30" s="149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53"/>
      <c r="E31" s="153"/>
      <c r="F31" s="153"/>
      <c r="G31" s="154"/>
      <c r="H31" s="16"/>
      <c r="I31" s="101"/>
      <c r="J31" s="10"/>
      <c r="K31" s="10"/>
      <c r="L31" s="10"/>
    </row>
    <row r="32" spans="1:12" ht="12.75">
      <c r="A32" s="148"/>
      <c r="B32" s="149"/>
      <c r="C32" s="149"/>
      <c r="D32" s="150"/>
      <c r="E32" s="148"/>
      <c r="F32" s="149"/>
      <c r="G32" s="149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49"/>
      <c r="C34" s="149"/>
      <c r="D34" s="150"/>
      <c r="E34" s="148"/>
      <c r="F34" s="149"/>
      <c r="G34" s="149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49"/>
      <c r="C36" s="149"/>
      <c r="D36" s="150"/>
      <c r="E36" s="148"/>
      <c r="F36" s="149"/>
      <c r="G36" s="149"/>
      <c r="H36" s="151"/>
      <c r="I36" s="152"/>
      <c r="J36" s="10"/>
      <c r="K36" s="10"/>
      <c r="L36" s="10"/>
    </row>
    <row r="37" spans="1:12" ht="12.75">
      <c r="A37" s="103"/>
      <c r="B37" s="30"/>
      <c r="C37" s="146"/>
      <c r="D37" s="147"/>
      <c r="E37" s="16"/>
      <c r="F37" s="146"/>
      <c r="G37" s="147"/>
      <c r="H37" s="16"/>
      <c r="I37" s="95"/>
      <c r="J37" s="10"/>
      <c r="K37" s="10"/>
      <c r="L37" s="10"/>
    </row>
    <row r="38" spans="1:12" ht="12.75">
      <c r="A38" s="148"/>
      <c r="B38" s="149"/>
      <c r="C38" s="149"/>
      <c r="D38" s="150"/>
      <c r="E38" s="148"/>
      <c r="F38" s="149"/>
      <c r="G38" s="149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49"/>
      <c r="C40" s="149"/>
      <c r="D40" s="150"/>
      <c r="E40" s="148"/>
      <c r="F40" s="149"/>
      <c r="G40" s="149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1"/>
      <c r="D44" s="152"/>
      <c r="E44" s="26"/>
      <c r="F44" s="159"/>
      <c r="G44" s="149"/>
      <c r="H44" s="149"/>
      <c r="I44" s="150"/>
      <c r="J44" s="10"/>
      <c r="K44" s="10"/>
      <c r="L44" s="10"/>
    </row>
    <row r="45" spans="1:12" ht="12.75">
      <c r="A45" s="103"/>
      <c r="B45" s="30"/>
      <c r="C45" s="146"/>
      <c r="D45" s="147"/>
      <c r="E45" s="16"/>
      <c r="F45" s="146"/>
      <c r="G45" s="160"/>
      <c r="H45" s="35"/>
      <c r="I45" s="107"/>
      <c r="J45" s="10"/>
      <c r="K45" s="10"/>
      <c r="L45" s="10"/>
    </row>
    <row r="46" spans="1:12" ht="12.75">
      <c r="A46" s="130"/>
      <c r="B46" s="131"/>
      <c r="C46" s="159" t="s">
        <v>329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269</v>
      </c>
      <c r="B48" s="131"/>
      <c r="C48" s="137" t="s">
        <v>330</v>
      </c>
      <c r="D48" s="133"/>
      <c r="E48" s="134"/>
      <c r="F48" s="16"/>
      <c r="G48" s="51" t="s">
        <v>270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271</v>
      </c>
      <c r="B52" s="136"/>
      <c r="C52" s="137" t="s">
        <v>331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55" t="s">
        <v>272</v>
      </c>
      <c r="D53" s="155"/>
      <c r="E53" s="155"/>
      <c r="F53" s="155"/>
      <c r="G53" s="155"/>
      <c r="H53" s="15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273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56" t="s">
        <v>276</v>
      </c>
      <c r="H62" s="157"/>
      <c r="I62" s="15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da.manci@gmail.com"/>
    <hyperlink ref="C50" r:id="rId2" display="nada.manci@gmail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J106" sqref="J10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334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33.75">
      <c r="A4" s="199" t="s">
        <v>59</v>
      </c>
      <c r="B4" s="200"/>
      <c r="C4" s="200"/>
      <c r="D4" s="200"/>
      <c r="E4" s="200"/>
      <c r="F4" s="200"/>
      <c r="G4" s="200"/>
      <c r="H4" s="201"/>
      <c r="I4" s="58" t="s">
        <v>277</v>
      </c>
      <c r="J4" s="59" t="s">
        <v>318</v>
      </c>
      <c r="K4" s="60" t="s">
        <v>319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7808031</v>
      </c>
      <c r="K8" s="53">
        <f>K9+K16+K26+K35+K39</f>
        <v>878300</v>
      </c>
    </row>
    <row r="9" spans="1:11" ht="12.75">
      <c r="A9" s="191" t="s">
        <v>205</v>
      </c>
      <c r="B9" s="192"/>
      <c r="C9" s="192"/>
      <c r="D9" s="192"/>
      <c r="E9" s="192"/>
      <c r="F9" s="192"/>
      <c r="G9" s="192"/>
      <c r="H9" s="193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191" t="s">
        <v>112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14</v>
      </c>
      <c r="B11" s="192"/>
      <c r="C11" s="192"/>
      <c r="D11" s="192"/>
      <c r="E11" s="192"/>
      <c r="F11" s="192"/>
      <c r="G11" s="192"/>
      <c r="H11" s="193"/>
      <c r="I11" s="1">
        <v>5</v>
      </c>
      <c r="J11" s="7"/>
      <c r="K11" s="7"/>
    </row>
    <row r="12" spans="1:11" ht="12.75">
      <c r="A12" s="191" t="s">
        <v>113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208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209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/>
    </row>
    <row r="15" spans="1:11" ht="12.75">
      <c r="A15" s="191" t="s">
        <v>210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206</v>
      </c>
      <c r="B16" s="192"/>
      <c r="C16" s="192"/>
      <c r="D16" s="192"/>
      <c r="E16" s="192"/>
      <c r="F16" s="192"/>
      <c r="G16" s="192"/>
      <c r="H16" s="193"/>
      <c r="I16" s="1">
        <v>10</v>
      </c>
      <c r="J16" s="53">
        <f>SUM(J17:J25)</f>
        <v>7804742</v>
      </c>
      <c r="K16" s="53">
        <f>SUM(K17:K25)</f>
        <v>875011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1925831</v>
      </c>
      <c r="K17" s="7">
        <v>203331</v>
      </c>
    </row>
    <row r="18" spans="1:11" ht="12.75">
      <c r="A18" s="191" t="s">
        <v>247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5854198</v>
      </c>
      <c r="K18" s="7">
        <v>671680</v>
      </c>
    </row>
    <row r="19" spans="1:11" ht="12.75">
      <c r="A19" s="191" t="s">
        <v>212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24713</v>
      </c>
      <c r="K19" s="7"/>
    </row>
    <row r="20" spans="1:11" ht="12.75">
      <c r="A20" s="191" t="s">
        <v>27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/>
      <c r="K20" s="7"/>
    </row>
    <row r="21" spans="1:11" ht="12.75">
      <c r="A21" s="191" t="s">
        <v>28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72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/>
      <c r="K22" s="7"/>
    </row>
    <row r="23" spans="1:11" ht="12.75">
      <c r="A23" s="191" t="s">
        <v>73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/>
      <c r="K23" s="7"/>
    </row>
    <row r="24" spans="1:11" ht="12.75">
      <c r="A24" s="191" t="s">
        <v>74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75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/>
      <c r="K25" s="7"/>
    </row>
    <row r="26" spans="1:11" ht="12.75">
      <c r="A26" s="191" t="s">
        <v>190</v>
      </c>
      <c r="B26" s="192"/>
      <c r="C26" s="192"/>
      <c r="D26" s="192"/>
      <c r="E26" s="192"/>
      <c r="F26" s="192"/>
      <c r="G26" s="192"/>
      <c r="H26" s="193"/>
      <c r="I26" s="1">
        <v>20</v>
      </c>
      <c r="J26" s="53">
        <v>3289</v>
      </c>
      <c r="K26" s="53">
        <f>SUM(K27:K34)</f>
        <v>3289</v>
      </c>
    </row>
    <row r="27" spans="1:11" ht="12.75">
      <c r="A27" s="191" t="s">
        <v>76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/>
      <c r="K27" s="7"/>
    </row>
    <row r="28" spans="1:11" ht="12.75">
      <c r="A28" s="191" t="s">
        <v>77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78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/>
      <c r="K29" s="7"/>
    </row>
    <row r="30" spans="1:11" ht="12.75">
      <c r="A30" s="191" t="s">
        <v>83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79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>
        <v>3289</v>
      </c>
      <c r="K33" s="7">
        <v>3289</v>
      </c>
    </row>
    <row r="34" spans="1:11" ht="12.75">
      <c r="A34" s="191" t="s">
        <v>183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184</v>
      </c>
      <c r="B35" s="192"/>
      <c r="C35" s="192"/>
      <c r="D35" s="192"/>
      <c r="E35" s="192"/>
      <c r="F35" s="192"/>
      <c r="G35" s="192"/>
      <c r="H35" s="19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1" t="s">
        <v>80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/>
      <c r="K37" s="7"/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185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718770</v>
      </c>
      <c r="K40" s="53">
        <f>K41+K49+K56+K64</f>
        <v>165525</v>
      </c>
    </row>
    <row r="41" spans="1:11" ht="12.75">
      <c r="A41" s="191" t="s">
        <v>100</v>
      </c>
      <c r="B41" s="192"/>
      <c r="C41" s="192"/>
      <c r="D41" s="192"/>
      <c r="E41" s="192"/>
      <c r="F41" s="192"/>
      <c r="G41" s="192"/>
      <c r="H41" s="193"/>
      <c r="I41" s="1">
        <v>35</v>
      </c>
      <c r="J41" s="53">
        <f>SUM(J42:J48)</f>
        <v>102004</v>
      </c>
      <c r="K41" s="53">
        <f>SUM(K42:K48)</f>
        <v>0</v>
      </c>
    </row>
    <row r="42" spans="1:11" ht="12.75">
      <c r="A42" s="191" t="s">
        <v>117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95520</v>
      </c>
      <c r="K42" s="7"/>
    </row>
    <row r="43" spans="1:11" ht="12.75">
      <c r="A43" s="191" t="s">
        <v>118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86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>
        <v>6484</v>
      </c>
      <c r="K45" s="7"/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/>
      <c r="K46" s="7"/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101</v>
      </c>
      <c r="B49" s="192"/>
      <c r="C49" s="192"/>
      <c r="D49" s="192"/>
      <c r="E49" s="192"/>
      <c r="F49" s="192"/>
      <c r="G49" s="192"/>
      <c r="H49" s="193"/>
      <c r="I49" s="1">
        <v>43</v>
      </c>
      <c r="J49" s="53">
        <f>SUM(J50:J55)</f>
        <v>592172</v>
      </c>
      <c r="K49" s="53">
        <f>SUM(K50:K55)</f>
        <v>156039</v>
      </c>
    </row>
    <row r="50" spans="1:11" ht="12.75">
      <c r="A50" s="191" t="s">
        <v>200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21375</v>
      </c>
      <c r="K50" s="7"/>
    </row>
    <row r="51" spans="1:11" ht="12.75">
      <c r="A51" s="191" t="s">
        <v>201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570797</v>
      </c>
      <c r="K51" s="7">
        <v>156039</v>
      </c>
    </row>
    <row r="52" spans="1:11" ht="12.75">
      <c r="A52" s="191" t="s">
        <v>202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/>
    </row>
    <row r="53" spans="1:11" ht="12.75">
      <c r="A53" s="191" t="s">
        <v>203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/>
      <c r="K53" s="7"/>
    </row>
    <row r="54" spans="1:11" ht="12.75">
      <c r="A54" s="191" t="s">
        <v>10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/>
      <c r="K54" s="7"/>
    </row>
    <row r="55" spans="1:11" ht="12.75">
      <c r="A55" s="191" t="s">
        <v>11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/>
      <c r="K55" s="7"/>
    </row>
    <row r="56" spans="1:11" ht="12.75">
      <c r="A56" s="191" t="s">
        <v>102</v>
      </c>
      <c r="B56" s="192"/>
      <c r="C56" s="192"/>
      <c r="D56" s="192"/>
      <c r="E56" s="192"/>
      <c r="F56" s="192"/>
      <c r="G56" s="192"/>
      <c r="H56" s="193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191" t="s">
        <v>76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77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242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83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/>
      <c r="K62" s="7"/>
    </row>
    <row r="63" spans="1:11" ht="12.75">
      <c r="A63" s="191" t="s">
        <v>46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/>
      <c r="K63" s="7"/>
    </row>
    <row r="64" spans="1:11" ht="12.75">
      <c r="A64" s="191" t="s">
        <v>207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24594</v>
      </c>
      <c r="K64" s="7">
        <v>9486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8526801</v>
      </c>
      <c r="K66" s="53">
        <f>K7+K8+K40+K65</f>
        <v>1043825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-7251058</v>
      </c>
      <c r="K69" s="54">
        <f>K70+K71+K72+K78+K79+K82+K85</f>
        <v>-8403477</v>
      </c>
    </row>
    <row r="70" spans="1:11" ht="12.75">
      <c r="A70" s="191" t="s">
        <v>141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39904500</v>
      </c>
      <c r="K70" s="7">
        <v>39904500</v>
      </c>
    </row>
    <row r="71" spans="1:11" ht="12.75">
      <c r="A71" s="191" t="s">
        <v>142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/>
      <c r="K71" s="7"/>
    </row>
    <row r="72" spans="1:11" ht="12.75">
      <c r="A72" s="191" t="s">
        <v>143</v>
      </c>
      <c r="B72" s="192"/>
      <c r="C72" s="192"/>
      <c r="D72" s="192"/>
      <c r="E72" s="192"/>
      <c r="F72" s="192"/>
      <c r="G72" s="192"/>
      <c r="H72" s="193"/>
      <c r="I72" s="1">
        <v>65</v>
      </c>
      <c r="J72" s="53">
        <f>J73+J74-J75+J76+J77</f>
        <v>30258746</v>
      </c>
      <c r="K72" s="53">
        <f>K73+K74-K75+K76+K77</f>
        <v>30258746</v>
      </c>
    </row>
    <row r="73" spans="1:11" ht="12.75">
      <c r="A73" s="191" t="s">
        <v>144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17851036</v>
      </c>
      <c r="K73" s="7">
        <v>17851036</v>
      </c>
    </row>
    <row r="74" spans="1:11" ht="12.75">
      <c r="A74" s="191" t="s">
        <v>145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25429</v>
      </c>
      <c r="K74" s="7">
        <v>25429</v>
      </c>
    </row>
    <row r="75" spans="1:11" ht="12.75">
      <c r="A75" s="191" t="s">
        <v>133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>
        <v>7975</v>
      </c>
      <c r="K75" s="7">
        <v>7975</v>
      </c>
    </row>
    <row r="76" spans="1:11" ht="12.75">
      <c r="A76" s="191" t="s">
        <v>134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135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12390256</v>
      </c>
      <c r="K77" s="7">
        <v>12390256</v>
      </c>
    </row>
    <row r="78" spans="1:11" ht="12.75">
      <c r="A78" s="191" t="s">
        <v>136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/>
      <c r="K78" s="7"/>
    </row>
    <row r="79" spans="1:11" ht="12.75">
      <c r="A79" s="191" t="s">
        <v>238</v>
      </c>
      <c r="B79" s="192"/>
      <c r="C79" s="192"/>
      <c r="D79" s="192"/>
      <c r="E79" s="192"/>
      <c r="F79" s="192"/>
      <c r="G79" s="192"/>
      <c r="H79" s="193"/>
      <c r="I79" s="1">
        <v>72</v>
      </c>
      <c r="J79" s="53">
        <f>J80-J81</f>
        <v>-76521229</v>
      </c>
      <c r="K79" s="53">
        <f>K80-K81</f>
        <v>-78890320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76521229</v>
      </c>
      <c r="K81" s="7">
        <v>78890320</v>
      </c>
    </row>
    <row r="82" spans="1:11" ht="12.75">
      <c r="A82" s="191" t="s">
        <v>239</v>
      </c>
      <c r="B82" s="192"/>
      <c r="C82" s="192"/>
      <c r="D82" s="192"/>
      <c r="E82" s="192"/>
      <c r="F82" s="192"/>
      <c r="G82" s="192"/>
      <c r="H82" s="193"/>
      <c r="I82" s="1">
        <v>75</v>
      </c>
      <c r="J82" s="53">
        <f>J83-J84</f>
        <v>-893075</v>
      </c>
      <c r="K82" s="53">
        <f>K83-K84</f>
        <v>323597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/>
      <c r="K83" s="7">
        <v>323597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893075</v>
      </c>
      <c r="K84" s="7"/>
    </row>
    <row r="85" spans="1:11" ht="12.75">
      <c r="A85" s="191" t="s">
        <v>173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91" t="s">
        <v>129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/>
      <c r="K87" s="7"/>
    </row>
    <row r="88" spans="1:11" ht="12.75">
      <c r="A88" s="191" t="s">
        <v>130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131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4065812</v>
      </c>
      <c r="K90" s="53">
        <f>SUM(K91:K99)</f>
        <v>3637184</v>
      </c>
    </row>
    <row r="91" spans="1:11" ht="12.75">
      <c r="A91" s="191" t="s">
        <v>132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243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/>
      <c r="K93" s="7"/>
    </row>
    <row r="94" spans="1:11" ht="12.75">
      <c r="A94" s="191" t="s">
        <v>244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245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>
        <v>4065812</v>
      </c>
      <c r="K95" s="7">
        <v>3637184</v>
      </c>
    </row>
    <row r="96" spans="1:11" ht="12.75">
      <c r="A96" s="191" t="s">
        <v>246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94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92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/>
      <c r="K98" s="7"/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11712047</v>
      </c>
      <c r="K100" s="53">
        <f>SUM(K101:K112)</f>
        <v>5810118</v>
      </c>
    </row>
    <row r="101" spans="1:11" ht="12.75">
      <c r="A101" s="191" t="s">
        <v>132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>
        <v>9646254</v>
      </c>
      <c r="K101" s="7">
        <v>4091193</v>
      </c>
    </row>
    <row r="102" spans="1:11" ht="12.75">
      <c r="A102" s="191" t="s">
        <v>243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/>
      <c r="K102" s="7"/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/>
      <c r="K103" s="7"/>
    </row>
    <row r="104" spans="1:11" ht="12.75">
      <c r="A104" s="191" t="s">
        <v>244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246813</v>
      </c>
      <c r="K104" s="7">
        <v>244943</v>
      </c>
    </row>
    <row r="105" spans="1:11" ht="12.75">
      <c r="A105" s="191" t="s">
        <v>245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1047567</v>
      </c>
      <c r="K105" s="7">
        <v>1049360</v>
      </c>
    </row>
    <row r="106" spans="1:11" ht="12.75">
      <c r="A106" s="191" t="s">
        <v>246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94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/>
      <c r="K107" s="7"/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512492</v>
      </c>
      <c r="K108" s="7">
        <v>14555</v>
      </c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240501</v>
      </c>
      <c r="K109" s="7">
        <v>391647</v>
      </c>
    </row>
    <row r="110" spans="1:11" ht="12.75">
      <c r="A110" s="191" t="s">
        <v>99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97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18420</v>
      </c>
      <c r="K112" s="7">
        <v>18420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8526801</v>
      </c>
      <c r="K114" s="53">
        <f>K69+K86+K90+K100+K113</f>
        <v>1043825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8" t="s">
        <v>309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4"/>
      <c r="J117" s="234"/>
      <c r="K117" s="235"/>
    </row>
    <row r="118" spans="1:11" ht="12.75">
      <c r="A118" s="191" t="s">
        <v>8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310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J28" sqref="J27:J2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5" t="s">
        <v>333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334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278</v>
      </c>
      <c r="J4" s="236" t="s">
        <v>318</v>
      </c>
      <c r="K4" s="236"/>
      <c r="L4" s="236" t="s">
        <v>319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916756</v>
      </c>
      <c r="K7" s="54">
        <f>SUM(K8:K9)</f>
        <v>0</v>
      </c>
      <c r="L7" s="54">
        <f>SUM(L8:L9)</f>
        <v>1299386</v>
      </c>
      <c r="M7" s="54">
        <f>SUM(M8:M9)</f>
        <v>0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916756</v>
      </c>
      <c r="K8" s="7"/>
      <c r="L8" s="7">
        <v>1299386</v>
      </c>
      <c r="M8" s="7"/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/>
      <c r="K9" s="7"/>
      <c r="L9" s="7"/>
      <c r="M9" s="7"/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2017700</v>
      </c>
      <c r="K10" s="53">
        <f>K11+K12+K16+K20+K21+K22+K25+K26</f>
        <v>0</v>
      </c>
      <c r="L10" s="53">
        <f>L11+L12+L16+L20+L21+L22+L25+L26</f>
        <v>1187754</v>
      </c>
      <c r="M10" s="53">
        <f>M11+M12+M16+M20+M21+M22+M25+M26</f>
        <v>0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830092</v>
      </c>
      <c r="K12" s="53">
        <f>SUM(K13:K15)</f>
        <v>0</v>
      </c>
      <c r="L12" s="53">
        <f>SUM(L13:L15)</f>
        <v>407737</v>
      </c>
      <c r="M12" s="53">
        <f>SUM(M13:M15)</f>
        <v>0</v>
      </c>
    </row>
    <row r="13" spans="1:13" ht="12.75">
      <c r="A13" s="191" t="s">
        <v>146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318444</v>
      </c>
      <c r="K13" s="7"/>
      <c r="L13" s="7">
        <v>69276</v>
      </c>
      <c r="M13" s="7"/>
    </row>
    <row r="14" spans="1:13" ht="12.75">
      <c r="A14" s="191" t="s">
        <v>147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>
        <v>22124</v>
      </c>
      <c r="K14" s="7"/>
      <c r="L14" s="7"/>
      <c r="M14" s="7"/>
    </row>
    <row r="15" spans="1:13" ht="12.75">
      <c r="A15" s="191" t="s">
        <v>61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489524</v>
      </c>
      <c r="K15" s="7"/>
      <c r="L15" s="7">
        <v>338461</v>
      </c>
      <c r="M15" s="7"/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760290</v>
      </c>
      <c r="K16" s="53">
        <f>SUM(K17:K19)</f>
        <v>0</v>
      </c>
      <c r="L16" s="53">
        <f>SUM(L17:L19)</f>
        <v>185879</v>
      </c>
      <c r="M16" s="53">
        <f>SUM(M17:M19)</f>
        <v>0</v>
      </c>
    </row>
    <row r="17" spans="1:13" ht="12.75">
      <c r="A17" s="191" t="s">
        <v>62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511119</v>
      </c>
      <c r="K17" s="7"/>
      <c r="L17" s="7">
        <v>123586</v>
      </c>
      <c r="M17" s="7"/>
    </row>
    <row r="18" spans="1:13" ht="12.75">
      <c r="A18" s="191" t="s">
        <v>63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137517</v>
      </c>
      <c r="K18" s="7"/>
      <c r="L18" s="7">
        <v>35014</v>
      </c>
      <c r="M18" s="7"/>
    </row>
    <row r="19" spans="1:13" ht="12.75">
      <c r="A19" s="191" t="s">
        <v>64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111654</v>
      </c>
      <c r="K19" s="7"/>
      <c r="L19" s="7">
        <v>27279</v>
      </c>
      <c r="M19" s="7"/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101853</v>
      </c>
      <c r="K20" s="7"/>
      <c r="L20" s="7">
        <v>31092</v>
      </c>
      <c r="M20" s="7"/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268240</v>
      </c>
      <c r="K21" s="7"/>
      <c r="L21" s="7">
        <v>503132</v>
      </c>
      <c r="M21" s="7"/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1" t="s">
        <v>137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138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57225</v>
      </c>
      <c r="K26" s="7"/>
      <c r="L26" s="7">
        <v>59914</v>
      </c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v>264890</v>
      </c>
      <c r="K27" s="53">
        <f>SUM(K28:K32)</f>
        <v>0</v>
      </c>
      <c r="L27" s="53">
        <f>SUM(L28:L32)</f>
        <v>212356</v>
      </c>
      <c r="M27" s="53">
        <f>SUM(M28:M32)</f>
        <v>0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2</v>
      </c>
      <c r="K29" s="7"/>
      <c r="L29" s="7"/>
      <c r="M29" s="7"/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264888</v>
      </c>
      <c r="K32" s="7"/>
      <c r="L32" s="7">
        <v>212356</v>
      </c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57021</v>
      </c>
      <c r="K33" s="53">
        <f>SUM(K34:K37)</f>
        <v>0</v>
      </c>
      <c r="L33" s="53">
        <f>SUM(L34:L37)</f>
        <v>391</v>
      </c>
      <c r="M33" s="53">
        <f>SUM(M34:M37)</f>
        <v>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45123</v>
      </c>
      <c r="K35" s="7"/>
      <c r="L35" s="7"/>
      <c r="M35" s="7"/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11898</v>
      </c>
      <c r="K37" s="7"/>
      <c r="L37" s="7">
        <v>391</v>
      </c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1181646</v>
      </c>
      <c r="K42" s="53">
        <f>K7+K27+K38+K40</f>
        <v>0</v>
      </c>
      <c r="L42" s="53">
        <f>L7+L27+L38+L40</f>
        <v>1511742</v>
      </c>
      <c r="M42" s="53">
        <f>M7+M27+M38+M40</f>
        <v>0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2074721</v>
      </c>
      <c r="K43" s="53">
        <f>K10+K33+K39+K41</f>
        <v>0</v>
      </c>
      <c r="L43" s="53">
        <f>L10+L33+L39+L41</f>
        <v>1188145</v>
      </c>
      <c r="M43" s="53">
        <f>M10+M33+M39+M41</f>
        <v>0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-893075</v>
      </c>
      <c r="K44" s="53">
        <f>K42-K43</f>
        <v>0</v>
      </c>
      <c r="L44" s="53">
        <f>L42-L43</f>
        <v>323597</v>
      </c>
      <c r="M44" s="53">
        <f>M42-M43</f>
        <v>0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323597</v>
      </c>
      <c r="M45" s="53">
        <f>IF(M42&gt;M43,M42-M43,0)</f>
        <v>0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893075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-893075</v>
      </c>
      <c r="K48" s="53">
        <f>K44-K47</f>
        <v>0</v>
      </c>
      <c r="L48" s="53">
        <f>L44-L47</f>
        <v>323597</v>
      </c>
      <c r="M48" s="53">
        <f>M44-M47</f>
        <v>0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323597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893075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8" t="s">
        <v>311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/>
      <c r="K56" s="6"/>
      <c r="L56" s="6"/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312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282</v>
      </c>
      <c r="K5" s="69" t="s">
        <v>283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41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42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43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44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191" t="s">
        <v>51</v>
      </c>
      <c r="B12" s="192"/>
      <c r="C12" s="192"/>
      <c r="D12" s="192"/>
      <c r="E12" s="192"/>
      <c r="F12" s="192"/>
      <c r="G12" s="192"/>
      <c r="H12" s="192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191" t="s">
        <v>52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53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54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55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8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191" t="s">
        <v>178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/>
      <c r="K22" s="7"/>
    </row>
    <row r="23" spans="1:11" ht="12.75">
      <c r="A23" s="191" t="s">
        <v>179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180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181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182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191" t="s">
        <v>115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/>
      <c r="K28" s="7"/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16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8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191" t="s">
        <v>174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1" ht="12.75">
      <c r="A36" s="191" t="s">
        <v>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191" t="s">
        <v>31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/>
      <c r="K39" s="7"/>
    </row>
    <row r="40" spans="1:11" ht="12.75">
      <c r="A40" s="191" t="s">
        <v>32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33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34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35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1" t="s">
        <v>161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/>
      <c r="K49" s="7"/>
    </row>
    <row r="50" spans="1:11" ht="12.75">
      <c r="A50" s="191" t="s">
        <v>175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176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282</v>
      </c>
      <c r="K5" s="73" t="s">
        <v>283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199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119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121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122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1" t="s">
        <v>123</v>
      </c>
      <c r="B13" s="192"/>
      <c r="C13" s="192"/>
      <c r="D13" s="192"/>
      <c r="E13" s="192"/>
      <c r="F13" s="192"/>
      <c r="G13" s="192"/>
      <c r="H13" s="192"/>
      <c r="I13" s="1">
        <v>7</v>
      </c>
      <c r="J13" s="5"/>
      <c r="K13" s="7"/>
    </row>
    <row r="14" spans="1:11" ht="12.75">
      <c r="A14" s="191" t="s">
        <v>124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125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126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127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191" t="s">
        <v>128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191" t="s">
        <v>165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166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320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321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191" t="s">
        <v>167</v>
      </c>
      <c r="B27" s="192"/>
      <c r="C27" s="192"/>
      <c r="D27" s="192"/>
      <c r="E27" s="192"/>
      <c r="F27" s="192"/>
      <c r="G27" s="192"/>
      <c r="H27" s="192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1" t="s">
        <v>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3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91" t="s">
        <v>4</v>
      </c>
      <c r="B31" s="192"/>
      <c r="C31" s="192"/>
      <c r="D31" s="192"/>
      <c r="E31" s="192"/>
      <c r="F31" s="192"/>
      <c r="G31" s="192"/>
      <c r="H31" s="192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191" t="s">
        <v>174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  <mergeCell ref="A52:H52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1" t="s">
        <v>280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.75">
      <c r="A2" s="42"/>
      <c r="B2" s="74"/>
      <c r="C2" s="285" t="s">
        <v>281</v>
      </c>
      <c r="D2" s="285"/>
      <c r="E2" s="77"/>
      <c r="F2" s="43" t="s">
        <v>250</v>
      </c>
      <c r="G2" s="286"/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304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/>
      <c r="K5" s="45"/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/>
      <c r="K8" s="46"/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/>
      <c r="K9" s="46"/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0</v>
      </c>
      <c r="K14" s="79">
        <f>SUM(K5:K13)</f>
        <v>0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1" t="s">
        <v>301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302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69" t="s">
        <v>303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Nada</cp:lastModifiedBy>
  <cp:lastPrinted>2011-03-28T11:17:39Z</cp:lastPrinted>
  <dcterms:created xsi:type="dcterms:W3CDTF">2008-10-17T11:51:54Z</dcterms:created>
  <dcterms:modified xsi:type="dcterms:W3CDTF">2017-10-25T08:12:36Z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