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2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state="hidden" r:id="rId5"/>
    <sheet name="PK" sheetId="6" state="hidden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<sst xmlns="http://schemas.openxmlformats.org/spreadsheetml/2006/main" count="393" uniqueCount="342">
  <si>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</si>
  <si>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</si>
  <si>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</si>
  <si>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</si>
  <si>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</si>
  <si>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</si>
  <si>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</si>
  <si>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</si>
  <si>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</si>
  <si>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</si>
  <si>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</si>
  <si>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</si>
  <si>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</si>
  <si>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</si>
  <si>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</si>
  <si>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</si>
  <si>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</si>
  <si>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</si>
  <si>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</si>
  <si>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</si>
  <si>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</si>
  <si>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</si>
  <si>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</si>
  <si>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</si>
  <si>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</si>
  <si>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</si>
  <si>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</si>
  <si>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</si>
  <si>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</si>
  <si>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</si>
  <si>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</si>
  <si>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</si>
  <si>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</si>
  <si>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</si>
  <si>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</si>
  <si>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</si>
  <si>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</si>
  <si>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</si>
  <si>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</si>
  <si>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</si>
  <si>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</si>
  <si>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</si>
  <si>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</si>
  <si>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</si>
  <si>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</si>
  <si>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</si>
  <si>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</si>
  <si>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</si>
  <si>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</si>
  <si>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</si>
  <si>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</si>
  <si>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</si>
  <si>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</si>
  <si>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</si>
  <si>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</si>
  <si>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</si>
  <si>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</si>
  <si>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</si>
  <si>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</si>
  <si>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</si>
  <si>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</si>
  <si>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</si>
  <si>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</si>
  <si>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</si>
  <si>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</si>
  <si>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</si>
  <si>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</si>
  <si>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</si>
  <si>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</si>
  <si>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</si>
  <si>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</si>
  <si>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</si>
  <si>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</si>
  <si>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</si>
  <si>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</si>
  <si>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</si>
  <si>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</si>
  <si>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</si>
  <si>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</si>
  <si>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</si>
  <si>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</si>
  <si>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</si>
  <si>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</si>
  <si>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</si>
  <si>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</si>
  <si>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</si>
  <si>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</si>
  <si>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</si>
  <si>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</si>
  <si>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</si>
  <si>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</si>
  <si>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</si>
  <si>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</si>
  <si>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</si>
  <si>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</si>
  <si>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</si>
  <si>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</si>
  <si>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</si>
  <si>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</si>
  <si>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</si>
  <si>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</si>
  <si>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</si>
  <si>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</si>
  <si>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</si>
  <si>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</si>
  <si>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</si>
  <si>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</si>
  <si>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</si>
  <si>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</si>
  <si>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</si>
  <si>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</si>
  <si>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</si>
  <si>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</si>
  <si>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</si>
  <si>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</si>
  <si>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</si>
  <si>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</si>
  <si>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</si>
  <si>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</si>
  <si>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</si>
  <si>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</si>
  <si>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</si>
  <si>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</si>
  <si>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</si>
  <si>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</si>
  <si>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</si>
  <si>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</si>
  <si>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</si>
  <si>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</si>
  <si>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</si>
  <si>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</si>
  <si>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</si>
  <si>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</si>
  <si>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</si>
  <si>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</si>
  <si>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</si>
  <si>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</si>
  <si>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</si>
  <si>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</si>
  <si>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</si>
  <si>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</si>
  <si>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</si>
  <si>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</si>
  <si>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</si>
  <si>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</si>
  <si>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</si>
  <si>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</si>
  <si>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</si>
  <si>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</si>
  <si>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</si>
  <si>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</si>
  <si>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</si>
  <si>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</si>
  <si>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</si>
  <si>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</si>
  <si>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</si>
  <si>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</si>
  <si>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</si>
  <si>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</si>
  <si>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</si>
  <si>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</si>
  <si>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</si>
  <si>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</si>
  <si>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</si>
  <si>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</si>
  <si>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</si>
  <si>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</si>
  <si>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</si>
  <si>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</si>
  <si>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</si>
  <si>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</si>
  <si>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</si>
  <si>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</si>
  <si>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</si>
  <si>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</si>
  <si>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</si>
  <si>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</si>
  <si>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</si>
  <si>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</si>
  <si>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</si>
  <si>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</si>
  <si>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</si>
  <si>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</si>
  <si>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</si>
  <si>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</si>
  <si>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</si>
  <si>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</si>
  <si>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</si>
  <si>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</si>
  <si>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</si>
  <si>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</si>
  <si>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</si>
  <si>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</si>
  <si>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</si>
  <si>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</si>
  <si>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</si>
  <si>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</si>
  <si>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</si>
  <si>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</si>
  <si>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</si>
  <si>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</si>
  <si>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</si>
  <si>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</si>
  <si>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</si>
  <si>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</si>
  <si>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</si>
  <si>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</si>
  <si>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</si>
  <si>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</si>
  <si>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</si>
  <si>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</si>
  <si>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</si>
  <si>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</si>
  <si>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</si>
  <si>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</si>
  <si>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</si>
  <si>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</si>
  <si>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</si>
  <si>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</si>
  <si>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</si>
  <si>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</si>
  <si>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</si>
  <si>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</si>
  <si>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</si>
  <si>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</si>
  <si>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</si>
  <si>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</si>
  <si>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</si>
  <si>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</si>
  <si>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</si>
  <si>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</si>
  <si>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</si>
  <si>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</si>
  <si>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</si>
  <si>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</si>
  <si>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</si>
  <si>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</si>
  <si>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</si>
  <si>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</si>
  <si>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</si>
  <si>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</si>
  <si>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</si>
  <si>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</si>
  <si>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</si>
  <si>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</si>
  <si>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</si>
  <si>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</si>
  <si>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</si>
  <si>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</si>
  <si>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</si>
  <si>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</si>
  <si>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</si>
  <si>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</si>
  <si>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</si>
  <si>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</si>
  <si>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</si>
  <si>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</si>
  <si>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</si>
  <si>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</si>
  <si>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</si>
  <si>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</si>
  <si>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</si>
  <si>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</si>
  <si>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</si>
  <si>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</si>
  <si>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</si>
  <si>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</si>
  <si>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</si>
  <si>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</si>
  <si>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</si>
  <si>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</si>
  <si>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</si>
  <si>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</si>
  <si>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</si>
  <si>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</si>
  <si>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</si>
  <si>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</si>
  <si>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</si>
  <si>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</si>
  <si>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</si>
  <si>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</si>
  <si>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</si>
  <si>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</si>
  <si>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</si>
  <si>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</si>
  <si>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</si>
  <si>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</si>
  <si>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</si>
  <si>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</si>
  <si>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</si>
  <si>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</si>
  <si>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</si>
  <si>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</si>
  <si>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</si>
  <si>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</si>
  <si>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</si>
  <si>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</si>
  <si>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</si>
  <si>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</si>
  <si>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</si>
  <si>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</si>
  <si>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</si>
  <si>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</si>
  <si>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</si>
  <si>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</si>
  <si>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</si>
  <si>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</si>
  <si>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</si>
  <si>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</si>
  <si>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</si>
  <si>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</si>
  <si>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</si>
  <si>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</si>
  <si>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</si>
  <si>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</si>
  <si>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</si>
  <si>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</si>
  <si>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</si>
  <si>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</si>
  <si>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</si>
  <si>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</si>
  <si>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</si>
  <si>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</si>
  <si>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</si>
  <si>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03214303</t>
  </si>
  <si>
    <t>29787128314</t>
  </si>
  <si>
    <t>DOMAĆA TVORNICA RUBLJA d.d</t>
  </si>
  <si>
    <t>ZAGREB</t>
  </si>
  <si>
    <t>Mandlova bb</t>
  </si>
  <si>
    <t>nada.manci@gmail.com</t>
  </si>
  <si>
    <t>www.dtr.hr</t>
  </si>
  <si>
    <t>GRAD ZAGREB</t>
  </si>
  <si>
    <t>1414</t>
  </si>
  <si>
    <t>Nada Manci</t>
  </si>
  <si>
    <t>098291436</t>
  </si>
  <si>
    <t>MILAN CARIĆ</t>
  </si>
  <si>
    <t>ne</t>
  </si>
  <si>
    <t>080219864</t>
  </si>
  <si>
    <t>Obveznik:29787128314    DTR d.d</t>
  </si>
  <si>
    <t>Obveznik: 29787128314  DTR d.d</t>
  </si>
  <si>
    <t>stanje na dan 31.12.2017</t>
  </si>
  <si>
    <t>u razdoblju od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</si>
</sst>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hyperlink" Target="http://www.dtr.hr/" TargetMode="External" /><Relationship Id="rId3" Type="http://schemas.openxmlformats.org/officeDocument/2006/relationships/hyperlink" Target="mailto:nada.manci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337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325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326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327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328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329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327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331</v>
      </c>
      <c r="E24" s="132"/>
      <c r="F24" s="132"/>
      <c r="G24" s="133"/>
      <c r="H24" s="38" t="s">
        <v>270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336</v>
      </c>
      <c r="D26" s="50"/>
      <c r="E26" s="22"/>
      <c r="F26" s="51"/>
      <c r="G26" s="126" t="s">
        <v>273</v>
      </c>
      <c r="H26" s="127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333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334</v>
      </c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329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335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da.manci@gmail.com"/>
    <hyperlink ref="C20" r:id="rId2" display="www.dtr.hr"/>
    <hyperlink ref="C50" r:id="rId3" display="nada.manci@gmai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5">
      <selection activeCell="K54" sqref="K54"/>
    </sheetView>
  </sheetViews>
  <sheetFormatPr defaultColWidth="9.140625" defaultRowHeight="12.75"/>
  <cols>
    <col min="10" max="10" width="10.28125" style="0" customWidth="1"/>
    <col min="11" max="11" width="11.281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339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909392</v>
      </c>
      <c r="K9" s="12">
        <f>K10+K17+K27+K36+K40</f>
        <v>867936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906103</v>
      </c>
      <c r="K17" s="12">
        <f>SUM(K18:K26)</f>
        <v>864647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203331</v>
      </c>
      <c r="K18" s="13">
        <v>203331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702772</v>
      </c>
      <c r="K19" s="13">
        <v>661316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/>
      <c r="K21" s="13"/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3289</v>
      </c>
      <c r="K27" s="12">
        <f>SUM(K28:K35)</f>
        <v>3289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3289</v>
      </c>
      <c r="K34" s="13">
        <v>3289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169080</v>
      </c>
      <c r="K41" s="12">
        <f>K42+K50+K57+K65</f>
        <v>457167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/>
      <c r="K43" s="13"/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169080</v>
      </c>
      <c r="K50" s="12">
        <f>SUM(K51:K56)</f>
        <v>455276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>
        <v>130413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/>
      <c r="K52" s="13">
        <v>324863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169080</v>
      </c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/>
      <c r="K55" s="13"/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/>
      <c r="K56" s="13"/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1891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>
        <v>1891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/>
      <c r="K65" s="13"/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1078472</v>
      </c>
      <c r="K67" s="12">
        <f>K8+K9+K41+K66</f>
        <v>1325103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-8727074</v>
      </c>
      <c r="K70" s="20">
        <f>K71+K72+K73+K79+K80+K83+K86</f>
        <v>-8762556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39904500</v>
      </c>
      <c r="K71" s="13">
        <v>39904500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30258746</v>
      </c>
      <c r="K73" s="12">
        <f>K74+K75-K76+K77+K78</f>
        <v>30258746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17851036</v>
      </c>
      <c r="K74" s="13">
        <v>17851036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25429</v>
      </c>
      <c r="K75" s="13">
        <v>25429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7975</v>
      </c>
      <c r="K76" s="13">
        <v>7975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12390256</v>
      </c>
      <c r="K78" s="13">
        <v>12390256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-76521229</v>
      </c>
      <c r="K80" s="12">
        <f>K81-K82</f>
        <v>-78890320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76521229</v>
      </c>
      <c r="K82" s="13">
        <v>78890320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-2369091</v>
      </c>
      <c r="K83" s="12">
        <f>K84-K85</f>
        <v>-35482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2369091</v>
      </c>
      <c r="K85" s="13">
        <v>35482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4065812</v>
      </c>
      <c r="K91" s="12">
        <f>SUM(K92:K100)</f>
        <v>3429390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4065812</v>
      </c>
      <c r="K96" s="13">
        <v>3429390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5739734</v>
      </c>
      <c r="K101" s="12">
        <f>SUM(K102:K113)</f>
        <v>6436603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3703457</v>
      </c>
      <c r="K102" s="13">
        <v>4746179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/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123407</v>
      </c>
      <c r="K105" s="13">
        <v>122471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1111290</v>
      </c>
      <c r="K106" s="13">
        <v>893742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370844</v>
      </c>
      <c r="K109" s="13">
        <v>191970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412316</v>
      </c>
      <c r="K110" s="13">
        <v>463821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18420</v>
      </c>
      <c r="K113" s="13">
        <v>18420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>
        <v>221666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1078472</v>
      </c>
      <c r="K115" s="12">
        <f>K70+K87+K91+K101+K114</f>
        <v>1325103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25">
      <selection activeCell="K38" sqref="K38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338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1563322</v>
      </c>
      <c r="K7" s="20">
        <f>SUM(K8:K9)</f>
        <v>1706169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1563322</v>
      </c>
      <c r="K8" s="13">
        <v>1706169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/>
      <c r="K9" s="13"/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4291886</v>
      </c>
      <c r="K10" s="12">
        <f>K11+K12+K16+K20+K21+K22+K25+K26</f>
        <v>1892234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1105204</v>
      </c>
      <c r="K12" s="12">
        <f>SUM(K13:K15)</f>
        <v>726002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272441</v>
      </c>
      <c r="K13" s="13">
        <v>90115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224462</v>
      </c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608301</v>
      </c>
      <c r="K15" s="13">
        <v>635887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833866</v>
      </c>
      <c r="K16" s="12">
        <f>SUM(K17:K19)</f>
        <v>239060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560383</v>
      </c>
      <c r="K17" s="13">
        <v>157773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151031</v>
      </c>
      <c r="K18" s="13">
        <v>46203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122452</v>
      </c>
      <c r="K19" s="13">
        <v>35084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581405</v>
      </c>
      <c r="K20" s="13">
        <v>41456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327603</v>
      </c>
      <c r="K21" s="13">
        <v>815447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/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45000</v>
      </c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1398808</v>
      </c>
      <c r="K26" s="13">
        <v>70269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449143</v>
      </c>
      <c r="K27" s="12">
        <f>SUM(K28:K32)</f>
        <v>269926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</v>
      </c>
      <c r="K29" s="13"/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449141</v>
      </c>
      <c r="K32" s="13">
        <v>269926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v>89670</v>
      </c>
      <c r="K33" s="12">
        <f>SUM(K34:K37)</f>
        <v>119344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69670</v>
      </c>
      <c r="K35" s="13">
        <v>50268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20000</v>
      </c>
      <c r="K37" s="13">
        <v>69076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2012465</v>
      </c>
      <c r="K42" s="12">
        <f>K7+K27+K38+K40</f>
        <v>1976095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4381556</v>
      </c>
      <c r="K43" s="12">
        <f>K10+K33+K39+K41</f>
        <v>2011578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-2369091</v>
      </c>
      <c r="K44" s="12">
        <f>K42-K43</f>
        <v>-35483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2369091</v>
      </c>
      <c r="K46" s="12">
        <f>IF(K43&gt;K42,K43-K42,0)</f>
        <v>35483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-2369091</v>
      </c>
      <c r="K48" s="12">
        <f>K44-K47</f>
        <v>-35483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2369091</v>
      </c>
      <c r="K50" s="18">
        <f>IF(K48&lt;0,-K48,0)</f>
        <v>35483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/>
      <c r="K56" s="11"/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/>
      <c r="K29" s="13"/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/>
      <c r="K50" s="13"/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/>
      <c r="F2" s="99" t="s">
        <v>258</v>
      </c>
      <c r="G2" s="260"/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/>
      <c r="K5" s="107"/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/>
      <c r="K8" s="108"/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/>
      <c r="K9" s="108"/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0</v>
      </c>
      <c r="K14" s="109">
        <f>SUM(K5:K13)</f>
        <v>0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nmanci</cp:lastModifiedBy>
  <cp:lastPrinted>2011-03-28T11:17:39Z</cp:lastPrinted>
  <dcterms:created xsi:type="dcterms:W3CDTF">2008-10-17T11:51:54Z</dcterms:created>
  <dcterms:modified xsi:type="dcterms:W3CDTF">2018-04-05T14:15:49Z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