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'Bilješke'!$A$1:$J$18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<sst xmlns="http://schemas.openxmlformats.org/spreadsheetml/2006/main" count="342" uniqueCount="312">
  <si>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</si>
  <si>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</si>
  <si>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</si>
  <si>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</si>
  <si>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</si>
  <si>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</si>
  <si>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</si>
  <si>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</si>
  <si>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</si>
  <si>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</si>
  <si>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</si>
  <si>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</si>
  <si>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</si>
  <si>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</si>
  <si>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</si>
  <si>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</si>
  <si>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</si>
  <si>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</si>
  <si>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</si>
  <si>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</si>
  <si>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</si>
  <si>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</si>
  <si>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</si>
  <si>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</si>
  <si>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</si>
  <si>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</si>
  <si>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</si>
  <si>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</si>
  <si>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</si>
  <si>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</si>
  <si>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</si>
  <si>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</si>
  <si>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</si>
  <si>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</si>
  <si>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</si>
  <si>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</si>
  <si>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</si>
  <si>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</si>
  <si>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</si>
  <si>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</si>
  <si>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</si>
  <si>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</si>
  <si>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</si>
  <si>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</si>
  <si>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</si>
  <si>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</si>
  <si>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</si>
  <si>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</si>
  <si>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</si>
  <si>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</si>
  <si>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</si>
  <si>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</si>
  <si>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</si>
  <si>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</si>
  <si>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</si>
  <si>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</si>
  <si>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</si>
  <si>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</si>
  <si>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</si>
  <si>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</si>
  <si>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</si>
  <si>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</si>
  <si>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</si>
  <si>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</si>
  <si>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</si>
  <si>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</si>
  <si>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</si>
  <si>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</si>
  <si>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</si>
  <si>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</si>
  <si>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</si>
  <si>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</si>
  <si>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</si>
  <si>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</si>
  <si>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</si>
  <si>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</si>
  <si>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</si>
  <si>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</si>
  <si>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</si>
  <si>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</si>
  <si>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</si>
  <si>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</si>
  <si>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</si>
  <si>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</si>
  <si>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</si>
  <si>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</si>
  <si>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</si>
  <si>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</si>
  <si>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</si>
  <si>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</si>
  <si>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</si>
  <si>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</si>
  <si>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</si>
  <si>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</si>
  <si>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</si>
  <si>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</si>
  <si>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</si>
  <si>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</si>
  <si>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</si>
  <si>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</si>
  <si>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</si>
  <si>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</si>
  <si>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</si>
  <si>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</si>
  <si>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</si>
  <si>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</si>
  <si>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</si>
  <si>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</si>
  <si>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</si>
  <si>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</si>
  <si>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</si>
  <si>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</si>
  <si>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</si>
  <si>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</si>
  <si>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</si>
  <si>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</si>
  <si>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</si>
  <si>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</si>
  <si>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</si>
  <si>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</si>
  <si>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</si>
  <si>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</si>
  <si>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</si>
  <si>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</si>
  <si>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</si>
  <si>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</si>
  <si>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</si>
  <si>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</si>
  <si>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</si>
  <si>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</si>
  <si>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</si>
  <si>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</si>
  <si>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</si>
  <si>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</si>
  <si>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</si>
  <si>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</si>
  <si>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</si>
  <si>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</si>
  <si>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</si>
  <si>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</si>
  <si>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</si>
  <si>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</si>
  <si>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</si>
  <si>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</si>
  <si>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</si>
  <si>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</si>
  <si>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</si>
  <si>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</si>
  <si>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</si>
  <si>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</si>
  <si>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</si>
  <si>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</si>
  <si>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</si>
  <si>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</si>
  <si>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</si>
  <si>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</si>
  <si>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</si>
  <si>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</si>
  <si>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</si>
  <si>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</si>
  <si>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</si>
  <si>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</si>
  <si>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</si>
  <si>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</si>
  <si>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</si>
  <si>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</si>
  <si>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</si>
  <si>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</si>
  <si>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</si>
  <si>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</si>
  <si>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</si>
  <si>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</si>
  <si>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</si>
  <si>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</si>
  <si>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</si>
  <si>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</si>
  <si>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</si>
  <si>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</si>
  <si>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</si>
  <si>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</si>
  <si>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</si>
  <si>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</si>
  <si>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</si>
  <si>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</si>
  <si>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</si>
  <si>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</si>
  <si>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</si>
  <si>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</si>
  <si>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</si>
  <si>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</si>
  <si>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</si>
  <si>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</si>
  <si>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</si>
  <si>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</si>
  <si>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</si>
  <si>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</si>
  <si>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</si>
  <si>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</si>
  <si>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</si>
  <si>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</si>
  <si>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</si>
  <si>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</si>
  <si>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</si>
  <si>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</si>
  <si>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</si>
  <si>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</si>
  <si>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</si>
  <si>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</si>
  <si>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</si>
  <si>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</si>
  <si>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</si>
  <si>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</si>
  <si>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</si>
  <si>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</si>
  <si>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</si>
  <si>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</si>
  <si>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</si>
  <si>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</si>
  <si>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</si>
  <si>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</si>
  <si>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</si>
  <si>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</si>
  <si>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</si>
  <si>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</si>
  <si>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</si>
  <si>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</si>
  <si>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</si>
  <si>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</si>
  <si>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</si>
  <si>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</si>
  <si>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</si>
  <si>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</si>
  <si>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</si>
  <si>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</si>
  <si>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</si>
  <si>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</si>
  <si>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</si>
  <si>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</si>
  <si>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</si>
  <si>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</si>
  <si>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</si>
  <si>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</si>
  <si>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</si>
  <si>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</si>
  <si>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</si>
  <si>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</si>
  <si>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</si>
  <si>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</si>
  <si>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</si>
  <si>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</si>
  <si>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</si>
  <si>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</si>
  <si>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</si>
  <si>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</si>
  <si>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</si>
  <si>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</si>
  <si>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</si>
  <si>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</si>
  <si>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</si>
  <si>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</si>
  <si>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</si>
  <si>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</si>
  <si>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</si>
  <si>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</si>
  <si>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</si>
  <si>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</si>
  <si>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</si>
  <si>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</si>
  <si>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</si>
  <si>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</si>
  <si>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</si>
  <si>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</si>
  <si>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</si>
  <si>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</si>
  <si>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</si>
  <si>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</si>
  <si>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</si>
  <si>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</si>
  <si>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</si>
  <si>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</si>
  <si>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</si>
  <si>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</si>
  <si>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</si>
  <si>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</si>
  <si>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</si>
  <si>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</si>
  <si>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u razdoblju 01.01.2011. do 31.12.2011.</t>
  </si>
  <si>
    <t>03214303</t>
  </si>
  <si>
    <t>080219864</t>
  </si>
  <si>
    <t>29787128314</t>
  </si>
  <si>
    <t>DTR D.D.</t>
  </si>
  <si>
    <t>ZAGREB</t>
  </si>
  <si>
    <t>D.MANDLA BB</t>
  </si>
  <si>
    <t>lidija.scipior@deteer.hr</t>
  </si>
  <si>
    <t>www.deteer.hr</t>
  </si>
  <si>
    <t>GRAD ZAGREB</t>
  </si>
  <si>
    <t>LIDIJA ŠČIPIOR</t>
  </si>
  <si>
    <t>01/2960-613</t>
  </si>
  <si>
    <t>MLADEN TROGRLIĆ</t>
  </si>
  <si>
    <t>01/2910-038</t>
  </si>
  <si>
    <t>1414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</si>
  <si>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</si>
  <si>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</si>
  <si>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</si>
  <si>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</si>
  <si>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</si>
  <si>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</si>
  <si>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</si>
  <si>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</si>
  <si>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</si>
  <si>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stanje na dan 31.12.2011..</t>
  </si>
  <si>
    <t>u razdoblju 01.01.2011..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</si>
</sst>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0" fontId="9" fillId="0" borderId="0" xfId="0" applyFont="1" applyAlignment="1">
      <alignment vertical="top"/>
    </xf>
    <xf numFmtId="0" fontId="9" fillId="0" borderId="0" xfId="0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35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27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4" fillId="24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Border="1" applyAlignment="1">
      <alignment horizontal="left" vertical="center"/>
      <protection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24" borderId="28" xfId="53" applyNumberFormat="1" applyFill="1" applyBorder="1" applyAlignment="1" applyProtection="1">
      <alignment horizontal="left" vertical="center"/>
      <protection hidden="1" locked="0"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dija.scipior@deteer.hr" TargetMode="External" /><Relationship Id="rId2" Type="http://schemas.openxmlformats.org/officeDocument/2006/relationships/hyperlink" Target="http://www.deteer.hr/" TargetMode="External" /><Relationship Id="rId3" Type="http://schemas.openxmlformats.org/officeDocument/2006/relationships/hyperlink" Target="mailto:lidija.scipior@detee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82">
      <selection activeCell="I22" sqref="I22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62" t="s">
        <v>220</v>
      </c>
      <c r="B1" s="162"/>
      <c r="C1" s="162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36" t="s">
        <v>221</v>
      </c>
      <c r="B2" s="136"/>
      <c r="C2" s="136"/>
      <c r="D2" s="137"/>
      <c r="E2" s="21">
        <v>40544</v>
      </c>
      <c r="F2" s="22"/>
      <c r="G2" s="23" t="s">
        <v>222</v>
      </c>
      <c r="H2" s="21">
        <v>40908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38" t="s">
        <v>223</v>
      </c>
      <c r="B4" s="138"/>
      <c r="C4" s="138"/>
      <c r="D4" s="138"/>
      <c r="E4" s="138"/>
      <c r="F4" s="138"/>
      <c r="G4" s="138"/>
      <c r="H4" s="138"/>
      <c r="I4" s="138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39" t="s">
        <v>224</v>
      </c>
      <c r="B6" s="140"/>
      <c r="C6" s="134" t="s">
        <v>287</v>
      </c>
      <c r="D6" s="135"/>
      <c r="E6" s="141"/>
      <c r="F6" s="141"/>
      <c r="G6" s="141"/>
      <c r="H6" s="141"/>
      <c r="I6" s="36"/>
      <c r="J6" s="19"/>
      <c r="K6" s="19"/>
      <c r="L6" s="19"/>
    </row>
    <row r="7" spans="1:12" ht="12.75">
      <c r="A7" s="37"/>
      <c r="B7" s="37"/>
      <c r="C7" s="28"/>
      <c r="D7" s="28"/>
      <c r="E7" s="141"/>
      <c r="F7" s="141"/>
      <c r="G7" s="141"/>
      <c r="H7" s="141"/>
      <c r="I7" s="36"/>
      <c r="J7" s="19"/>
      <c r="K7" s="19"/>
      <c r="L7" s="19"/>
    </row>
    <row r="8" spans="1:12" ht="12.75">
      <c r="A8" s="142" t="s">
        <v>225</v>
      </c>
      <c r="B8" s="143"/>
      <c r="C8" s="134" t="s">
        <v>288</v>
      </c>
      <c r="D8" s="135"/>
      <c r="E8" s="141"/>
      <c r="F8" s="141"/>
      <c r="G8" s="141"/>
      <c r="H8" s="141"/>
      <c r="I8" s="29"/>
      <c r="J8" s="19"/>
      <c r="K8" s="19"/>
      <c r="L8" s="19"/>
    </row>
    <row r="9" spans="1:12" ht="12.75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31" t="s">
        <v>226</v>
      </c>
      <c r="B10" s="132"/>
      <c r="C10" s="134" t="s">
        <v>289</v>
      </c>
      <c r="D10" s="135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33"/>
      <c r="B11" s="133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39" t="s">
        <v>227</v>
      </c>
      <c r="B12" s="140"/>
      <c r="C12" s="144" t="s">
        <v>290</v>
      </c>
      <c r="D12" s="149"/>
      <c r="E12" s="149"/>
      <c r="F12" s="149"/>
      <c r="G12" s="149"/>
      <c r="H12" s="149"/>
      <c r="I12" s="129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39" t="s">
        <v>228</v>
      </c>
      <c r="B14" s="140"/>
      <c r="C14" s="130">
        <v>10040</v>
      </c>
      <c r="D14" s="128"/>
      <c r="E14" s="28"/>
      <c r="F14" s="144" t="s">
        <v>291</v>
      </c>
      <c r="G14" s="149"/>
      <c r="H14" s="149"/>
      <c r="I14" s="129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39" t="s">
        <v>229</v>
      </c>
      <c r="B16" s="140"/>
      <c r="C16" s="144" t="s">
        <v>292</v>
      </c>
      <c r="D16" s="149"/>
      <c r="E16" s="149"/>
      <c r="F16" s="149"/>
      <c r="G16" s="149"/>
      <c r="H16" s="149"/>
      <c r="I16" s="129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39" t="s">
        <v>230</v>
      </c>
      <c r="B18" s="140"/>
      <c r="C18" s="123" t="s">
        <v>293</v>
      </c>
      <c r="D18" s="124"/>
      <c r="E18" s="124"/>
      <c r="F18" s="124"/>
      <c r="G18" s="124"/>
      <c r="H18" s="124"/>
      <c r="I18" s="125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39" t="s">
        <v>231</v>
      </c>
      <c r="B20" s="140"/>
      <c r="C20" s="123" t="s">
        <v>294</v>
      </c>
      <c r="D20" s="124"/>
      <c r="E20" s="124"/>
      <c r="F20" s="124"/>
      <c r="G20" s="124"/>
      <c r="H20" s="124"/>
      <c r="I20" s="125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39" t="s">
        <v>232</v>
      </c>
      <c r="B22" s="140"/>
      <c r="C22" s="41">
        <v>133</v>
      </c>
      <c r="D22" s="144" t="s">
        <v>291</v>
      </c>
      <c r="E22" s="145"/>
      <c r="F22" s="146"/>
      <c r="G22" s="147"/>
      <c r="H22" s="148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39" t="s">
        <v>233</v>
      </c>
      <c r="B24" s="140"/>
      <c r="C24" s="41">
        <v>21</v>
      </c>
      <c r="D24" s="144" t="s">
        <v>295</v>
      </c>
      <c r="E24" s="145"/>
      <c r="F24" s="145"/>
      <c r="G24" s="146"/>
      <c r="H24" s="35" t="s">
        <v>234</v>
      </c>
      <c r="I24" s="45">
        <v>109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235</v>
      </c>
      <c r="I25" s="40"/>
      <c r="J25" s="19"/>
      <c r="K25" s="19"/>
      <c r="L25" s="19"/>
    </row>
    <row r="26" spans="1:12" ht="12.75">
      <c r="A26" s="139" t="s">
        <v>236</v>
      </c>
      <c r="B26" s="140"/>
      <c r="C26" s="46"/>
      <c r="D26" s="47"/>
      <c r="E26" s="19"/>
      <c r="F26" s="48"/>
      <c r="G26" s="139" t="s">
        <v>237</v>
      </c>
      <c r="H26" s="140"/>
      <c r="I26" s="49" t="s">
        <v>300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22" t="s">
        <v>238</v>
      </c>
      <c r="B28" s="118"/>
      <c r="C28" s="119"/>
      <c r="D28" s="119"/>
      <c r="E28" s="120" t="s">
        <v>239</v>
      </c>
      <c r="F28" s="150"/>
      <c r="G28" s="150"/>
      <c r="H28" s="151" t="s">
        <v>240</v>
      </c>
      <c r="I28" s="151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26"/>
      <c r="B30" s="127"/>
      <c r="C30" s="127"/>
      <c r="D30" s="121"/>
      <c r="E30" s="126"/>
      <c r="F30" s="127"/>
      <c r="G30" s="127"/>
      <c r="H30" s="134"/>
      <c r="I30" s="135"/>
      <c r="J30" s="19"/>
      <c r="K30" s="19"/>
      <c r="L30" s="19"/>
    </row>
    <row r="31" spans="1:12" ht="12.75">
      <c r="A31" s="42"/>
      <c r="B31" s="42"/>
      <c r="C31" s="40"/>
      <c r="D31" s="152"/>
      <c r="E31" s="152"/>
      <c r="F31" s="152"/>
      <c r="G31" s="153"/>
      <c r="H31" s="28"/>
      <c r="I31" s="54"/>
      <c r="J31" s="19"/>
      <c r="K31" s="19"/>
      <c r="L31" s="19"/>
    </row>
    <row r="32" spans="1:12" ht="12.75">
      <c r="A32" s="126"/>
      <c r="B32" s="127"/>
      <c r="C32" s="127"/>
      <c r="D32" s="121"/>
      <c r="E32" s="126"/>
      <c r="F32" s="127"/>
      <c r="G32" s="127"/>
      <c r="H32" s="134"/>
      <c r="I32" s="135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26"/>
      <c r="B34" s="127"/>
      <c r="C34" s="127"/>
      <c r="D34" s="121"/>
      <c r="E34" s="126"/>
      <c r="F34" s="127"/>
      <c r="G34" s="127"/>
      <c r="H34" s="134"/>
      <c r="I34" s="135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26"/>
      <c r="B36" s="127"/>
      <c r="C36" s="127"/>
      <c r="D36" s="121"/>
      <c r="E36" s="126"/>
      <c r="F36" s="127"/>
      <c r="G36" s="127"/>
      <c r="H36" s="134"/>
      <c r="I36" s="135"/>
      <c r="J36" s="19"/>
      <c r="K36" s="19"/>
      <c r="L36" s="19"/>
    </row>
    <row r="37" spans="1:12" ht="12.75">
      <c r="A37" s="56"/>
      <c r="B37" s="56"/>
      <c r="C37" s="155"/>
      <c r="D37" s="156"/>
      <c r="E37" s="28"/>
      <c r="F37" s="155"/>
      <c r="G37" s="156"/>
      <c r="H37" s="28"/>
      <c r="I37" s="28"/>
      <c r="J37" s="19"/>
      <c r="K37" s="19"/>
      <c r="L37" s="19"/>
    </row>
    <row r="38" spans="1:12" ht="12.75">
      <c r="A38" s="126"/>
      <c r="B38" s="127"/>
      <c r="C38" s="127"/>
      <c r="D38" s="121"/>
      <c r="E38" s="126"/>
      <c r="F38" s="127"/>
      <c r="G38" s="127"/>
      <c r="H38" s="134"/>
      <c r="I38" s="135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26"/>
      <c r="B40" s="127"/>
      <c r="C40" s="127"/>
      <c r="D40" s="121"/>
      <c r="E40" s="126"/>
      <c r="F40" s="127"/>
      <c r="G40" s="127"/>
      <c r="H40" s="134"/>
      <c r="I40" s="135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7" t="s">
        <v>241</v>
      </c>
      <c r="B44" s="158"/>
      <c r="C44" s="134"/>
      <c r="D44" s="135"/>
      <c r="E44" s="29"/>
      <c r="F44" s="144"/>
      <c r="G44" s="127"/>
      <c r="H44" s="127"/>
      <c r="I44" s="121"/>
      <c r="J44" s="19"/>
      <c r="K44" s="19"/>
      <c r="L44" s="19"/>
    </row>
    <row r="45" spans="1:12" ht="12.75">
      <c r="A45" s="56"/>
      <c r="B45" s="56"/>
      <c r="C45" s="155"/>
      <c r="D45" s="156"/>
      <c r="E45" s="28"/>
      <c r="F45" s="155"/>
      <c r="G45" s="163"/>
      <c r="H45" s="64"/>
      <c r="I45" s="64"/>
      <c r="J45" s="19"/>
      <c r="K45" s="19"/>
      <c r="L45" s="19"/>
    </row>
    <row r="46" spans="1:12" ht="12.75">
      <c r="A46" s="157" t="s">
        <v>242</v>
      </c>
      <c r="B46" s="158"/>
      <c r="C46" s="144" t="s">
        <v>296</v>
      </c>
      <c r="D46" s="154"/>
      <c r="E46" s="154"/>
      <c r="F46" s="154"/>
      <c r="G46" s="154"/>
      <c r="H46" s="154"/>
      <c r="I46" s="154"/>
      <c r="J46" s="19"/>
      <c r="K46" s="19"/>
      <c r="L46" s="19"/>
    </row>
    <row r="47" spans="1:12" ht="12.75">
      <c r="A47" s="37"/>
      <c r="B47" s="37"/>
      <c r="C47" s="65" t="s">
        <v>243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7" t="s">
        <v>244</v>
      </c>
      <c r="B48" s="158"/>
      <c r="C48" s="159" t="s">
        <v>297</v>
      </c>
      <c r="D48" s="160"/>
      <c r="E48" s="161"/>
      <c r="F48" s="29"/>
      <c r="G48" s="35" t="s">
        <v>245</v>
      </c>
      <c r="H48" s="159" t="s">
        <v>299</v>
      </c>
      <c r="I48" s="161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7" t="s">
        <v>230</v>
      </c>
      <c r="B50" s="158"/>
      <c r="C50" s="166" t="s">
        <v>293</v>
      </c>
      <c r="D50" s="160"/>
      <c r="E50" s="160"/>
      <c r="F50" s="160"/>
      <c r="G50" s="160"/>
      <c r="H50" s="160"/>
      <c r="I50" s="161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39" t="s">
        <v>246</v>
      </c>
      <c r="B52" s="140"/>
      <c r="C52" s="159" t="s">
        <v>298</v>
      </c>
      <c r="D52" s="160"/>
      <c r="E52" s="160"/>
      <c r="F52" s="160"/>
      <c r="G52" s="160"/>
      <c r="H52" s="160"/>
      <c r="I52" s="129"/>
      <c r="J52" s="19"/>
      <c r="K52" s="19"/>
      <c r="L52" s="19"/>
    </row>
    <row r="53" spans="1:12" ht="12.75">
      <c r="A53" s="66"/>
      <c r="B53" s="66"/>
      <c r="C53" s="169" t="s">
        <v>247</v>
      </c>
      <c r="D53" s="169"/>
      <c r="E53" s="169"/>
      <c r="F53" s="169"/>
      <c r="G53" s="169"/>
      <c r="H53" s="169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7" t="s">
        <v>248</v>
      </c>
      <c r="C55" s="168"/>
      <c r="D55" s="168"/>
      <c r="E55" s="168"/>
      <c r="F55" s="105"/>
      <c r="G55" s="105"/>
      <c r="H55" s="106"/>
      <c r="I55" s="106"/>
      <c r="J55" s="19"/>
      <c r="K55" s="19"/>
      <c r="L55" s="19"/>
    </row>
    <row r="56" spans="1:12" ht="12.75">
      <c r="A56" s="66"/>
      <c r="B56" s="107" t="s">
        <v>285</v>
      </c>
      <c r="C56" s="108"/>
      <c r="D56" s="108"/>
      <c r="E56" s="108"/>
      <c r="F56" s="108"/>
      <c r="G56" s="108"/>
      <c r="H56" s="173" t="s">
        <v>280</v>
      </c>
      <c r="I56" s="173"/>
      <c r="J56" s="19"/>
      <c r="K56" s="19"/>
      <c r="L56" s="19"/>
    </row>
    <row r="57" spans="1:12" ht="12.75">
      <c r="A57" s="66"/>
      <c r="B57" s="107" t="s">
        <v>281</v>
      </c>
      <c r="C57" s="108"/>
      <c r="D57" s="108"/>
      <c r="E57" s="108"/>
      <c r="F57" s="108"/>
      <c r="G57" s="108"/>
      <c r="H57" s="173"/>
      <c r="I57" s="173"/>
      <c r="J57" s="19"/>
      <c r="K57" s="19"/>
      <c r="L57" s="19"/>
    </row>
    <row r="58" spans="1:12" ht="12.75">
      <c r="A58" s="66"/>
      <c r="B58" s="107" t="s">
        <v>282</v>
      </c>
      <c r="C58" s="108"/>
      <c r="D58" s="108"/>
      <c r="E58" s="108"/>
      <c r="F58" s="108"/>
      <c r="G58" s="108"/>
      <c r="H58" s="173"/>
      <c r="I58" s="173"/>
      <c r="J58" s="19"/>
      <c r="K58" s="19"/>
      <c r="L58" s="19"/>
    </row>
    <row r="59" spans="1:12" ht="12.75">
      <c r="A59" s="66"/>
      <c r="B59" s="107" t="s">
        <v>283</v>
      </c>
      <c r="C59" s="109"/>
      <c r="D59" s="109"/>
      <c r="E59" s="109"/>
      <c r="F59" s="109"/>
      <c r="G59" s="109"/>
      <c r="H59" s="173"/>
      <c r="I59" s="173"/>
      <c r="J59" s="19"/>
      <c r="K59" s="19"/>
      <c r="L59" s="19"/>
    </row>
    <row r="60" spans="1:12" ht="12.75">
      <c r="A60" s="66"/>
      <c r="B60" s="107" t="s">
        <v>284</v>
      </c>
      <c r="C60" s="109"/>
      <c r="D60" s="109"/>
      <c r="E60" s="109"/>
      <c r="F60" s="109"/>
      <c r="G60" s="109"/>
      <c r="H60" s="173"/>
      <c r="I60" s="173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249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250</v>
      </c>
      <c r="F63" s="19"/>
      <c r="G63" s="170" t="s">
        <v>251</v>
      </c>
      <c r="H63" s="171"/>
      <c r="I63" s="172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64"/>
      <c r="H64" s="165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dija.scipior@deteer.hr"/>
    <hyperlink ref="C20" r:id="rId2" display="www.deteer.hr"/>
    <hyperlink ref="C50" r:id="rId3" display="lidija.scipior@detee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8" max="8" width="6.140625" style="0" customWidth="1"/>
    <col min="10" max="10" width="9.8515625" style="0" customWidth="1"/>
    <col min="11" max="11" width="10.7109375" style="0" customWidth="1"/>
  </cols>
  <sheetData>
    <row r="1" spans="1:11" ht="12.75">
      <c r="A1" s="215" t="s">
        <v>132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310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51</v>
      </c>
      <c r="B5" s="209"/>
      <c r="C5" s="209"/>
      <c r="D5" s="209"/>
      <c r="E5" s="209"/>
      <c r="F5" s="209"/>
      <c r="G5" s="209"/>
      <c r="H5" s="210"/>
      <c r="I5" s="74" t="s">
        <v>252</v>
      </c>
      <c r="J5" s="75" t="s">
        <v>101</v>
      </c>
      <c r="K5" s="76" t="s">
        <v>102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78">
        <v>2</v>
      </c>
      <c r="J6" s="77">
        <v>3</v>
      </c>
      <c r="K6" s="77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52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9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14874546</v>
      </c>
      <c r="K9" s="12">
        <f>K10+K17+K27+K36+K40</f>
        <v>20568477</v>
      </c>
    </row>
    <row r="10" spans="1:11" ht="12.75">
      <c r="A10" s="190" t="s">
        <v>177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67866</v>
      </c>
      <c r="K10" s="12">
        <f>SUM(K11:K16)</f>
        <v>21056</v>
      </c>
    </row>
    <row r="11" spans="1:11" ht="12.75">
      <c r="A11" s="190" t="s">
        <v>103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10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67866</v>
      </c>
      <c r="K12" s="13">
        <v>21056</v>
      </c>
    </row>
    <row r="13" spans="1:11" ht="12.75">
      <c r="A13" s="190" t="s">
        <v>104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180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181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182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178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14529025</v>
      </c>
      <c r="K17" s="12">
        <f>SUM(K18:K26)</f>
        <v>20339094</v>
      </c>
    </row>
    <row r="18" spans="1:11" ht="12.75">
      <c r="A18" s="190" t="s">
        <v>183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4572025</v>
      </c>
      <c r="K18" s="13">
        <v>4774525</v>
      </c>
    </row>
    <row r="19" spans="1:11" ht="12.75">
      <c r="A19" s="190" t="s">
        <v>219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1501117</v>
      </c>
      <c r="K19" s="13">
        <v>14542733</v>
      </c>
    </row>
    <row r="20" spans="1:11" ht="12.75">
      <c r="A20" s="190" t="s">
        <v>184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797628</v>
      </c>
      <c r="K20" s="13">
        <v>1021836</v>
      </c>
    </row>
    <row r="21" spans="1:11" ht="12.75">
      <c r="A21" s="190" t="s">
        <v>22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/>
      <c r="K21" s="13"/>
    </row>
    <row r="22" spans="1:11" ht="12.75">
      <c r="A22" s="190" t="s">
        <v>23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64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65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7658255</v>
      </c>
      <c r="K24" s="13"/>
    </row>
    <row r="25" spans="1:11" ht="12.75">
      <c r="A25" s="190" t="s">
        <v>66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67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165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262750</v>
      </c>
      <c r="K27" s="12">
        <f>SUM(K28:K35)</f>
        <v>200000</v>
      </c>
    </row>
    <row r="28" spans="1:11" ht="12.75">
      <c r="A28" s="190" t="s">
        <v>68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69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70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/>
    </row>
    <row r="31" spans="1:11" ht="12.75">
      <c r="A31" s="190" t="s">
        <v>75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76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>
        <v>262750</v>
      </c>
      <c r="K32" s="13">
        <v>200000</v>
      </c>
    </row>
    <row r="33" spans="1:11" ht="12.75">
      <c r="A33" s="190" t="s">
        <v>77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/>
    </row>
    <row r="34" spans="1:11" ht="12.75">
      <c r="A34" s="190" t="s">
        <v>71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157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158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14905</v>
      </c>
      <c r="K36" s="12">
        <f>SUM(K37:K39)</f>
        <v>8327</v>
      </c>
    </row>
    <row r="37" spans="1:11" ht="12.75">
      <c r="A37" s="190" t="s">
        <v>72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73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14905</v>
      </c>
      <c r="K38" s="13">
        <v>8327</v>
      </c>
    </row>
    <row r="39" spans="1:11" ht="12.75">
      <c r="A39" s="190" t="s">
        <v>74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159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212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10347984</v>
      </c>
      <c r="K41" s="12">
        <f>K42+K50+K57+K65</f>
        <v>3711648</v>
      </c>
    </row>
    <row r="42" spans="1:11" ht="12.75">
      <c r="A42" s="190" t="s">
        <v>93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1926832</v>
      </c>
      <c r="K42" s="12">
        <f>SUM(K43:K49)</f>
        <v>1450443</v>
      </c>
    </row>
    <row r="43" spans="1:11" ht="12.75">
      <c r="A43" s="190" t="s">
        <v>108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425970</v>
      </c>
      <c r="K43" s="13">
        <v>347270</v>
      </c>
    </row>
    <row r="44" spans="1:11" ht="12.75">
      <c r="A44" s="190" t="s">
        <v>109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78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1491973</v>
      </c>
      <c r="K45" s="13">
        <v>1099118</v>
      </c>
    </row>
    <row r="46" spans="1:11" ht="12.75">
      <c r="A46" s="190" t="s">
        <v>79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8889</v>
      </c>
      <c r="K46" s="13">
        <v>4055</v>
      </c>
    </row>
    <row r="47" spans="1:11" ht="12.75">
      <c r="A47" s="190" t="s">
        <v>80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81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82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94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8068811</v>
      </c>
      <c r="K50" s="12">
        <f>SUM(K51:K56)</f>
        <v>2199108</v>
      </c>
    </row>
    <row r="51" spans="1:11" ht="12.75">
      <c r="A51" s="190" t="s">
        <v>172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>
        <v>5812997</v>
      </c>
      <c r="K51" s="13">
        <v>891381</v>
      </c>
    </row>
    <row r="52" spans="1:11" ht="12.75">
      <c r="A52" s="190" t="s">
        <v>173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1061659</v>
      </c>
      <c r="K52" s="13">
        <v>1118453</v>
      </c>
    </row>
    <row r="53" spans="1:11" ht="12.75">
      <c r="A53" s="190" t="s">
        <v>174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175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/>
      <c r="K54" s="13"/>
    </row>
    <row r="55" spans="1:11" ht="12.75">
      <c r="A55" s="190" t="s">
        <v>6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/>
      <c r="K55" s="13"/>
    </row>
    <row r="56" spans="1:11" ht="12.75">
      <c r="A56" s="190" t="s">
        <v>7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>
        <v>1194155</v>
      </c>
      <c r="K56" s="13">
        <v>189274</v>
      </c>
    </row>
    <row r="57" spans="1:11" ht="12.75">
      <c r="A57" s="190" t="s">
        <v>95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90" t="s">
        <v>68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69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214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75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76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77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/>
      <c r="K63" s="13"/>
    </row>
    <row r="64" spans="1:11" ht="12.75">
      <c r="A64" s="190" t="s">
        <v>41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179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352341</v>
      </c>
      <c r="K65" s="13">
        <v>62097</v>
      </c>
    </row>
    <row r="66" spans="1:11" ht="12.75">
      <c r="A66" s="193" t="s">
        <v>48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3311</v>
      </c>
      <c r="K66" s="13">
        <v>4399</v>
      </c>
    </row>
    <row r="67" spans="1:11" ht="12.75">
      <c r="A67" s="193" t="s">
        <v>213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25225841</v>
      </c>
      <c r="K67" s="12">
        <f>K8+K9+K41+K66</f>
        <v>24284524</v>
      </c>
    </row>
    <row r="68" spans="1:11" ht="12.75">
      <c r="A68" s="199" t="s">
        <v>83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1253269</v>
      </c>
      <c r="K68" s="14">
        <v>1816713</v>
      </c>
    </row>
    <row r="69" spans="1:11" ht="12.75">
      <c r="A69" s="182" t="s">
        <v>50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166</v>
      </c>
      <c r="B70" s="187"/>
      <c r="C70" s="187"/>
      <c r="D70" s="187"/>
      <c r="E70" s="187"/>
      <c r="F70" s="187"/>
      <c r="G70" s="187"/>
      <c r="H70" s="204"/>
      <c r="I70" s="6">
        <v>62</v>
      </c>
      <c r="J70" s="17">
        <f>J71+J72+J73+J79+J80+J83+J86</f>
        <v>8769477</v>
      </c>
      <c r="K70" s="17">
        <f>K71+K72+K73+K79+K80+K83+K86</f>
        <v>6380308</v>
      </c>
    </row>
    <row r="71" spans="1:11" ht="12.75">
      <c r="A71" s="190" t="s">
        <v>122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39904500</v>
      </c>
      <c r="K71" s="13">
        <v>39904500</v>
      </c>
    </row>
    <row r="72" spans="1:11" ht="12.75">
      <c r="A72" s="190" t="s">
        <v>123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124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30271494</v>
      </c>
      <c r="K73" s="12">
        <f>K74+K75-K76+K77+K78</f>
        <v>30208745</v>
      </c>
    </row>
    <row r="74" spans="1:11" ht="12.75">
      <c r="A74" s="190" t="s">
        <v>125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17851035</v>
      </c>
      <c r="K74" s="13">
        <v>17851035</v>
      </c>
    </row>
    <row r="75" spans="1:11" ht="12.75">
      <c r="A75" s="190" t="s">
        <v>126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25429</v>
      </c>
      <c r="K75" s="13">
        <v>25429</v>
      </c>
    </row>
    <row r="76" spans="1:11" ht="12.75">
      <c r="A76" s="190" t="s">
        <v>114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>
        <v>7975</v>
      </c>
      <c r="K76" s="13">
        <v>7975</v>
      </c>
    </row>
    <row r="77" spans="1:11" ht="12.75">
      <c r="A77" s="190" t="s">
        <v>115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116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12403005</v>
      </c>
      <c r="K78" s="13">
        <v>12340256</v>
      </c>
    </row>
    <row r="79" spans="1:11" ht="12.75">
      <c r="A79" s="190" t="s">
        <v>117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/>
      <c r="K79" s="13">
        <v>2889092</v>
      </c>
    </row>
    <row r="80" spans="1:11" ht="12.75">
      <c r="A80" s="190" t="s">
        <v>210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-52527896</v>
      </c>
      <c r="K80" s="12">
        <f>K81-K82</f>
        <v>-60742326</v>
      </c>
    </row>
    <row r="81" spans="1:11" ht="12.75">
      <c r="A81" s="196" t="s">
        <v>143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144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52527896</v>
      </c>
      <c r="K82" s="13">
        <v>60742326</v>
      </c>
    </row>
    <row r="83" spans="1:11" ht="12.75">
      <c r="A83" s="190" t="s">
        <v>211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-8878621</v>
      </c>
      <c r="K83" s="12">
        <f>K84-K85</f>
        <v>-5879703</v>
      </c>
    </row>
    <row r="84" spans="1:11" ht="12.75">
      <c r="A84" s="196" t="s">
        <v>145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146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8878621</v>
      </c>
      <c r="K85" s="13">
        <v>5879703</v>
      </c>
    </row>
    <row r="86" spans="1:11" ht="12.75">
      <c r="A86" s="190" t="s">
        <v>147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14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9843767</v>
      </c>
      <c r="K87" s="12">
        <f>SUM(K88:K90)</f>
        <v>9713468</v>
      </c>
    </row>
    <row r="88" spans="1:11" ht="12.75">
      <c r="A88" s="190" t="s">
        <v>110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111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112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9843767</v>
      </c>
      <c r="K90" s="13">
        <v>9713468</v>
      </c>
    </row>
    <row r="91" spans="1:11" ht="12.75">
      <c r="A91" s="193" t="s">
        <v>15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0</v>
      </c>
      <c r="K91" s="12">
        <f>SUM(K92:K100)</f>
        <v>722273</v>
      </c>
    </row>
    <row r="92" spans="1:11" ht="12.75">
      <c r="A92" s="190" t="s">
        <v>113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215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/>
      <c r="K94" s="13"/>
    </row>
    <row r="95" spans="1:11" ht="12.75">
      <c r="A95" s="190" t="s">
        <v>216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217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218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86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84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85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/>
      <c r="K100" s="13">
        <v>722273</v>
      </c>
    </row>
    <row r="101" spans="1:11" ht="12.75">
      <c r="A101" s="193" t="s">
        <v>16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6610097</v>
      </c>
      <c r="K101" s="12">
        <f>SUM(K102:K113)</f>
        <v>7468475</v>
      </c>
    </row>
    <row r="102" spans="1:11" ht="12.75">
      <c r="A102" s="190" t="s">
        <v>113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215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/>
      <c r="K103" s="13"/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300000</v>
      </c>
      <c r="K104" s="13">
        <v>300000</v>
      </c>
    </row>
    <row r="105" spans="1:11" ht="12.75">
      <c r="A105" s="190" t="s">
        <v>216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/>
      <c r="K105" s="13"/>
    </row>
    <row r="106" spans="1:11" ht="12.75">
      <c r="A106" s="190" t="s">
        <v>217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4812668</v>
      </c>
      <c r="K106" s="13">
        <v>5907615</v>
      </c>
    </row>
    <row r="107" spans="1:11" ht="12.75">
      <c r="A107" s="190" t="s">
        <v>218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86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87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/>
      <c r="K109" s="13"/>
    </row>
    <row r="110" spans="1:11" ht="12.75">
      <c r="A110" s="190" t="s">
        <v>88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/>
      <c r="K110" s="13"/>
    </row>
    <row r="111" spans="1:11" ht="12.75">
      <c r="A111" s="190" t="s">
        <v>91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89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90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1497429</v>
      </c>
      <c r="K113" s="13">
        <v>1260860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2500</v>
      </c>
      <c r="K114" s="13"/>
    </row>
    <row r="115" spans="1:11" ht="12.75">
      <c r="A115" s="193" t="s">
        <v>20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25225841</v>
      </c>
      <c r="K115" s="12">
        <f>K70+K87+K91+K101+K114</f>
        <v>24284524</v>
      </c>
    </row>
    <row r="116" spans="1:11" ht="12.75">
      <c r="A116" s="179" t="s">
        <v>49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>
        <v>1253269</v>
      </c>
      <c r="K116" s="14">
        <v>1816713</v>
      </c>
    </row>
    <row r="117" spans="1:11" ht="12.75">
      <c r="A117" s="182" t="s">
        <v>253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160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4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5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92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J50" sqref="J50"/>
    </sheetView>
  </sheetViews>
  <sheetFormatPr defaultColWidth="9.140625" defaultRowHeight="12.75"/>
  <cols>
    <col min="8" max="8" width="5.140625" style="0" customWidth="1"/>
    <col min="9" max="9" width="7.7109375" style="0" customWidth="1"/>
  </cols>
  <sheetData>
    <row r="1" spans="1:11" ht="12.75">
      <c r="A1" s="215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286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3"/>
      <c r="B3" s="79"/>
      <c r="C3" s="79"/>
      <c r="D3" s="79"/>
      <c r="E3" s="79"/>
      <c r="F3" s="79"/>
      <c r="G3" s="79"/>
      <c r="H3" s="79"/>
      <c r="I3" s="79"/>
      <c r="J3" s="79"/>
      <c r="K3" s="15"/>
    </row>
    <row r="4" spans="1:11" ht="12.75">
      <c r="A4" s="233" t="s">
        <v>3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51</v>
      </c>
      <c r="B5" s="236"/>
      <c r="C5" s="236"/>
      <c r="D5" s="236"/>
      <c r="E5" s="236"/>
      <c r="F5" s="236"/>
      <c r="G5" s="236"/>
      <c r="H5" s="236"/>
      <c r="I5" s="74" t="s">
        <v>254</v>
      </c>
      <c r="J5" s="76" t="s">
        <v>129</v>
      </c>
      <c r="K5" s="76" t="s">
        <v>130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78">
        <v>2</v>
      </c>
      <c r="J6" s="77">
        <v>3</v>
      </c>
      <c r="K6" s="77">
        <v>4</v>
      </c>
    </row>
    <row r="7" spans="1:11" ht="12.75">
      <c r="A7" s="186" t="s">
        <v>21</v>
      </c>
      <c r="B7" s="187"/>
      <c r="C7" s="187"/>
      <c r="D7" s="187"/>
      <c r="E7" s="187"/>
      <c r="F7" s="187"/>
      <c r="G7" s="187"/>
      <c r="H7" s="204"/>
      <c r="I7" s="6">
        <v>111</v>
      </c>
      <c r="J7" s="17">
        <f>SUM(J8:J9)</f>
        <v>9730442</v>
      </c>
      <c r="K7" s="17">
        <f>SUM(K8:K9)</f>
        <v>8851186</v>
      </c>
    </row>
    <row r="8" spans="1:11" ht="12.75">
      <c r="A8" s="193" t="s">
        <v>131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8939087</v>
      </c>
      <c r="K8" s="13">
        <v>8625107</v>
      </c>
    </row>
    <row r="9" spans="1:11" ht="12.75">
      <c r="A9" s="193" t="s">
        <v>96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791355</v>
      </c>
      <c r="K9" s="13">
        <v>226079</v>
      </c>
    </row>
    <row r="10" spans="1:11" ht="12.75">
      <c r="A10" s="193" t="s">
        <v>8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18765283</v>
      </c>
      <c r="K10" s="12">
        <f>K11+K12+K16+K20+K21+K22+K25+K26</f>
        <v>14567519</v>
      </c>
    </row>
    <row r="11" spans="1:11" ht="12.75">
      <c r="A11" s="193" t="s">
        <v>97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131570</v>
      </c>
      <c r="K11" s="13">
        <v>392856</v>
      </c>
    </row>
    <row r="12" spans="1:11" ht="12.75">
      <c r="A12" s="193" t="s">
        <v>17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5618615</v>
      </c>
      <c r="K12" s="12">
        <f>SUM(K13:K15)</f>
        <v>4620504</v>
      </c>
    </row>
    <row r="13" spans="1:11" ht="12.75">
      <c r="A13" s="190" t="s">
        <v>127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2324069</v>
      </c>
      <c r="K13" s="13">
        <v>1816020</v>
      </c>
    </row>
    <row r="14" spans="1:11" ht="12.75">
      <c r="A14" s="190" t="s">
        <v>128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680449</v>
      </c>
      <c r="K14" s="13">
        <v>944445</v>
      </c>
    </row>
    <row r="15" spans="1:11" ht="12.75">
      <c r="A15" s="190" t="s">
        <v>53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2614097</v>
      </c>
      <c r="K15" s="13">
        <v>1860039</v>
      </c>
    </row>
    <row r="16" spans="1:11" ht="12.75">
      <c r="A16" s="193" t="s">
        <v>18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8134471</v>
      </c>
      <c r="K16" s="12">
        <f>SUM(K17:K19)</f>
        <v>6923399</v>
      </c>
    </row>
    <row r="17" spans="1:11" ht="12.75">
      <c r="A17" s="190" t="s">
        <v>54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5151940</v>
      </c>
      <c r="K17" s="13">
        <v>4316367</v>
      </c>
    </row>
    <row r="18" spans="1:11" ht="12.75">
      <c r="A18" s="190" t="s">
        <v>55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1813785</v>
      </c>
      <c r="K18" s="13">
        <v>1595775</v>
      </c>
    </row>
    <row r="19" spans="1:11" ht="12.75">
      <c r="A19" s="190" t="s">
        <v>56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1168746</v>
      </c>
      <c r="K19" s="13">
        <v>1011257</v>
      </c>
    </row>
    <row r="20" spans="1:11" ht="12.75">
      <c r="A20" s="193" t="s">
        <v>98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611404</v>
      </c>
      <c r="K20" s="13">
        <v>612500</v>
      </c>
    </row>
    <row r="21" spans="1:11" ht="12.75">
      <c r="A21" s="193" t="s">
        <v>99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1269156</v>
      </c>
      <c r="K21" s="13">
        <v>1645263</v>
      </c>
    </row>
    <row r="22" spans="1:11" ht="12.75">
      <c r="A22" s="193" t="s">
        <v>19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2444796</v>
      </c>
      <c r="K22" s="12">
        <f>SUM(K23:K24)</f>
        <v>51413</v>
      </c>
    </row>
    <row r="23" spans="1:11" ht="12.75">
      <c r="A23" s="190" t="s">
        <v>118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119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>
        <v>2444796</v>
      </c>
      <c r="K24" s="13">
        <v>51413</v>
      </c>
    </row>
    <row r="25" spans="1:11" ht="12.75">
      <c r="A25" s="193" t="s">
        <v>100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42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555271</v>
      </c>
      <c r="K26" s="13">
        <v>321584</v>
      </c>
    </row>
    <row r="27" spans="1:11" ht="12.75">
      <c r="A27" s="193" t="s">
        <v>185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383751</v>
      </c>
      <c r="K27" s="12">
        <f>SUM(K28:K32)</f>
        <v>116159</v>
      </c>
    </row>
    <row r="28" spans="1:11" ht="27.75" customHeight="1">
      <c r="A28" s="193" t="s">
        <v>199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306115</v>
      </c>
      <c r="K28" s="13">
        <v>97714</v>
      </c>
    </row>
    <row r="29" spans="1:11" ht="30.75" customHeight="1">
      <c r="A29" s="193" t="s">
        <v>134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77636</v>
      </c>
      <c r="K29" s="13">
        <v>18445</v>
      </c>
    </row>
    <row r="30" spans="1:11" ht="12.75">
      <c r="A30" s="193" t="s">
        <v>120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195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121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186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227531</v>
      </c>
      <c r="K33" s="12">
        <f>SUM(K34:K37)</f>
        <v>279529</v>
      </c>
    </row>
    <row r="34" spans="1:11" ht="12.75">
      <c r="A34" s="193" t="s">
        <v>58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27" customHeight="1">
      <c r="A35" s="193" t="s">
        <v>57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227531</v>
      </c>
      <c r="K35" s="13">
        <v>279529</v>
      </c>
    </row>
    <row r="36" spans="1:11" ht="12.75">
      <c r="A36" s="193" t="s">
        <v>196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59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170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171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197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198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187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10114193</v>
      </c>
      <c r="K42" s="12">
        <f>K7+K27+K38+K40</f>
        <v>8967345</v>
      </c>
    </row>
    <row r="43" spans="1:11" ht="12.75">
      <c r="A43" s="193" t="s">
        <v>188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18992814</v>
      </c>
      <c r="K43" s="12">
        <f>K10+K33+K39+K41</f>
        <v>14847048</v>
      </c>
    </row>
    <row r="44" spans="1:11" ht="12.75">
      <c r="A44" s="193" t="s">
        <v>208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-8878621</v>
      </c>
      <c r="K44" s="12">
        <f>K42-K43</f>
        <v>-5879703</v>
      </c>
    </row>
    <row r="45" spans="1:11" ht="12.75">
      <c r="A45" s="196" t="s">
        <v>190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191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8878621</v>
      </c>
      <c r="K46" s="12">
        <f>IF(K43&gt;K42,K43-K42,0)</f>
        <v>5879703</v>
      </c>
    </row>
    <row r="47" spans="1:11" ht="12.75">
      <c r="A47" s="193" t="s">
        <v>189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209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-8878621</v>
      </c>
      <c r="K48" s="12">
        <f>K44-K47</f>
        <v>-5879703</v>
      </c>
    </row>
    <row r="49" spans="1:11" ht="12.75">
      <c r="A49" s="196" t="s">
        <v>167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192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6">
        <f>IF(J48&lt;0,-J48,0)</f>
        <v>8878621</v>
      </c>
      <c r="K50" s="16">
        <f>IF(K48&lt;0,-K48,0)</f>
        <v>5879703</v>
      </c>
    </row>
    <row r="51" spans="1:11" ht="12.75">
      <c r="A51" s="182" t="s">
        <v>105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161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206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207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164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176</v>
      </c>
      <c r="B56" s="187"/>
      <c r="C56" s="187"/>
      <c r="D56" s="187"/>
      <c r="E56" s="187"/>
      <c r="F56" s="187"/>
      <c r="G56" s="187"/>
      <c r="H56" s="204"/>
      <c r="I56" s="18">
        <v>157</v>
      </c>
      <c r="J56" s="11"/>
      <c r="K56" s="11"/>
    </row>
    <row r="57" spans="1:11" ht="12.75">
      <c r="A57" s="193" t="s">
        <v>193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200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201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40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202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203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204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205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194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168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169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6">
        <f>J56+J66</f>
        <v>0</v>
      </c>
      <c r="K67" s="16">
        <f>K56+K66</f>
        <v>0</v>
      </c>
    </row>
    <row r="68" spans="1:11" ht="12.75">
      <c r="A68" s="182" t="s">
        <v>163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162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206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207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2" sqref="A2:J2"/>
    </sheetView>
  </sheetViews>
  <sheetFormatPr defaultColWidth="9.140625" defaultRowHeight="12.75"/>
  <cols>
    <col min="8" max="8" width="6.00390625" style="0" customWidth="1"/>
    <col min="9" max="9" width="7.28125" style="0" customWidth="1"/>
  </cols>
  <sheetData>
    <row r="1" spans="1:11" ht="12.75">
      <c r="A1" s="243" t="s">
        <v>141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311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0"/>
      <c r="B3" s="81"/>
      <c r="C3" s="81"/>
      <c r="D3" s="81"/>
      <c r="E3" s="81"/>
      <c r="F3" s="81"/>
      <c r="G3" s="81"/>
      <c r="H3" s="81"/>
      <c r="I3" s="81"/>
      <c r="J3" s="82"/>
      <c r="K3" s="3"/>
    </row>
    <row r="4" spans="1:11" ht="12.75">
      <c r="A4" s="249" t="s">
        <v>3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51</v>
      </c>
      <c r="B5" s="241"/>
      <c r="C5" s="241"/>
      <c r="D5" s="241"/>
      <c r="E5" s="241"/>
      <c r="F5" s="241"/>
      <c r="G5" s="241"/>
      <c r="H5" s="241"/>
      <c r="I5" s="83" t="s">
        <v>254</v>
      </c>
      <c r="J5" s="84" t="s">
        <v>129</v>
      </c>
      <c r="K5" s="84" t="s">
        <v>130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5">
        <v>2</v>
      </c>
      <c r="J6" s="86" t="s">
        <v>257</v>
      </c>
      <c r="K6" s="86" t="s">
        <v>258</v>
      </c>
    </row>
    <row r="7" spans="1:11" ht="12.75">
      <c r="A7" s="237" t="s">
        <v>135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35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-8878621</v>
      </c>
      <c r="K8" s="13">
        <v>-5879703</v>
      </c>
    </row>
    <row r="9" spans="1:11" ht="12.75">
      <c r="A9" s="190" t="s">
        <v>36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611404</v>
      </c>
      <c r="K9" s="13">
        <v>612500</v>
      </c>
    </row>
    <row r="10" spans="1:11" ht="12.75">
      <c r="A10" s="190" t="s">
        <v>37</v>
      </c>
      <c r="B10" s="191"/>
      <c r="C10" s="191"/>
      <c r="D10" s="191"/>
      <c r="E10" s="191"/>
      <c r="F10" s="191"/>
      <c r="G10" s="191"/>
      <c r="H10" s="191"/>
      <c r="I10" s="4">
        <v>3</v>
      </c>
      <c r="J10" s="8">
        <v>133008</v>
      </c>
      <c r="K10" s="13">
        <v>858379</v>
      </c>
    </row>
    <row r="11" spans="1:11" ht="12.75">
      <c r="A11" s="190" t="s">
        <v>38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17614911</v>
      </c>
      <c r="K11" s="13">
        <v>5926496</v>
      </c>
    </row>
    <row r="12" spans="1:11" ht="12.75">
      <c r="A12" s="190" t="s">
        <v>39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1214966</v>
      </c>
      <c r="K12" s="13">
        <v>476389</v>
      </c>
    </row>
    <row r="13" spans="1:11" ht="12.75">
      <c r="A13" s="190" t="s">
        <v>43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>
        <v>2500</v>
      </c>
      <c r="K13" s="13">
        <v>3351</v>
      </c>
    </row>
    <row r="14" spans="1:11" ht="12.75">
      <c r="A14" s="193" t="s">
        <v>136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10698168</v>
      </c>
      <c r="K14" s="12">
        <f>SUM(K8:K13)</f>
        <v>1997412</v>
      </c>
    </row>
    <row r="15" spans="1:11" ht="12.75">
      <c r="A15" s="190" t="s">
        <v>44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298530</v>
      </c>
      <c r="K15" s="13"/>
    </row>
    <row r="16" spans="1:11" ht="12.75">
      <c r="A16" s="190" t="s">
        <v>45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>
        <v>56794</v>
      </c>
    </row>
    <row r="17" spans="1:11" ht="12.75">
      <c r="A17" s="190" t="s">
        <v>46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47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>
        <v>1515329</v>
      </c>
      <c r="K18" s="13">
        <v>133886</v>
      </c>
    </row>
    <row r="19" spans="1:11" ht="12.75">
      <c r="A19" s="193" t="s">
        <v>137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1813859</v>
      </c>
      <c r="K19" s="12">
        <f>SUM(K15:K18)</f>
        <v>190680</v>
      </c>
    </row>
    <row r="20" spans="1:11" ht="12.75">
      <c r="A20" s="193" t="s">
        <v>31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8884309</v>
      </c>
      <c r="K20" s="12">
        <f>IF(K14&gt;K19,K14-K19,0)</f>
        <v>1806732</v>
      </c>
    </row>
    <row r="21" spans="1:11" ht="12.75">
      <c r="A21" s="193" t="s">
        <v>32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7" t="s">
        <v>138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152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>
        <v>20000</v>
      </c>
      <c r="K23" s="13"/>
    </row>
    <row r="24" spans="1:11" ht="12.75">
      <c r="A24" s="190" t="s">
        <v>153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154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155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156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>
        <v>33321</v>
      </c>
      <c r="K27" s="13">
        <v>11955</v>
      </c>
    </row>
    <row r="28" spans="1:11" ht="12.75">
      <c r="A28" s="193" t="s">
        <v>142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53321</v>
      </c>
      <c r="K28" s="12">
        <f>SUM(K23:K27)</f>
        <v>11955</v>
      </c>
    </row>
    <row r="29" spans="1:11" ht="12.75">
      <c r="A29" s="190" t="s">
        <v>106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10462</v>
      </c>
      <c r="K29" s="13">
        <v>20173</v>
      </c>
    </row>
    <row r="30" spans="1:11" ht="12.75">
      <c r="A30" s="190" t="s">
        <v>107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11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>
        <v>9000946</v>
      </c>
      <c r="K31" s="13">
        <v>2095336</v>
      </c>
    </row>
    <row r="32" spans="1:11" ht="12.75">
      <c r="A32" s="193" t="s">
        <v>2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9011408</v>
      </c>
      <c r="K32" s="12">
        <f>SUM(K29:K31)</f>
        <v>2115509</v>
      </c>
    </row>
    <row r="33" spans="1:11" ht="12.75">
      <c r="A33" s="193" t="s">
        <v>33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34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8958087</v>
      </c>
      <c r="K34" s="12">
        <f>IF(K32&gt;K28,K32-K28,0)</f>
        <v>2103554</v>
      </c>
    </row>
    <row r="35" spans="1:11" ht="12.75">
      <c r="A35" s="237" t="s">
        <v>139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148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24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7324</v>
      </c>
      <c r="K37" s="13">
        <v>6578</v>
      </c>
    </row>
    <row r="38" spans="1:11" ht="12.75">
      <c r="A38" s="190" t="s">
        <v>25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>
        <v>752</v>
      </c>
      <c r="K38" s="13"/>
    </row>
    <row r="39" spans="1:11" ht="12.75">
      <c r="A39" s="193" t="s">
        <v>60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8076</v>
      </c>
      <c r="K39" s="12">
        <f>SUM(K36:K38)</f>
        <v>6578</v>
      </c>
    </row>
    <row r="40" spans="1:11" ht="12.75">
      <c r="A40" s="190" t="s">
        <v>26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/>
      <c r="K40" s="13"/>
    </row>
    <row r="41" spans="1:11" ht="12.75">
      <c r="A41" s="190" t="s">
        <v>27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28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29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30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3" t="s">
        <v>61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93" t="s">
        <v>12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8076</v>
      </c>
      <c r="K46" s="12">
        <f>IF(K39&gt;K45,K39-K45,0)</f>
        <v>6578</v>
      </c>
    </row>
    <row r="47" spans="1:11" ht="12.75">
      <c r="A47" s="193" t="s">
        <v>13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0" t="s">
        <v>62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0" t="s">
        <v>63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65702</v>
      </c>
      <c r="K49" s="12">
        <f>IF(K21-K20+K34-K33+K47-K46&gt;0,K21-K20+K34-K33+K47-K46,0)</f>
        <v>290244</v>
      </c>
    </row>
    <row r="50" spans="1:11" ht="12.75">
      <c r="A50" s="190" t="s">
        <v>140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418043</v>
      </c>
      <c r="K50" s="13">
        <v>352341</v>
      </c>
    </row>
    <row r="51" spans="1:11" ht="12.75">
      <c r="A51" s="190" t="s">
        <v>149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150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65702</v>
      </c>
      <c r="K52" s="13">
        <v>290244</v>
      </c>
    </row>
    <row r="53" spans="1:11" ht="12.75">
      <c r="A53" s="174" t="s">
        <v>151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352341</v>
      </c>
      <c r="K53" s="16">
        <f>K50+K51-K52</f>
        <v>62097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G2" sqref="G2:H2"/>
    </sheetView>
  </sheetViews>
  <sheetFormatPr defaultColWidth="9.140625" defaultRowHeight="12.75"/>
  <cols>
    <col min="1" max="4" width="9.140625" style="90" customWidth="1"/>
    <col min="5" max="5" width="10.140625" style="90" bestFit="1" customWidth="1"/>
    <col min="6" max="7" width="9.140625" style="90" customWidth="1"/>
    <col min="8" max="8" width="7.57421875" style="90" customWidth="1"/>
    <col min="9" max="9" width="9.140625" style="90" customWidth="1"/>
    <col min="10" max="11" width="9.421875" style="90" bestFit="1" customWidth="1"/>
    <col min="12" max="16384" width="9.140625" style="90" customWidth="1"/>
  </cols>
  <sheetData>
    <row r="1" spans="1:12" ht="12.75">
      <c r="A1" s="267" t="s">
        <v>255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89"/>
    </row>
    <row r="2" spans="1:12" ht="15.75">
      <c r="A2" s="87"/>
      <c r="B2" s="88"/>
      <c r="C2" s="254" t="s">
        <v>256</v>
      </c>
      <c r="D2" s="254"/>
      <c r="E2" s="92">
        <v>40544</v>
      </c>
      <c r="F2" s="91" t="s">
        <v>222</v>
      </c>
      <c r="G2" s="255">
        <v>40908</v>
      </c>
      <c r="H2" s="256"/>
      <c r="I2" s="88"/>
      <c r="J2" s="88"/>
      <c r="K2" s="88"/>
      <c r="L2" s="93"/>
    </row>
    <row r="3" spans="1:11" ht="24" thickBot="1">
      <c r="A3" s="257" t="s">
        <v>51</v>
      </c>
      <c r="B3" s="257"/>
      <c r="C3" s="257"/>
      <c r="D3" s="257"/>
      <c r="E3" s="257"/>
      <c r="F3" s="257"/>
      <c r="G3" s="257"/>
      <c r="H3" s="257"/>
      <c r="I3" s="94" t="s">
        <v>279</v>
      </c>
      <c r="J3" s="95" t="s">
        <v>129</v>
      </c>
      <c r="K3" s="95" t="s">
        <v>130</v>
      </c>
    </row>
    <row r="4" spans="1:11" ht="12.75">
      <c r="A4" s="258">
        <v>1</v>
      </c>
      <c r="B4" s="258"/>
      <c r="C4" s="258"/>
      <c r="D4" s="258"/>
      <c r="E4" s="258"/>
      <c r="F4" s="258"/>
      <c r="G4" s="258"/>
      <c r="H4" s="258"/>
      <c r="I4" s="97">
        <v>2</v>
      </c>
      <c r="J4" s="96" t="s">
        <v>257</v>
      </c>
      <c r="K4" s="96" t="s">
        <v>258</v>
      </c>
    </row>
    <row r="5" spans="1:11" ht="12.75">
      <c r="A5" s="252" t="s">
        <v>259</v>
      </c>
      <c r="B5" s="253"/>
      <c r="C5" s="253"/>
      <c r="D5" s="253"/>
      <c r="E5" s="253"/>
      <c r="F5" s="253"/>
      <c r="G5" s="253"/>
      <c r="H5" s="253"/>
      <c r="I5" s="98">
        <v>1</v>
      </c>
      <c r="J5" s="99">
        <v>39904500</v>
      </c>
      <c r="K5" s="99">
        <v>39904500</v>
      </c>
    </row>
    <row r="6" spans="1:11" ht="12.75">
      <c r="A6" s="252" t="s">
        <v>260</v>
      </c>
      <c r="B6" s="253"/>
      <c r="C6" s="253"/>
      <c r="D6" s="253"/>
      <c r="E6" s="253"/>
      <c r="F6" s="253"/>
      <c r="G6" s="253"/>
      <c r="H6" s="253"/>
      <c r="I6" s="98">
        <v>2</v>
      </c>
      <c r="J6" s="100"/>
      <c r="K6" s="100"/>
    </row>
    <row r="7" spans="1:11" ht="12.75">
      <c r="A7" s="252" t="s">
        <v>261</v>
      </c>
      <c r="B7" s="253"/>
      <c r="C7" s="253"/>
      <c r="D7" s="253"/>
      <c r="E7" s="253"/>
      <c r="F7" s="253"/>
      <c r="G7" s="253"/>
      <c r="H7" s="253"/>
      <c r="I7" s="98">
        <v>3</v>
      </c>
      <c r="J7" s="100">
        <v>30271494</v>
      </c>
      <c r="K7" s="100">
        <v>30208745</v>
      </c>
    </row>
    <row r="8" spans="1:11" ht="12.75">
      <c r="A8" s="252" t="s">
        <v>262</v>
      </c>
      <c r="B8" s="253"/>
      <c r="C8" s="253"/>
      <c r="D8" s="253"/>
      <c r="E8" s="253"/>
      <c r="F8" s="253"/>
      <c r="G8" s="253"/>
      <c r="H8" s="253"/>
      <c r="I8" s="98">
        <v>4</v>
      </c>
      <c r="J8" s="100">
        <v>-52527896</v>
      </c>
      <c r="K8" s="100">
        <v>-60742326</v>
      </c>
    </row>
    <row r="9" spans="1:11" ht="12.75">
      <c r="A9" s="252" t="s">
        <v>263</v>
      </c>
      <c r="B9" s="253"/>
      <c r="C9" s="253"/>
      <c r="D9" s="253"/>
      <c r="E9" s="253"/>
      <c r="F9" s="253"/>
      <c r="G9" s="253"/>
      <c r="H9" s="253"/>
      <c r="I9" s="98">
        <v>5</v>
      </c>
      <c r="J9" s="100">
        <v>-8878621</v>
      </c>
      <c r="K9" s="100">
        <v>-5879703</v>
      </c>
    </row>
    <row r="10" spans="1:11" ht="12.75">
      <c r="A10" s="252" t="s">
        <v>264</v>
      </c>
      <c r="B10" s="253"/>
      <c r="C10" s="253"/>
      <c r="D10" s="253"/>
      <c r="E10" s="253"/>
      <c r="F10" s="253"/>
      <c r="G10" s="253"/>
      <c r="H10" s="253"/>
      <c r="I10" s="98">
        <v>6</v>
      </c>
      <c r="J10" s="100"/>
      <c r="K10" s="100">
        <v>2889092</v>
      </c>
    </row>
    <row r="11" spans="1:11" ht="12.75">
      <c r="A11" s="252" t="s">
        <v>265</v>
      </c>
      <c r="B11" s="253"/>
      <c r="C11" s="253"/>
      <c r="D11" s="253"/>
      <c r="E11" s="253"/>
      <c r="F11" s="253"/>
      <c r="G11" s="253"/>
      <c r="H11" s="253"/>
      <c r="I11" s="98">
        <v>7</v>
      </c>
      <c r="J11" s="100"/>
      <c r="K11" s="100"/>
    </row>
    <row r="12" spans="1:11" ht="12.75">
      <c r="A12" s="252" t="s">
        <v>266</v>
      </c>
      <c r="B12" s="253"/>
      <c r="C12" s="253"/>
      <c r="D12" s="253"/>
      <c r="E12" s="253"/>
      <c r="F12" s="253"/>
      <c r="G12" s="253"/>
      <c r="H12" s="253"/>
      <c r="I12" s="98">
        <v>8</v>
      </c>
      <c r="J12" s="100"/>
      <c r="K12" s="100"/>
    </row>
    <row r="13" spans="1:11" ht="12.75">
      <c r="A13" s="252" t="s">
        <v>267</v>
      </c>
      <c r="B13" s="253"/>
      <c r="C13" s="253"/>
      <c r="D13" s="253"/>
      <c r="E13" s="253"/>
      <c r="F13" s="253"/>
      <c r="G13" s="253"/>
      <c r="H13" s="253"/>
      <c r="I13" s="98">
        <v>9</v>
      </c>
      <c r="J13" s="100"/>
      <c r="K13" s="100"/>
    </row>
    <row r="14" spans="1:11" ht="12.75">
      <c r="A14" s="259" t="s">
        <v>268</v>
      </c>
      <c r="B14" s="260"/>
      <c r="C14" s="260"/>
      <c r="D14" s="260"/>
      <c r="E14" s="260"/>
      <c r="F14" s="260"/>
      <c r="G14" s="260"/>
      <c r="H14" s="260"/>
      <c r="I14" s="98">
        <v>10</v>
      </c>
      <c r="J14" s="101">
        <f>SUM(J5:J13)</f>
        <v>8769477</v>
      </c>
      <c r="K14" s="101">
        <f>SUM(K5:K13)</f>
        <v>6380308</v>
      </c>
    </row>
    <row r="15" spans="1:11" ht="12.75">
      <c r="A15" s="252" t="s">
        <v>269</v>
      </c>
      <c r="B15" s="253"/>
      <c r="C15" s="253"/>
      <c r="D15" s="253"/>
      <c r="E15" s="253"/>
      <c r="F15" s="253"/>
      <c r="G15" s="253"/>
      <c r="H15" s="253"/>
      <c r="I15" s="98">
        <v>11</v>
      </c>
      <c r="J15" s="100"/>
      <c r="K15" s="100"/>
    </row>
    <row r="16" spans="1:11" ht="12.75">
      <c r="A16" s="252" t="s">
        <v>270</v>
      </c>
      <c r="B16" s="253"/>
      <c r="C16" s="253"/>
      <c r="D16" s="253"/>
      <c r="E16" s="253"/>
      <c r="F16" s="253"/>
      <c r="G16" s="253"/>
      <c r="H16" s="253"/>
      <c r="I16" s="98">
        <v>12</v>
      </c>
      <c r="J16" s="100"/>
      <c r="K16" s="100"/>
    </row>
    <row r="17" spans="1:11" ht="12.75">
      <c r="A17" s="252" t="s">
        <v>271</v>
      </c>
      <c r="B17" s="253"/>
      <c r="C17" s="253"/>
      <c r="D17" s="253"/>
      <c r="E17" s="253"/>
      <c r="F17" s="253"/>
      <c r="G17" s="253"/>
      <c r="H17" s="253"/>
      <c r="I17" s="98">
        <v>13</v>
      </c>
      <c r="J17" s="100"/>
      <c r="K17" s="100"/>
    </row>
    <row r="18" spans="1:11" ht="12.75">
      <c r="A18" s="252" t="s">
        <v>272</v>
      </c>
      <c r="B18" s="253"/>
      <c r="C18" s="253"/>
      <c r="D18" s="253"/>
      <c r="E18" s="253"/>
      <c r="F18" s="253"/>
      <c r="G18" s="253"/>
      <c r="H18" s="253"/>
      <c r="I18" s="98">
        <v>14</v>
      </c>
      <c r="J18" s="100"/>
      <c r="K18" s="100"/>
    </row>
    <row r="19" spans="1:11" ht="12.75">
      <c r="A19" s="252" t="s">
        <v>273</v>
      </c>
      <c r="B19" s="253"/>
      <c r="C19" s="253"/>
      <c r="D19" s="253"/>
      <c r="E19" s="253"/>
      <c r="F19" s="253"/>
      <c r="G19" s="253"/>
      <c r="H19" s="253"/>
      <c r="I19" s="98">
        <v>15</v>
      </c>
      <c r="J19" s="100"/>
      <c r="K19" s="100"/>
    </row>
    <row r="20" spans="1:11" ht="12.75">
      <c r="A20" s="252" t="s">
        <v>274</v>
      </c>
      <c r="B20" s="253"/>
      <c r="C20" s="253"/>
      <c r="D20" s="253"/>
      <c r="E20" s="253"/>
      <c r="F20" s="253"/>
      <c r="G20" s="253"/>
      <c r="H20" s="253"/>
      <c r="I20" s="98">
        <v>16</v>
      </c>
      <c r="J20" s="100"/>
      <c r="K20" s="100"/>
    </row>
    <row r="21" spans="1:11" ht="12.75">
      <c r="A21" s="259" t="s">
        <v>275</v>
      </c>
      <c r="B21" s="260"/>
      <c r="C21" s="260"/>
      <c r="D21" s="260"/>
      <c r="E21" s="260"/>
      <c r="F21" s="260"/>
      <c r="G21" s="260"/>
      <c r="H21" s="260"/>
      <c r="I21" s="98">
        <v>17</v>
      </c>
      <c r="J21" s="102">
        <f>SUM(J15:J20)</f>
        <v>0</v>
      </c>
      <c r="K21" s="102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61" t="s">
        <v>276</v>
      </c>
      <c r="B23" s="262"/>
      <c r="C23" s="262"/>
      <c r="D23" s="262"/>
      <c r="E23" s="262"/>
      <c r="F23" s="262"/>
      <c r="G23" s="262"/>
      <c r="H23" s="262"/>
      <c r="I23" s="103">
        <v>18</v>
      </c>
      <c r="J23" s="99"/>
      <c r="K23" s="99"/>
    </row>
    <row r="24" spans="1:11" ht="23.25" customHeight="1">
      <c r="A24" s="263" t="s">
        <v>277</v>
      </c>
      <c r="B24" s="264"/>
      <c r="C24" s="264"/>
      <c r="D24" s="264"/>
      <c r="E24" s="264"/>
      <c r="F24" s="264"/>
      <c r="G24" s="264"/>
      <c r="H24" s="264"/>
      <c r="I24" s="104">
        <v>19</v>
      </c>
      <c r="J24" s="102"/>
      <c r="K24" s="102"/>
    </row>
    <row r="25" spans="1:11" ht="30" customHeight="1">
      <c r="A25" s="265" t="s">
        <v>278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19"/>
  <sheetViews>
    <sheetView tabSelected="1" view="pageBreakPreview" zoomScale="110" zoomScaleSheetLayoutView="110" zoomScalePageLayoutView="0" workbookViewId="0" topLeftCell="A6">
      <selection activeCell="E7" sqref="E7"/>
    </sheetView>
  </sheetViews>
  <sheetFormatPr defaultColWidth="9.140625" defaultRowHeight="12.75"/>
  <cols>
    <col min="1" max="1" width="109.00390625" style="111" customWidth="1"/>
    <col min="2" max="16384" width="9.140625" style="111" customWidth="1"/>
  </cols>
  <sheetData>
    <row r="1" spans="1:10" ht="12.7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0.25">
      <c r="A2" s="112" t="s">
        <v>301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114"/>
      <c r="B3" s="110"/>
      <c r="C3" s="110"/>
      <c r="D3" s="110"/>
      <c r="E3" s="110"/>
      <c r="F3" s="110"/>
      <c r="G3" s="110"/>
      <c r="H3" s="110"/>
      <c r="I3" s="110"/>
      <c r="J3" s="110"/>
    </row>
    <row r="4" spans="1:10" ht="12.7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112.5" customHeight="1">
      <c r="A5" s="116" t="s">
        <v>302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6.5" customHeight="1">
      <c r="A6" s="117"/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08.75" customHeight="1">
      <c r="A7" s="116" t="s">
        <v>303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ht="12.75" customHeight="1">
      <c r="A8" s="117"/>
      <c r="B8" s="115"/>
      <c r="C8" s="115"/>
      <c r="D8" s="115"/>
      <c r="E8" s="115"/>
      <c r="F8" s="115"/>
      <c r="G8" s="115"/>
      <c r="H8" s="115"/>
      <c r="I8" s="115"/>
      <c r="J8" s="115"/>
    </row>
    <row r="9" spans="1:10" ht="79.5" customHeight="1">
      <c r="A9" s="116" t="s">
        <v>304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2.75" customHeight="1">
      <c r="A10" s="116" t="s">
        <v>305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87" customHeight="1">
      <c r="A11" s="116" t="s">
        <v>306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2.75" customHeight="1">
      <c r="A12" s="117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20.25" customHeight="1">
      <c r="A13" s="117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ht="31.5" customHeight="1">
      <c r="A14" s="116" t="s">
        <v>307</v>
      </c>
      <c r="H14" s="115"/>
      <c r="I14" s="115"/>
      <c r="J14" s="115"/>
    </row>
    <row r="15" spans="1:10" ht="12.75" customHeight="1">
      <c r="A15" s="116"/>
      <c r="H15" s="115"/>
      <c r="I15" s="115"/>
      <c r="J15" s="115"/>
    </row>
    <row r="16" spans="1:10" ht="39" customHeight="1">
      <c r="A16" s="116" t="s">
        <v>308</v>
      </c>
      <c r="H16" s="115"/>
      <c r="I16" s="115"/>
      <c r="J16" s="115"/>
    </row>
    <row r="17" spans="1:10" ht="12.75" customHeight="1">
      <c r="A17" s="117"/>
      <c r="H17" s="115"/>
      <c r="I17" s="115"/>
      <c r="J17" s="115"/>
    </row>
    <row r="18" spans="1:10" ht="51.75" customHeight="1">
      <c r="A18" s="116" t="s">
        <v>309</v>
      </c>
      <c r="H18" s="115"/>
      <c r="I18" s="115"/>
      <c r="J18" s="115"/>
    </row>
    <row r="19" spans="1:10" ht="51.75" customHeight="1">
      <c r="A19" s="116"/>
      <c r="H19" s="115"/>
      <c r="I19" s="115"/>
      <c r="J19" s="115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lscipior</cp:lastModifiedBy>
  <cp:lastPrinted>2012-04-12T12:45:39Z</cp:lastPrinted>
  <dcterms:created xsi:type="dcterms:W3CDTF">2008-10-17T11:51:54Z</dcterms:created>
  <dcterms:modified xsi:type="dcterms:W3CDTF">2012-04-12T12:46:31Z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