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915" windowHeight="11655" firstSheet="1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</sheets>
  <definedNames>
    <definedName name="_xlnm.Print_Area" localSheetId="1">'Bilanca'!$A$1:$K$121</definedName>
    <definedName name="_xlnm.Print_Area" localSheetId="3">'NT_I'!$A$1:$K$52</definedName>
    <definedName name="_xlnm.Print_Area" localSheetId="0">'OPĆI PODACI'!$A$1:$I$96</definedName>
    <definedName name="_xlnm.Print_Area" localSheetId="5">'PK'!$A$1:$K$25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<sst xmlns="http://schemas.openxmlformats.org/spreadsheetml/2006/main" count="449" uniqueCount="387">
  <si>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</si>
  <si>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</si>
  <si>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</si>
  <si>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</si>
  <si>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</si>
  <si>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</si>
  <si>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</si>
  <si>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</si>
  <si>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</si>
  <si>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</si>
  <si>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</si>
  <si>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</si>
  <si>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</si>
  <si>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</si>
  <si>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</si>
  <si>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</si>
  <si>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</si>
  <si>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</si>
  <si>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</si>
  <si>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</si>
  <si>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</si>
  <si>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</si>
  <si>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</si>
  <si>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</si>
  <si>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</si>
  <si>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</si>
  <si>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</si>
  <si>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</si>
  <si>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</si>
  <si>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</si>
  <si>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</si>
  <si>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</si>
  <si>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</si>
  <si>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</si>
  <si>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</si>
  <si>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</si>
  <si>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</si>
  <si>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</si>
  <si>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</si>
  <si>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</si>
  <si>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</si>
  <si>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</si>
  <si>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</si>
  <si>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</si>
  <si>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</si>
  <si>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</si>
  <si>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</si>
  <si>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</si>
  <si>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</si>
  <si>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</si>
  <si>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</si>
  <si>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</si>
  <si>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</si>
  <si>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</si>
  <si>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</si>
  <si>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</si>
  <si>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</si>
  <si>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</si>
  <si>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</si>
  <si>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</si>
  <si>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</si>
  <si>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</si>
  <si>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</si>
  <si>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</si>
  <si>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</si>
  <si>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</si>
  <si>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</si>
  <si>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</si>
  <si>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</si>
  <si>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</si>
  <si>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</si>
  <si>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</si>
  <si>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</si>
  <si>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</si>
  <si>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</si>
  <si>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</si>
  <si>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</si>
  <si>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</si>
  <si>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</si>
  <si>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</si>
  <si>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</si>
  <si>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</si>
  <si>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</si>
  <si>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</si>
  <si>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</si>
  <si>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</si>
  <si>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</si>
  <si>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</si>
  <si>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</si>
  <si>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</si>
  <si>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</si>
  <si>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</si>
  <si>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</si>
  <si>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</si>
  <si>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</si>
  <si>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</si>
  <si>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</si>
  <si>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</si>
  <si>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</si>
  <si>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</si>
  <si>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</si>
  <si>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</si>
  <si>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</si>
  <si>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</si>
  <si>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</si>
  <si>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</si>
  <si>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</si>
  <si>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</si>
  <si>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</si>
  <si>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</si>
  <si>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</si>
  <si>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</si>
  <si>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</si>
  <si>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</si>
  <si>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</si>
  <si>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</si>
  <si>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</si>
  <si>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</si>
  <si>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</si>
  <si>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</si>
  <si>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</si>
  <si>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</si>
  <si>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</si>
  <si>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</si>
  <si>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</si>
  <si>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</si>
  <si>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</si>
  <si>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</si>
  <si>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</si>
  <si>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</si>
  <si>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</si>
  <si>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</si>
  <si>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</si>
  <si>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</si>
  <si>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</si>
  <si>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</si>
  <si>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</si>
  <si>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</si>
  <si>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</si>
  <si>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</si>
  <si>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</si>
  <si>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</si>
  <si>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</si>
  <si>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</si>
  <si>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</si>
  <si>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</si>
  <si>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</si>
  <si>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</si>
  <si>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</si>
  <si>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</si>
  <si>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</si>
  <si>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</si>
  <si>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</si>
  <si>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</si>
  <si>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</si>
  <si>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</si>
  <si>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</si>
  <si>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</si>
  <si>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</si>
  <si>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</si>
  <si>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</si>
  <si>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</si>
  <si>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</si>
  <si>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</si>
  <si>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</si>
  <si>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</si>
  <si>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</si>
  <si>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</si>
  <si>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</si>
  <si>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</si>
  <si>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</si>
  <si>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</si>
  <si>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</si>
  <si>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</si>
  <si>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</si>
  <si>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</si>
  <si>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</si>
  <si>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</si>
  <si>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</si>
  <si>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</si>
  <si>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</si>
  <si>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</si>
  <si>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</si>
  <si>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</si>
  <si>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</si>
  <si>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</si>
  <si>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</si>
  <si>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</si>
  <si>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</si>
  <si>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</si>
  <si>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</si>
  <si>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</si>
  <si>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</si>
  <si>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</si>
  <si>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</si>
  <si>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</si>
  <si>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</si>
  <si>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</si>
  <si>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</si>
  <si>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</si>
  <si>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</si>
  <si>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</si>
  <si>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</si>
  <si>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</si>
  <si>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</si>
  <si>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</si>
  <si>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</si>
  <si>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</si>
  <si>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</si>
  <si>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</si>
  <si>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</si>
  <si>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</si>
  <si>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</si>
  <si>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</si>
  <si>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</si>
  <si>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</si>
  <si>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</si>
  <si>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</si>
  <si>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</si>
  <si>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</si>
  <si>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</si>
  <si>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</si>
  <si>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</si>
  <si>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</si>
  <si>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</si>
  <si>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</si>
  <si>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</si>
  <si>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</si>
  <si>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</si>
  <si>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</si>
  <si>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</si>
  <si>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</si>
  <si>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</si>
  <si>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</si>
  <si>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</si>
  <si>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</si>
  <si>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</si>
  <si>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</si>
  <si>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</si>
  <si>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</si>
  <si>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</si>
  <si>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</si>
  <si>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</si>
  <si>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</si>
  <si>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</si>
  <si>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</si>
  <si>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</si>
  <si>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</si>
  <si>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</si>
  <si>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</si>
  <si>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</si>
  <si>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</si>
  <si>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</si>
  <si>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</si>
  <si>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</si>
  <si>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</si>
  <si>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</si>
  <si>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</si>
  <si>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</si>
  <si>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</si>
  <si>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</si>
  <si>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</si>
  <si>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</si>
  <si>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</si>
  <si>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</si>
  <si>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</si>
  <si>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</si>
  <si>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</si>
  <si>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</si>
  <si>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</si>
  <si>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</si>
  <si>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</si>
  <si>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</si>
  <si>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</si>
  <si>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</si>
  <si>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</si>
  <si>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</si>
  <si>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</si>
  <si>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</si>
  <si>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</si>
  <si>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</si>
  <si>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</si>
  <si>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</si>
  <si>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</si>
  <si>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</si>
  <si>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</si>
  <si>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</si>
  <si>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</si>
  <si>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</si>
  <si>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</si>
  <si>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</si>
  <si>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</si>
  <si>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</si>
  <si>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</si>
  <si>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</si>
  <si>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</si>
  <si>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</si>
  <si>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</si>
  <si>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</si>
  <si>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</si>
  <si>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</si>
  <si>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</si>
  <si>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</si>
  <si>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</si>
  <si>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</si>
  <si>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</si>
  <si>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</si>
  <si>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</si>
  <si>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</si>
  <si>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</si>
  <si>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</si>
  <si>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</si>
  <si>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</si>
  <si>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</si>
  <si>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4222</t>
  </si>
  <si>
    <t>03275531</t>
  </si>
  <si>
    <t>080010093</t>
  </si>
  <si>
    <t>47911242222</t>
  </si>
  <si>
    <t>Dalekovod d.d.</t>
  </si>
  <si>
    <t xml:space="preserve">10 000 </t>
  </si>
  <si>
    <t>Zagreb</t>
  </si>
  <si>
    <t>M. Čavića 4</t>
  </si>
  <si>
    <t>korporativne.komunikacije@dalekovod.hr</t>
  </si>
  <si>
    <t>www.dalekovod.hr</t>
  </si>
  <si>
    <t>Grad Zagreb</t>
  </si>
  <si>
    <t>DA</t>
  </si>
  <si>
    <t>DUGO SELO</t>
  </si>
  <si>
    <t>01654985</t>
  </si>
  <si>
    <t>DALEKOVOD PROJEKT D.O.O.</t>
  </si>
  <si>
    <t>ZAGREB</t>
  </si>
  <si>
    <t>01693336</t>
  </si>
  <si>
    <t>DALEKOVOD TKS DOBOJ A.D.</t>
  </si>
  <si>
    <t>DOBOJ, BIH</t>
  </si>
  <si>
    <t>1318934</t>
  </si>
  <si>
    <t>DALEKOVOD PROFESSIO D.O.O.</t>
  </si>
  <si>
    <t xml:space="preserve">1967703 </t>
  </si>
  <si>
    <t xml:space="preserve"> EL-RA D.O.O.</t>
  </si>
  <si>
    <t>VELA LUKA</t>
  </si>
  <si>
    <t>01261185</t>
  </si>
  <si>
    <t>DALEKOVOD LJUBLJANA D.O.O.</t>
  </si>
  <si>
    <t>LJUBLJANA, SLO</t>
  </si>
  <si>
    <t>S128940024</t>
  </si>
  <si>
    <t>DALEKOVOD EMU D.O.O.</t>
  </si>
  <si>
    <t>02565536</t>
  </si>
  <si>
    <t>DALEKOVOD MOSTAR D.O.O.</t>
  </si>
  <si>
    <t>MOSTAR, BIH</t>
  </si>
  <si>
    <t>100126140001</t>
  </si>
  <si>
    <t>DALEKOVOD ADRIA D.O.O.</t>
  </si>
  <si>
    <t>2542960</t>
  </si>
  <si>
    <t>4402864540002</t>
  </si>
  <si>
    <t>DALCOM GMBH</t>
  </si>
  <si>
    <t>FREILASSING, REPUBLIKA NJEMAČKA</t>
  </si>
  <si>
    <t>Obveznik: Dalekovod Grupa</t>
  </si>
  <si>
    <t>DALEKOVOD PROIZVODNJA d.o.o.</t>
  </si>
  <si>
    <t>Godišnji financijski izvještaj poduzetnika GFI-POD</t>
  </si>
  <si>
    <t>01/6177 310</t>
  </si>
  <si>
    <t>DALEKOVOD -POLSKA S.A.</t>
  </si>
  <si>
    <t>VARŠAVA</t>
  </si>
  <si>
    <t>DALEKOVOD UKRAJINA d.o.o.</t>
  </si>
  <si>
    <t>DALEKOVOD NORGE AS</t>
  </si>
  <si>
    <t>OSLO</t>
  </si>
  <si>
    <t>KIJEV</t>
  </si>
  <si>
    <t>DENNACO NAMIBIA</t>
  </si>
  <si>
    <t>NAMIBIJA</t>
  </si>
  <si>
    <t>DALEKOVOD LIBYA ZA INŽENJERING</t>
  </si>
  <si>
    <t>LIBIJA</t>
  </si>
  <si>
    <t>1. Godišnje izvješće</t>
  </si>
  <si>
    <t>2. Izjava o odgovornosti Uprave</t>
  </si>
  <si>
    <t>3. Revidirani godišnji financijski izvještaji s izvješćem neovisnog revizora</t>
  </si>
  <si>
    <t>4. Bilješke uz financijske izvještaje</t>
  </si>
  <si>
    <t>u PDF formatu</t>
  </si>
  <si>
    <t>Helena Šestan Jurčić</t>
  </si>
  <si>
    <t>Helena.Sestan@dalekovod.hr</t>
  </si>
  <si>
    <t>Alen Premužak</t>
  </si>
  <si>
    <t xml:space="preserve"> CINDAL D.O.O.</t>
  </si>
  <si>
    <t>DALEKOVOD ESCO d.o.o.</t>
  </si>
  <si>
    <t>POLDAL ENERGIE Sp. z o.o.</t>
  </si>
  <si>
    <t>POLDAL CONNECT Sp. z o.o.</t>
  </si>
  <si>
    <t>POLDAL TOWERS Sp. z o.o.</t>
  </si>
  <si>
    <t>POLDAL KV Sp. z o.o.</t>
  </si>
  <si>
    <t>POLDAL THE BRIDGE 7 Sp.zoo</t>
  </si>
  <si>
    <t>01/2411 369</t>
  </si>
  <si>
    <t>stanje na dan 31.12.2017.</t>
  </si>
  <si>
    <t>u razdoblju 01.01.2017. do 31.12.2017.</t>
  </si>
  <si>
    <t>LIBURANA D.O.O.</t>
  </si>
  <si>
    <t>081130048</t>
  </si>
  <si>
    <t>39299967373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</si>
</sst>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* _(#,##0_);* \(#,##0\);* _(&quot;-&quot;_);* _(@_)"/>
    <numFmt numFmtId="166" formatCode="[Blue]General"/>
    <numFmt numFmtId="167" formatCode="_-* #,##0.00_р_._-;\-* #,##0.00_р_._-;_-* &quot;-&quot;??_р_._-;_-@_-"/>
    <numFmt numFmtId="168" formatCode="_-* #,##0.00_-;\-* #,##0.00_-;_-* &quot;-&quot;??_-;_-@_-"/>
    <numFmt numFmtId="169" formatCode="_(&quot;$&quot;* #,##0.00_);_(&quot;$&quot;* \(#,##0.00\);_(&quot;$&quot;* &quot;-&quot;??_);_(@_)"/>
    <numFmt numFmtId="170" formatCode="&quot;$&quot;#,##0;[Red]\-&quot;$&quot;#,##0"/>
    <numFmt numFmtId="171" formatCode="_-* #,##0_ _D_M_-;\-* #,##0_ _D_M_-;_-* &quot;-&quot;_ _D_M_-;_-@_-"/>
    <numFmt numFmtId="172" formatCode="#,##0.00_ ;\(#,##0.00\);\-.\-\-_ "/>
    <numFmt numFmtId="173" formatCode="_-* #,##0.0_-;\-* #,##0.0_-;_-* &quot;-&quot;??_-;_-@_-"/>
    <numFmt numFmtId="174" formatCode="#,##0.00&quot; $&quot;;\-#,##0.00&quot; $&quot;"/>
    <numFmt numFmtId="175" formatCode="&quot;$&quot;#,##0_);[Red]\(&quot;$&quot;#,##0\)"/>
    <numFmt numFmtId="176" formatCode="&quot;$&quot;#,##0.00_);[Red]\(&quot;$&quot;#,##0.00\)"/>
    <numFmt numFmtId="177" formatCode="mmmddyy"/>
    <numFmt numFmtId="178" formatCode="General_)"/>
    <numFmt numFmtId="179" formatCode="_-* #,##0&quot; DM&quot;_-;\-* #,##0&quot; DM&quot;_-;_-* &quot;-&quot;&quot; DM&quot;_-;_-@_-"/>
    <numFmt numFmtId="180" formatCode="\$#,##0.00\ ;\(\$#,##0.00\)"/>
    <numFmt numFmtId="181" formatCode="\$#,##0\ ;\(\$#,##0\)"/>
    <numFmt numFmtId="182" formatCode="_-* #,##0.00_р_._-;\-* #,##0.00_р_._-;_-* \-??_р_._-;_-@_-"/>
    <numFmt numFmtId="183" formatCode="_-* #,##0.00\ _k_n_-;\-* #,##0.00\ _k_n_-;_-* \-??\ _k_n_-;_-@_-"/>
    <numFmt numFmtId="184" formatCode="_-* #,##0.00_-;\-* #,##0.00_-;_-* \-??_-;_-@_-"/>
    <numFmt numFmtId="185" formatCode="_(\$* #,##0.00_);_(\$* \(#,##0.00\);_(\$* \-??_);_(@_)"/>
    <numFmt numFmtId="186" formatCode="\$#,##0;[Red]&quot;-$&quot;#,##0"/>
    <numFmt numFmtId="187" formatCode="#,##0.00_ ;\(#,##0.00\);&quot;-.--&quot;_ "/>
    <numFmt numFmtId="188" formatCode="_-* #,##0.0_-;\-* #,##0.0_-;_-* \-??_-;_-@_-"/>
    <numFmt numFmtId="189" formatCode="\$#,##0\ ;&quot;($&quot;#,##0\)"/>
    <numFmt numFmtId="190" formatCode="#,##0;[Red]\-#,##0"/>
    <numFmt numFmtId="191" formatCode="#,##0;\-#,##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 ;\-#,##0.00\ 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ahoma"/>
      <family val="2"/>
    </font>
    <font>
      <sz val="11"/>
      <name val="??"/>
      <family val="3"/>
    </font>
    <font>
      <sz val="10"/>
      <color indexed="22"/>
      <name val="Helv"/>
      <family val="0"/>
    </font>
    <font>
      <sz val="10"/>
      <name val="Helv"/>
      <family val="0"/>
    </font>
    <font>
      <sz val="8"/>
      <name val="Verdana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10"/>
      <name val="Arial Cyr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MS Sans Serif"/>
      <family val="2"/>
    </font>
    <font>
      <sz val="7"/>
      <name val="Small Fonts"/>
      <family val="2"/>
    </font>
    <font>
      <sz val="10"/>
      <name val="Geneva"/>
      <family val="0"/>
    </font>
    <font>
      <sz val="12"/>
      <name val="Helv"/>
      <family val="0"/>
    </font>
    <font>
      <sz val="11"/>
      <name val="Times New Roman CE"/>
      <family val="0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sz val="9"/>
      <color indexed="20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8"/>
      <color indexed="1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Mangal"/>
      <family val="2"/>
    </font>
    <font>
      <b/>
      <u val="single"/>
      <sz val="11"/>
      <color indexed="16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9"/>
      <color indexed="8"/>
      <name val="Calibri"/>
      <family val="2"/>
    </font>
    <font>
      <u val="single"/>
      <sz val="8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9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/>
      <right/>
      <top/>
      <bottom style="hair"/>
    </border>
    <border>
      <left style="double">
        <color indexed="8"/>
      </left>
      <right/>
      <top/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double">
        <color indexed="8"/>
      </top>
      <bottom/>
    </border>
    <border>
      <left/>
      <right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hair"/>
    </border>
    <border>
      <left style="thin"/>
      <right>
        <color indexed="63"/>
      </right>
      <top/>
      <bottom style="hair"/>
    </border>
    <border>
      <left style="thin"/>
      <right/>
      <top style="hair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8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7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8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8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7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7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79" fillId="3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79" fillId="3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7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7" fillId="44" borderId="0" applyNumberFormat="0" applyBorder="0" applyAlignment="0" applyProtection="0"/>
    <xf numFmtId="0" fontId="17" fillId="23" borderId="0" applyNumberFormat="0" applyBorder="0" applyAlignment="0" applyProtection="0"/>
    <xf numFmtId="0" fontId="17" fillId="31" borderId="0" applyNumberFormat="0" applyBorder="0" applyAlignment="0" applyProtection="0"/>
    <xf numFmtId="0" fontId="17" fillId="25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47" borderId="0" applyNumberFormat="0" applyBorder="0" applyAlignment="0" applyProtection="0"/>
    <xf numFmtId="0" fontId="79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79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79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79" fillId="5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79" fillId="55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79" fillId="56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166" fontId="0" fillId="21" borderId="1">
      <alignment horizontal="center" vertical="center"/>
      <protection/>
    </xf>
    <xf numFmtId="166" fontId="0" fillId="30" borderId="2">
      <alignment horizontal="center" vertical="center"/>
      <protection/>
    </xf>
    <xf numFmtId="0" fontId="17" fillId="49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7" fillId="53" borderId="0" applyNumberFormat="0" applyBorder="0" applyAlignment="0" applyProtection="0"/>
    <xf numFmtId="0" fontId="17" fillId="60" borderId="0" applyNumberFormat="0" applyBorder="0" applyAlignment="0" applyProtection="0"/>
    <xf numFmtId="0" fontId="17" fillId="39" borderId="0" applyNumberFormat="0" applyBorder="0" applyAlignment="0" applyProtection="0"/>
    <xf numFmtId="0" fontId="17" fillId="45" borderId="0" applyNumberFormat="0" applyBorder="0" applyAlignment="0" applyProtection="0"/>
    <xf numFmtId="0" fontId="17" fillId="41" borderId="0" applyNumberFormat="0" applyBorder="0" applyAlignment="0" applyProtection="0"/>
    <xf numFmtId="0" fontId="17" fillId="46" borderId="0" applyNumberFormat="0" applyBorder="0" applyAlignment="0" applyProtection="0"/>
    <xf numFmtId="0" fontId="17" fillId="57" borderId="0" applyNumberFormat="0" applyBorder="0" applyAlignment="0" applyProtection="0"/>
    <xf numFmtId="0" fontId="17" fillId="61" borderId="0" applyNumberFormat="0" applyBorder="0" applyAlignment="0" applyProtection="0"/>
    <xf numFmtId="0" fontId="29" fillId="62" borderId="3" applyNumberFormat="0" applyAlignment="0" applyProtection="0"/>
    <xf numFmtId="0" fontId="29" fillId="63" borderId="3" applyNumberFormat="0" applyAlignment="0" applyProtection="0"/>
    <xf numFmtId="0" fontId="80" fillId="6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2" borderId="4" applyNumberFormat="0" applyAlignment="0" applyProtection="0"/>
    <xf numFmtId="0" fontId="19" fillId="63" borderId="4" applyNumberFormat="0" applyAlignment="0" applyProtection="0"/>
    <xf numFmtId="0" fontId="81" fillId="65" borderId="5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19" fillId="62" borderId="4" applyNumberFormat="0" applyAlignment="0" applyProtection="0"/>
    <xf numFmtId="0" fontId="82" fillId="66" borderId="6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0" fontId="20" fillId="67" borderId="7" applyNumberFormat="0" applyAlignment="0" applyProtection="0"/>
    <xf numFmtId="3" fontId="33" fillId="0" borderId="0">
      <alignment/>
      <protection/>
    </xf>
    <xf numFmtId="3" fontId="33" fillId="0" borderId="0">
      <alignment/>
      <protection/>
    </xf>
    <xf numFmtId="3" fontId="33" fillId="0" borderId="0" applyFont="0" applyFill="0" applyBorder="0" applyAlignment="0" applyProtection="0"/>
    <xf numFmtId="3" fontId="7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2" fontId="72" fillId="0" borderId="0" applyFill="0" applyBorder="0" applyAlignment="0" applyProtection="0"/>
    <xf numFmtId="43" fontId="0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72" fillId="0" borderId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72" fillId="0" borderId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72" fillId="0" borderId="0" applyFill="0" applyBorder="0" applyAlignment="0" applyProtection="0"/>
    <xf numFmtId="0" fontId="35" fillId="68" borderId="8" applyNumberFormat="0" applyFont="0" applyAlignment="0" applyProtection="0"/>
    <xf numFmtId="170" fontId="36" fillId="0" borderId="0">
      <alignment/>
      <protection locked="0"/>
    </xf>
    <xf numFmtId="186" fontId="36" fillId="0" borderId="0">
      <alignment/>
      <protection locked="0"/>
    </xf>
    <xf numFmtId="0" fontId="37" fillId="0" borderId="0" applyFont="0" applyFill="0" applyBorder="0" applyAlignment="0" applyProtection="0"/>
    <xf numFmtId="0" fontId="72" fillId="0" borderId="0" applyFill="0" applyBorder="0" applyAlignment="0" applyProtection="0"/>
    <xf numFmtId="171" fontId="38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26" fillId="13" borderId="4" applyNumberFormat="0" applyAlignment="0" applyProtection="0"/>
    <xf numFmtId="0" fontId="26" fillId="19" borderId="4" applyNumberFormat="0" applyAlignment="0" applyProtection="0"/>
    <xf numFmtId="172" fontId="39" fillId="7" borderId="0">
      <alignment/>
      <protection locked="0"/>
    </xf>
    <xf numFmtId="187" fontId="39" fillId="16" borderId="0">
      <alignment/>
      <protection locked="0"/>
    </xf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72" fillId="0" borderId="0" applyFill="0" applyBorder="0" applyAlignment="0" applyProtection="0"/>
    <xf numFmtId="173" fontId="0" fillId="0" borderId="0">
      <alignment/>
      <protection locked="0"/>
    </xf>
    <xf numFmtId="188" fontId="0" fillId="0" borderId="0">
      <alignment/>
      <protection locked="0"/>
    </xf>
    <xf numFmtId="0" fontId="84" fillId="0" borderId="0" applyNumberFormat="0" applyFill="0" applyBorder="0" applyAlignment="0" applyProtection="0"/>
    <xf numFmtId="0" fontId="37" fillId="0" borderId="10" applyNumberFormat="0" applyFont="0" applyFill="0" applyAlignment="0" applyProtection="0"/>
    <xf numFmtId="0" fontId="72" fillId="0" borderId="11" applyNumberFormat="0" applyFill="0" applyAlignment="0" applyProtection="0"/>
    <xf numFmtId="0" fontId="85" fillId="6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0" fillId="0" borderId="12" applyNumberFormat="0" applyAlignment="0" applyProtection="0"/>
    <xf numFmtId="0" fontId="10" fillId="0" borderId="13" applyNumberFormat="0" applyAlignment="0" applyProtection="0"/>
    <xf numFmtId="0" fontId="10" fillId="0" borderId="14">
      <alignment horizontal="left" vertical="center"/>
      <protection/>
    </xf>
    <xf numFmtId="0" fontId="10" fillId="0" borderId="15">
      <alignment horizontal="left" vertical="center"/>
      <protection/>
    </xf>
    <xf numFmtId="0" fontId="86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87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8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174" fontId="0" fillId="0" borderId="0">
      <alignment/>
      <protection locked="0"/>
    </xf>
    <xf numFmtId="0" fontId="41" fillId="0" borderId="22" applyNumberFormat="0" applyFill="0" applyAlignment="0" applyProtection="0"/>
    <xf numFmtId="0" fontId="41" fillId="0" borderId="2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2" fillId="0" borderId="0">
      <alignment/>
      <protection/>
    </xf>
    <xf numFmtId="0" fontId="90" fillId="70" borderId="5" applyNumberFormat="0" applyAlignment="0" applyProtection="0"/>
    <xf numFmtId="10" fontId="2" fillId="71" borderId="24" applyNumberFormat="0" applyBorder="0" applyAlignment="0" applyProtection="0"/>
    <xf numFmtId="0" fontId="2" fillId="72" borderId="0" applyNumberFormat="0" applyBorder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0" fontId="26" fillId="13" borderId="4" applyNumberFormat="0" applyAlignment="0" applyProtection="0"/>
    <xf numFmtId="4" fontId="33" fillId="0" borderId="0" applyFont="0" applyFill="0" applyBorder="0" applyAlignment="0" applyProtection="0"/>
    <xf numFmtId="4" fontId="72" fillId="0" borderId="0" applyFill="0" applyBorder="0" applyAlignment="0" applyProtection="0"/>
    <xf numFmtId="3" fontId="37" fillId="0" borderId="0" applyFont="0" applyFill="0" applyBorder="0" applyAlignment="0" applyProtection="0"/>
    <xf numFmtId="3" fontId="72" fillId="0" borderId="0" applyFill="0" applyBorder="0" applyAlignment="0" applyProtection="0"/>
    <xf numFmtId="38" fontId="43" fillId="0" borderId="0">
      <alignment/>
      <protection/>
    </xf>
    <xf numFmtId="190" fontId="43" fillId="0" borderId="0">
      <alignment/>
      <protection/>
    </xf>
    <xf numFmtId="38" fontId="44" fillId="0" borderId="0">
      <alignment/>
      <protection/>
    </xf>
    <xf numFmtId="190" fontId="44" fillId="0" borderId="0">
      <alignment/>
      <protection/>
    </xf>
    <xf numFmtId="38" fontId="45" fillId="0" borderId="0">
      <alignment/>
      <protection/>
    </xf>
    <xf numFmtId="190" fontId="45" fillId="0" borderId="0">
      <alignment/>
      <protection/>
    </xf>
    <xf numFmtId="38" fontId="46" fillId="0" borderId="0">
      <alignment/>
      <protection/>
    </xf>
    <xf numFmtId="19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1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2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37" fontId="49" fillId="0" borderId="0">
      <alignment/>
      <protection/>
    </xf>
    <xf numFmtId="37" fontId="49" fillId="0" borderId="0">
      <alignment/>
      <protection/>
    </xf>
    <xf numFmtId="191" fontId="49" fillId="0" borderId="0">
      <alignment/>
      <protection/>
    </xf>
    <xf numFmtId="177" fontId="38" fillId="0" borderId="0">
      <alignment/>
      <protection/>
    </xf>
    <xf numFmtId="177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3" fillId="0" borderId="0">
      <alignment/>
      <protection/>
    </xf>
    <xf numFmtId="0" fontId="9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75" borderId="0">
      <alignment/>
      <protection/>
    </xf>
    <xf numFmtId="0" fontId="2" fillId="76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51" fillId="0" borderId="0">
      <alignment/>
      <protection/>
    </xf>
    <xf numFmtId="0" fontId="0" fillId="0" borderId="0">
      <alignment/>
      <protection/>
    </xf>
    <xf numFmtId="178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76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9" fillId="0" borderId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0" fillId="77" borderId="27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0" fillId="71" borderId="28" applyNumberFormat="0" applyFont="0" applyAlignment="0" applyProtection="0"/>
    <xf numFmtId="0" fontId="1" fillId="71" borderId="28" applyNumberFormat="0" applyFont="0" applyAlignment="0" applyProtection="0"/>
    <xf numFmtId="0" fontId="72" fillId="72" borderId="2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96" fillId="65" borderId="29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0" fontId="29" fillId="62" borderId="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72" fillId="0" borderId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72" fillId="0" borderId="0" applyFill="0" applyBorder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50" fillId="0" borderId="0" applyFont="0" applyFill="0" applyBorder="0" applyAlignment="0" applyProtection="0"/>
    <xf numFmtId="9" fontId="72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37" fontId="0" fillId="0" borderId="0" applyFont="0">
      <alignment/>
      <protection/>
    </xf>
    <xf numFmtId="37" fontId="72" fillId="0" borderId="0">
      <alignment/>
      <protection/>
    </xf>
    <xf numFmtId="191" fontId="72" fillId="0" borderId="0">
      <alignment/>
      <protection/>
    </xf>
    <xf numFmtId="0" fontId="2" fillId="0" borderId="0" applyBorder="0" applyProtection="0">
      <alignment horizontal="left" vertical="top" wrapText="1"/>
    </xf>
    <xf numFmtId="10" fontId="37" fillId="0" borderId="0" applyFont="0" applyFill="0" applyBorder="0" applyAlignment="0" applyProtection="0"/>
    <xf numFmtId="0" fontId="53" fillId="78" borderId="0">
      <alignment horizontal="left" vertical="center"/>
      <protection/>
    </xf>
    <xf numFmtId="0" fontId="53" fillId="79" borderId="0">
      <alignment horizontal="left" vertical="center"/>
      <protection/>
    </xf>
    <xf numFmtId="0" fontId="54" fillId="80" borderId="0">
      <alignment horizontal="left" vertical="center"/>
      <protection/>
    </xf>
    <xf numFmtId="0" fontId="54" fillId="81" borderId="0">
      <alignment horizontal="left" vertical="center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5" fillId="80" borderId="0">
      <alignment horizontal="right" vertical="top"/>
      <protection/>
    </xf>
    <xf numFmtId="0" fontId="55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6" fillId="80" borderId="0">
      <alignment horizontal="right" vertical="top"/>
      <protection/>
    </xf>
    <xf numFmtId="0" fontId="56" fillId="81" borderId="0">
      <alignment horizontal="righ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8" fillId="80" borderId="0">
      <alignment horizontal="left" vertical="top"/>
      <protection/>
    </xf>
    <xf numFmtId="0" fontId="58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80" borderId="0">
      <alignment horizontal="left" vertical="top"/>
      <protection/>
    </xf>
    <xf numFmtId="0" fontId="56" fillId="81" borderId="0">
      <alignment horizontal="left" vertical="top"/>
      <protection/>
    </xf>
    <xf numFmtId="0" fontId="57" fillId="80" borderId="0">
      <alignment horizontal="left" vertical="top"/>
      <protection/>
    </xf>
    <xf numFmtId="0" fontId="57" fillId="81" borderId="0">
      <alignment horizontal="left" vertical="top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left" vertical="center"/>
      <protection/>
    </xf>
    <xf numFmtId="0" fontId="56" fillId="63" borderId="0">
      <alignment horizontal="lef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6" fillId="62" borderId="0">
      <alignment horizontal="right" vertical="center"/>
      <protection/>
    </xf>
    <xf numFmtId="0" fontId="56" fillId="63" borderId="0">
      <alignment horizontal="right" vertical="center"/>
      <protection/>
    </xf>
    <xf numFmtId="0" fontId="55" fillId="80" borderId="0">
      <alignment horizontal="left" vertical="top"/>
      <protection/>
    </xf>
    <xf numFmtId="0" fontId="55" fillId="81" borderId="0">
      <alignment horizontal="left" vertical="top"/>
      <protection/>
    </xf>
    <xf numFmtId="4" fontId="9" fillId="74" borderId="3" applyNumberFormat="0" applyProtection="0">
      <alignment vertical="center"/>
    </xf>
    <xf numFmtId="0" fontId="9" fillId="82" borderId="3" applyNumberFormat="0" applyProtection="0">
      <alignment vertical="center"/>
    </xf>
    <xf numFmtId="4" fontId="59" fillId="74" borderId="3" applyNumberFormat="0" applyProtection="0">
      <alignment vertical="center"/>
    </xf>
    <xf numFmtId="0" fontId="41" fillId="82" borderId="3" applyNumberFormat="0" applyProtection="0">
      <alignment vertical="center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4" fontId="9" fillId="74" borderId="3" applyNumberFormat="0" applyProtection="0">
      <alignment horizontal="left" vertical="center" indent="1"/>
    </xf>
    <xf numFmtId="0" fontId="9" fillId="82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5" borderId="3" applyNumberFormat="0" applyProtection="0">
      <alignment horizontal="right" vertical="center"/>
    </xf>
    <xf numFmtId="0" fontId="9" fillId="15" borderId="3" applyNumberFormat="0" applyProtection="0">
      <alignment horizontal="right" vertical="center"/>
    </xf>
    <xf numFmtId="4" fontId="9" fillId="23" borderId="3" applyNumberFormat="0" applyProtection="0">
      <alignment horizontal="right" vertical="center"/>
    </xf>
    <xf numFmtId="0" fontId="9" fillId="31" borderId="3" applyNumberFormat="0" applyProtection="0">
      <alignment horizontal="right" vertical="center"/>
    </xf>
    <xf numFmtId="4" fontId="9" fillId="51" borderId="3" applyNumberFormat="0" applyProtection="0">
      <alignment horizontal="right" vertical="center"/>
    </xf>
    <xf numFmtId="0" fontId="9" fillId="59" borderId="3" applyNumberFormat="0" applyProtection="0">
      <alignment horizontal="right" vertical="center"/>
    </xf>
    <xf numFmtId="4" fontId="9" fillId="29" borderId="3" applyNumberFormat="0" applyProtection="0">
      <alignment horizontal="right" vertical="center"/>
    </xf>
    <xf numFmtId="0" fontId="9" fillId="33" borderId="3" applyNumberFormat="0" applyProtection="0">
      <alignment horizontal="right" vertical="center"/>
    </xf>
    <xf numFmtId="4" fontId="9" fillId="43" borderId="3" applyNumberFormat="0" applyProtection="0">
      <alignment horizontal="right" vertical="center"/>
    </xf>
    <xf numFmtId="0" fontId="9" fillId="47" borderId="3" applyNumberFormat="0" applyProtection="0">
      <alignment horizontal="right" vertical="center"/>
    </xf>
    <xf numFmtId="4" fontId="9" fillId="57" borderId="3" applyNumberFormat="0" applyProtection="0">
      <alignment horizontal="right" vertical="center"/>
    </xf>
    <xf numFmtId="0" fontId="9" fillId="61" borderId="3" applyNumberFormat="0" applyProtection="0">
      <alignment horizontal="right" vertical="center"/>
    </xf>
    <xf numFmtId="4" fontId="9" fillId="53" borderId="3" applyNumberFormat="0" applyProtection="0">
      <alignment horizontal="right" vertical="center"/>
    </xf>
    <xf numFmtId="0" fontId="9" fillId="60" borderId="3" applyNumberFormat="0" applyProtection="0">
      <alignment horizontal="right" vertical="center"/>
    </xf>
    <xf numFmtId="4" fontId="9" fillId="83" borderId="3" applyNumberFormat="0" applyProtection="0">
      <alignment horizontal="right" vertical="center"/>
    </xf>
    <xf numFmtId="0" fontId="9" fillId="84" borderId="3" applyNumberFormat="0" applyProtection="0">
      <alignment horizontal="right" vertical="center"/>
    </xf>
    <xf numFmtId="4" fontId="9" fillId="25" borderId="3" applyNumberFormat="0" applyProtection="0">
      <alignment horizontal="right" vertical="center"/>
    </xf>
    <xf numFmtId="0" fontId="9" fillId="32" borderId="3" applyNumberFormat="0" applyProtection="0">
      <alignment horizontal="right" vertical="center"/>
    </xf>
    <xf numFmtId="4" fontId="60" fillId="85" borderId="3" applyNumberFormat="0" applyProtection="0">
      <alignment horizontal="left" vertical="center" indent="1"/>
    </xf>
    <xf numFmtId="0" fontId="60" fillId="86" borderId="3" applyNumberFormat="0" applyProtection="0">
      <alignment horizontal="left" vertical="center" indent="1"/>
    </xf>
    <xf numFmtId="4" fontId="9" fillId="87" borderId="30" applyNumberFormat="0" applyProtection="0">
      <alignment horizontal="left" vertical="center" indent="1"/>
    </xf>
    <xf numFmtId="0" fontId="9" fillId="88" borderId="31" applyNumberFormat="0" applyProtection="0">
      <alignment horizontal="left" vertical="center" indent="1"/>
    </xf>
    <xf numFmtId="4" fontId="61" fillId="89" borderId="0" applyNumberFormat="0" applyProtection="0">
      <alignment horizontal="left" vertical="center" indent="1"/>
    </xf>
    <xf numFmtId="0" fontId="61" fillId="90" borderId="0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87" borderId="3" applyNumberFormat="0" applyProtection="0">
      <alignment horizontal="left" vertical="center" indent="1"/>
    </xf>
    <xf numFmtId="0" fontId="9" fillId="88" borderId="3" applyNumberFormat="0" applyProtection="0">
      <alignment horizontal="left" vertical="center" indent="1"/>
    </xf>
    <xf numFmtId="4" fontId="9" fillId="91" borderId="3" applyNumberFormat="0" applyProtection="0">
      <alignment horizontal="left" vertical="center" indent="1"/>
    </xf>
    <xf numFmtId="0" fontId="9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91" borderId="3" applyNumberFormat="0" applyProtection="0">
      <alignment horizontal="left" vertical="center" indent="1"/>
    </xf>
    <xf numFmtId="0" fontId="0" fillId="92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7" borderId="3" applyNumberFormat="0" applyProtection="0">
      <alignment horizontal="left" vertical="center" indent="1"/>
    </xf>
    <xf numFmtId="0" fontId="0" fillId="9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62" borderId="3" applyNumberFormat="0" applyProtection="0">
      <alignment horizontal="left" vertical="center" indent="1"/>
    </xf>
    <xf numFmtId="0" fontId="0" fillId="63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4" fontId="9" fillId="71" borderId="3" applyNumberFormat="0" applyProtection="0">
      <alignment vertical="center"/>
    </xf>
    <xf numFmtId="0" fontId="9" fillId="72" borderId="3" applyNumberFormat="0" applyProtection="0">
      <alignment vertical="center"/>
    </xf>
    <xf numFmtId="4" fontId="59" fillId="71" borderId="3" applyNumberFormat="0" applyProtection="0">
      <alignment vertical="center"/>
    </xf>
    <xf numFmtId="0" fontId="41" fillId="72" borderId="3" applyNumberFormat="0" applyProtection="0">
      <alignment vertical="center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71" borderId="3" applyNumberFormat="0" applyProtection="0">
      <alignment horizontal="left" vertical="center" indent="1"/>
    </xf>
    <xf numFmtId="0" fontId="9" fillId="72" borderId="3" applyNumberFormat="0" applyProtection="0">
      <alignment horizontal="left" vertical="center" indent="1"/>
    </xf>
    <xf numFmtId="4" fontId="9" fillId="87" borderId="3" applyNumberFormat="0" applyProtection="0">
      <alignment horizontal="right" vertical="center"/>
    </xf>
    <xf numFmtId="0" fontId="9" fillId="88" borderId="3" applyNumberFormat="0" applyProtection="0">
      <alignment horizontal="right" vertical="center"/>
    </xf>
    <xf numFmtId="4" fontId="59" fillId="87" borderId="3" applyNumberFormat="0" applyProtection="0">
      <alignment horizontal="right" vertical="center"/>
    </xf>
    <xf numFmtId="0" fontId="41" fillId="88" borderId="3" applyNumberFormat="0" applyProtection="0">
      <alignment horizontal="right" vertical="center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0" fillId="3" borderId="3" applyNumberFormat="0" applyProtection="0">
      <alignment horizontal="left" vertical="center" indent="1"/>
    </xf>
    <xf numFmtId="0" fontId="0" fillId="14" borderId="3" applyNumberFormat="0" applyProtection="0">
      <alignment horizontal="left" vertical="center" indent="1"/>
    </xf>
    <xf numFmtId="0" fontId="62" fillId="0" borderId="0">
      <alignment/>
      <protection/>
    </xf>
    <xf numFmtId="0" fontId="62" fillId="0" borderId="0">
      <alignment/>
      <protection/>
    </xf>
    <xf numFmtId="4" fontId="63" fillId="87" borderId="3" applyNumberFormat="0" applyProtection="0">
      <alignment horizontal="right" vertical="center"/>
    </xf>
    <xf numFmtId="0" fontId="63" fillId="88" borderId="3" applyNumberFormat="0" applyProtection="0">
      <alignment horizontal="right" vertical="center"/>
    </xf>
    <xf numFmtId="0" fontId="0" fillId="80" borderId="0" applyNumberFormat="0" applyFont="0" applyBorder="0" applyAlignment="0" applyProtection="0"/>
    <xf numFmtId="0" fontId="72" fillId="81" borderId="0" applyNumberFormat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62" borderId="0" applyNumberFormat="0" applyFont="0" applyBorder="0" applyAlignment="0" applyProtection="0"/>
    <xf numFmtId="0" fontId="72" fillId="6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ont="0" applyBorder="0" applyAlignment="0" applyProtection="0"/>
    <xf numFmtId="0" fontId="72" fillId="0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49" fontId="64" fillId="94" borderId="0">
      <alignment/>
      <protection/>
    </xf>
    <xf numFmtId="49" fontId="64" fillId="95" borderId="0">
      <alignment/>
      <protection/>
    </xf>
    <xf numFmtId="49" fontId="65" fillId="94" borderId="0">
      <alignment/>
      <protection/>
    </xf>
    <xf numFmtId="49" fontId="65" fillId="95" borderId="0">
      <alignment/>
      <protection/>
    </xf>
    <xf numFmtId="0" fontId="66" fillId="80" borderId="32">
      <alignment/>
      <protection locked="0"/>
    </xf>
    <xf numFmtId="0" fontId="66" fillId="81" borderId="32">
      <alignment/>
      <protection locked="0"/>
    </xf>
    <xf numFmtId="0" fontId="66" fillId="94" borderId="0">
      <alignment/>
      <protection/>
    </xf>
    <xf numFmtId="0" fontId="66" fillId="95" borderId="0">
      <alignment/>
      <protection/>
    </xf>
    <xf numFmtId="0" fontId="5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67" fillId="0" borderId="0" applyFont="0" applyFill="0" applyBorder="0" applyAlignment="0" applyProtection="0"/>
    <xf numFmtId="3" fontId="72" fillId="0" borderId="0" applyFill="0" applyBorder="0" applyAlignment="0" applyProtection="0"/>
    <xf numFmtId="49" fontId="68" fillId="0" borderId="0" applyBorder="0">
      <alignment/>
      <protection/>
    </xf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8" fillId="0" borderId="33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7" fontId="2" fillId="74" borderId="0" applyNumberFormat="0" applyBorder="0" applyAlignment="0" applyProtection="0"/>
    <xf numFmtId="0" fontId="2" fillId="82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191" fontId="2" fillId="0" borderId="0">
      <alignment/>
      <protection/>
    </xf>
    <xf numFmtId="3" fontId="69" fillId="0" borderId="22" applyProtection="0">
      <alignment/>
    </xf>
    <xf numFmtId="3" fontId="69" fillId="0" borderId="23" applyProtection="0">
      <alignment/>
    </xf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179" fontId="38" fillId="0" borderId="0" applyFont="0" applyFill="0" applyBorder="0" applyAlignment="0" applyProtection="0"/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189" fontId="72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83" fontId="72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0" fillId="67" borderId="7" applyNumberFormat="0" applyAlignment="0" applyProtection="0"/>
    <xf numFmtId="0" fontId="20" fillId="93" borderId="7" applyNumberFormat="0" applyAlignment="0" applyProtection="0"/>
    <xf numFmtId="3" fontId="2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" fillId="0" borderId="0">
      <alignment/>
      <protection/>
    </xf>
  </cellStyleXfs>
  <cellXfs count="342">
    <xf numFmtId="0" fontId="0" fillId="0" borderId="0" xfId="0" applyAlignment="1">
      <alignment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0" fontId="4" fillId="0" borderId="0" xfId="497" applyFont="1" applyAlignment="1">
      <alignment/>
      <protection/>
    </xf>
    <xf numFmtId="0" fontId="0" fillId="0" borderId="0" xfId="497" applyFont="1" applyAlignment="1">
      <alignment/>
      <protection/>
    </xf>
    <xf numFmtId="0" fontId="4" fillId="0" borderId="39" xfId="497" applyFont="1" applyFill="1" applyBorder="1" applyAlignment="1" applyProtection="1">
      <alignment horizontal="center" vertical="center"/>
      <protection hidden="1" locked="0"/>
    </xf>
    <xf numFmtId="0" fontId="3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Fill="1" applyBorder="1" applyAlignment="1" applyProtection="1">
      <alignment vertical="center"/>
      <protection hidden="1"/>
    </xf>
    <xf numFmtId="0" fontId="4" fillId="0" borderId="0" xfId="497" applyFont="1" applyFill="1" applyBorder="1" applyAlignment="1" applyProtection="1">
      <alignment horizontal="center" vertical="center" wrapText="1"/>
      <protection hidden="1"/>
    </xf>
    <xf numFmtId="0" fontId="4" fillId="0" borderId="0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 vertical="center" wrapText="1"/>
      <protection hidden="1"/>
    </xf>
    <xf numFmtId="0" fontId="12" fillId="0" borderId="0" xfId="49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497" applyFont="1" applyFill="1" applyBorder="1" applyAlignment="1" applyProtection="1">
      <alignment horizontal="left" vertical="center"/>
      <protection hidden="1"/>
    </xf>
    <xf numFmtId="0" fontId="4" fillId="0" borderId="0" xfId="497" applyFont="1" applyBorder="1" applyAlignment="1" applyProtection="1">
      <alignment horizontal="left"/>
      <protection hidden="1"/>
    </xf>
    <xf numFmtId="0" fontId="4" fillId="0" borderId="0" xfId="497" applyFont="1" applyBorder="1" applyAlignment="1" applyProtection="1">
      <alignment vertical="top"/>
      <protection hidden="1"/>
    </xf>
    <xf numFmtId="0" fontId="4" fillId="0" borderId="0" xfId="497" applyFont="1" applyBorder="1" applyAlignment="1" applyProtection="1">
      <alignment horizontal="right"/>
      <protection hidden="1"/>
    </xf>
    <xf numFmtId="0" fontId="3" fillId="0" borderId="0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Border="1" applyAlignment="1" applyProtection="1">
      <alignment/>
      <protection hidden="1"/>
    </xf>
    <xf numFmtId="0" fontId="3" fillId="0" borderId="0" xfId="497" applyFont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/>
      <protection hidden="1"/>
    </xf>
    <xf numFmtId="0" fontId="4" fillId="0" borderId="0" xfId="497" applyFont="1" applyBorder="1" applyAlignment="1" applyProtection="1">
      <alignment horizontal="center" vertical="center"/>
      <protection hidden="1" locked="0"/>
    </xf>
    <xf numFmtId="0" fontId="4" fillId="0" borderId="0" xfId="497" applyFont="1" applyBorder="1" applyAlignment="1" applyProtection="1">
      <alignment horizontal="right" vertical="top"/>
      <protection hidden="1"/>
    </xf>
    <xf numFmtId="0" fontId="4" fillId="0" borderId="0" xfId="497" applyFont="1" applyBorder="1" applyAlignment="1">
      <alignment/>
      <protection/>
    </xf>
    <xf numFmtId="0" fontId="4" fillId="0" borderId="0" xfId="497" applyFont="1" applyBorder="1" applyAlignment="1" applyProtection="1">
      <alignment horizontal="left" vertical="top"/>
      <protection hidden="1"/>
    </xf>
    <xf numFmtId="0" fontId="4" fillId="0" borderId="40" xfId="497" applyFont="1" applyBorder="1" applyAlignment="1" applyProtection="1">
      <alignment/>
      <protection hidden="1"/>
    </xf>
    <xf numFmtId="0" fontId="4" fillId="0" borderId="0" xfId="497" applyFont="1" applyBorder="1" applyAlignment="1" applyProtection="1">
      <alignment vertical="center"/>
      <protection hidden="1"/>
    </xf>
    <xf numFmtId="0" fontId="4" fillId="0" borderId="41" xfId="497" applyFont="1" applyBorder="1" applyAlignment="1" applyProtection="1">
      <alignment/>
      <protection hidden="1"/>
    </xf>
    <xf numFmtId="0" fontId="4" fillId="0" borderId="41" xfId="497" applyFont="1" applyBorder="1" applyAlignment="1">
      <alignment/>
      <protection/>
    </xf>
    <xf numFmtId="164" fontId="3" fillId="0" borderId="34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164" fontId="3" fillId="0" borderId="42" xfId="0" applyNumberFormat="1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0" xfId="49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34" xfId="0" applyNumberFormat="1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3" fontId="2" fillId="0" borderId="37" xfId="0" applyNumberFormat="1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3" fontId="2" fillId="0" borderId="38" xfId="0" applyNumberFormat="1" applyFont="1" applyFill="1" applyBorder="1" applyAlignment="1" applyProtection="1">
      <alignment vertical="center"/>
      <protection hidden="1"/>
    </xf>
    <xf numFmtId="3" fontId="2" fillId="0" borderId="45" xfId="0" applyNumberFormat="1" applyFont="1" applyFill="1" applyBorder="1" applyAlignment="1" applyProtection="1">
      <alignment vertical="center"/>
      <protection hidden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43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 wrapText="1"/>
    </xf>
    <xf numFmtId="0" fontId="0" fillId="0" borderId="0" xfId="74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741" applyFont="1" applyFill="1" applyBorder="1" applyAlignment="1">
      <alignment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0" fontId="4" fillId="0" borderId="40" xfId="497" applyFont="1" applyBorder="1" applyAlignment="1">
      <alignment/>
      <protection/>
    </xf>
    <xf numFmtId="0" fontId="4" fillId="0" borderId="46" xfId="497" applyFont="1" applyBorder="1" applyAlignment="1">
      <alignment/>
      <protection/>
    </xf>
    <xf numFmtId="0" fontId="4" fillId="0" borderId="47" xfId="497" applyFont="1" applyFill="1" applyBorder="1" applyAlignment="1" applyProtection="1">
      <alignment horizontal="left" vertical="center" wrapText="1"/>
      <protection hidden="1"/>
    </xf>
    <xf numFmtId="0" fontId="4" fillId="0" borderId="39" xfId="497" applyFont="1" applyFill="1" applyBorder="1" applyAlignment="1" applyProtection="1">
      <alignment vertical="center"/>
      <protection hidden="1"/>
    </xf>
    <xf numFmtId="0" fontId="4" fillId="0" borderId="47" xfId="497" applyFont="1" applyBorder="1" applyAlignment="1" applyProtection="1">
      <alignment horizontal="left" vertical="center" wrapText="1"/>
      <protection hidden="1"/>
    </xf>
    <xf numFmtId="0" fontId="4" fillId="0" borderId="39" xfId="497" applyFont="1" applyBorder="1" applyAlignment="1" applyProtection="1">
      <alignment/>
      <protection hidden="1"/>
    </xf>
    <xf numFmtId="0" fontId="12" fillId="0" borderId="0" xfId="497" applyFont="1" applyBorder="1" applyAlignment="1" applyProtection="1">
      <alignment horizontal="right"/>
      <protection hidden="1"/>
    </xf>
    <xf numFmtId="0" fontId="4" fillId="0" borderId="47" xfId="497" applyFont="1" applyFill="1" applyBorder="1" applyAlignment="1" applyProtection="1">
      <alignment/>
      <protection hidden="1"/>
    </xf>
    <xf numFmtId="0" fontId="4" fillId="0" borderId="47" xfId="497" applyFont="1" applyBorder="1" applyAlignment="1" applyProtection="1">
      <alignment wrapText="1"/>
      <protection hidden="1"/>
    </xf>
    <xf numFmtId="0" fontId="4" fillId="0" borderId="39" xfId="497" applyFont="1" applyBorder="1" applyAlignment="1" applyProtection="1">
      <alignment horizontal="right"/>
      <protection hidden="1"/>
    </xf>
    <xf numFmtId="0" fontId="4" fillId="0" borderId="47" xfId="497" applyFont="1" applyBorder="1" applyAlignment="1" applyProtection="1">
      <alignment/>
      <protection hidden="1"/>
    </xf>
    <xf numFmtId="0" fontId="4" fillId="0" borderId="39" xfId="497" applyFont="1" applyBorder="1" applyAlignment="1" applyProtection="1">
      <alignment horizontal="right" wrapText="1"/>
      <protection hidden="1"/>
    </xf>
    <xf numFmtId="0" fontId="3" fillId="0" borderId="47" xfId="497" applyFont="1" applyFill="1" applyBorder="1" applyAlignment="1" applyProtection="1">
      <alignment horizontal="right" vertical="center"/>
      <protection hidden="1" locked="0"/>
    </xf>
    <xf numFmtId="0" fontId="4" fillId="0" borderId="47" xfId="497" applyFont="1" applyBorder="1" applyAlignment="1" applyProtection="1">
      <alignment vertical="top"/>
      <protection hidden="1"/>
    </xf>
    <xf numFmtId="0" fontId="4" fillId="0" borderId="47" xfId="497" applyFont="1" applyBorder="1" applyAlignment="1" applyProtection="1">
      <alignment horizontal="left" vertical="top" wrapText="1"/>
      <protection hidden="1"/>
    </xf>
    <xf numFmtId="0" fontId="4" fillId="0" borderId="39" xfId="497" applyFont="1" applyBorder="1" applyAlignment="1">
      <alignment/>
      <protection/>
    </xf>
    <xf numFmtId="0" fontId="4" fillId="0" borderId="47" xfId="497" applyFont="1" applyBorder="1" applyAlignment="1" applyProtection="1">
      <alignment horizontal="left" vertical="top" indent="2"/>
      <protection hidden="1"/>
    </xf>
    <xf numFmtId="0" fontId="4" fillId="0" borderId="47" xfId="497" applyFont="1" applyBorder="1" applyAlignment="1" applyProtection="1">
      <alignment horizontal="left" vertical="top" wrapText="1" indent="2"/>
      <protection hidden="1"/>
    </xf>
    <xf numFmtId="0" fontId="4" fillId="0" borderId="39" xfId="497" applyFont="1" applyBorder="1" applyAlignment="1" applyProtection="1">
      <alignment horizontal="right" vertical="top"/>
      <protection hidden="1"/>
    </xf>
    <xf numFmtId="49" fontId="3" fillId="0" borderId="47" xfId="497" applyNumberFormat="1" applyFont="1" applyBorder="1" applyAlignment="1" applyProtection="1">
      <alignment horizontal="center" vertical="center"/>
      <protection hidden="1" locked="0"/>
    </xf>
    <xf numFmtId="0" fontId="4" fillId="0" borderId="39" xfId="497" applyFont="1" applyBorder="1" applyAlignment="1" applyProtection="1">
      <alignment horizontal="left" vertical="top"/>
      <protection hidden="1"/>
    </xf>
    <xf numFmtId="0" fontId="4" fillId="0" borderId="47" xfId="497" applyFont="1" applyBorder="1" applyAlignment="1" applyProtection="1">
      <alignment horizontal="left"/>
      <protection hidden="1"/>
    </xf>
    <xf numFmtId="0" fontId="4" fillId="0" borderId="46" xfId="497" applyFont="1" applyBorder="1" applyAlignment="1" applyProtection="1">
      <alignment/>
      <protection hidden="1"/>
    </xf>
    <xf numFmtId="0" fontId="4" fillId="0" borderId="39" xfId="497" applyFont="1" applyBorder="1" applyAlignment="1" applyProtection="1">
      <alignment horizontal="left"/>
      <protection hidden="1"/>
    </xf>
    <xf numFmtId="0" fontId="4" fillId="0" borderId="47" xfId="497" applyFont="1" applyFill="1" applyBorder="1" applyAlignment="1" applyProtection="1">
      <alignment vertical="center"/>
      <protection hidden="1"/>
    </xf>
    <xf numFmtId="0" fontId="9" fillId="0" borderId="0" xfId="741" applyBorder="1" applyAlignment="1">
      <alignment/>
      <protection/>
    </xf>
    <xf numFmtId="0" fontId="9" fillId="0" borderId="47" xfId="741" applyBorder="1" applyAlignment="1">
      <alignment/>
      <protection/>
    </xf>
    <xf numFmtId="0" fontId="3" fillId="0" borderId="39" xfId="497" applyFont="1" applyBorder="1" applyAlignment="1" applyProtection="1">
      <alignment vertical="center"/>
      <protection hidden="1"/>
    </xf>
    <xf numFmtId="0" fontId="4" fillId="0" borderId="48" xfId="497" applyFont="1" applyBorder="1" applyAlignment="1" applyProtection="1">
      <alignment/>
      <protection hidden="1"/>
    </xf>
    <xf numFmtId="0" fontId="4" fillId="0" borderId="49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 horizontal="right" vertical="top" wrapText="1"/>
      <protection hidden="1"/>
    </xf>
    <xf numFmtId="0" fontId="4" fillId="0" borderId="50" xfId="497" applyFont="1" applyFill="1" applyBorder="1" applyAlignment="1" applyProtection="1">
      <alignment/>
      <protection hidden="1"/>
    </xf>
    <xf numFmtId="0" fontId="4" fillId="0" borderId="51" xfId="497" applyFont="1" applyFill="1" applyBorder="1" applyAlignment="1" applyProtection="1">
      <alignment/>
      <protection hidden="1"/>
    </xf>
    <xf numFmtId="1" fontId="3" fillId="0" borderId="43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0" fontId="3" fillId="0" borderId="39" xfId="497" applyFont="1" applyFill="1" applyBorder="1" applyAlignment="1" applyProtection="1">
      <alignment horizontal="right" vertical="center"/>
      <protection hidden="1" locked="0"/>
    </xf>
    <xf numFmtId="0" fontId="4" fillId="0" borderId="0" xfId="497" applyFont="1" applyFill="1" applyBorder="1" applyAlignment="1">
      <alignment/>
      <protection/>
    </xf>
    <xf numFmtId="49" fontId="3" fillId="0" borderId="0" xfId="497" applyNumberFormat="1" applyFont="1" applyFill="1" applyBorder="1" applyAlignment="1" applyProtection="1">
      <alignment horizontal="center" vertical="center"/>
      <protection hidden="1" locked="0"/>
    </xf>
    <xf numFmtId="0" fontId="3" fillId="0" borderId="4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0" fillId="0" borderId="0" xfId="0" applyNumberFormat="1" applyFill="1" applyAlignment="1">
      <alignment/>
    </xf>
    <xf numFmtId="0" fontId="3" fillId="0" borderId="43" xfId="497" applyFont="1" applyFill="1" applyBorder="1" applyAlignment="1" applyProtection="1">
      <alignment horizontal="center" vertical="center"/>
      <protection hidden="1" locked="0"/>
    </xf>
    <xf numFmtId="0" fontId="7" fillId="0" borderId="24" xfId="0" applyFont="1" applyFill="1" applyBorder="1" applyAlignment="1" applyProtection="1">
      <alignment vertical="center" wrapText="1"/>
      <protection hidden="1"/>
    </xf>
    <xf numFmtId="3" fontId="3" fillId="0" borderId="52" xfId="0" applyNumberFormat="1" applyFont="1" applyFill="1" applyBorder="1" applyAlignment="1">
      <alignment horizontal="left" vertical="center"/>
    </xf>
    <xf numFmtId="3" fontId="3" fillId="0" borderId="24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 applyProtection="1">
      <alignment vertical="center"/>
      <protection hidden="1"/>
    </xf>
    <xf numFmtId="0" fontId="4" fillId="0" borderId="39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horizontal="right"/>
      <protection hidden="1"/>
    </xf>
    <xf numFmtId="0" fontId="4" fillId="0" borderId="0" xfId="497" applyFont="1" applyFill="1" applyBorder="1" applyAlignment="1" applyProtection="1">
      <alignment vertical="top"/>
      <protection hidden="1"/>
    </xf>
    <xf numFmtId="0" fontId="4" fillId="0" borderId="0" xfId="497" applyFont="1" applyFill="1" applyBorder="1" applyAlignment="1" applyProtection="1">
      <alignment vertical="top" wrapText="1"/>
      <protection hidden="1"/>
    </xf>
    <xf numFmtId="0" fontId="4" fillId="0" borderId="0" xfId="497" applyFont="1" applyFill="1" applyBorder="1" applyAlignment="1" applyProtection="1">
      <alignment wrapText="1"/>
      <protection hidden="1"/>
    </xf>
    <xf numFmtId="0" fontId="4" fillId="0" borderId="39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right" vertical="top"/>
      <protection hidden="1"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0" fontId="4" fillId="0" borderId="0" xfId="497" applyFont="1" applyFill="1" applyBorder="1" applyAlignment="1" applyProtection="1">
      <alignment horizontal="left"/>
      <protection hidden="1"/>
    </xf>
    <xf numFmtId="0" fontId="10" fillId="0" borderId="53" xfId="741" applyFont="1" applyFill="1" applyBorder="1" applyAlignment="1">
      <alignment horizontal="center" vertical="center" wrapText="1"/>
      <protection/>
    </xf>
    <xf numFmtId="0" fontId="0" fillId="0" borderId="40" xfId="0" applyFont="1" applyFill="1" applyBorder="1" applyAlignment="1">
      <alignment horizontal="center" vertical="center" wrapText="1"/>
    </xf>
    <xf numFmtId="0" fontId="7" fillId="0" borderId="40" xfId="741" applyFont="1" applyFill="1" applyBorder="1" applyAlignment="1" applyProtection="1">
      <alignment horizontal="center" vertical="center"/>
      <protection hidden="1"/>
    </xf>
    <xf numFmtId="14" fontId="7" fillId="0" borderId="40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Font="1" applyFill="1" applyBorder="1" applyAlignment="1">
      <alignment horizontal="center" vertical="center" wrapText="1"/>
    </xf>
    <xf numFmtId="14" fontId="3" fillId="0" borderId="24" xfId="497" applyNumberFormat="1" applyFont="1" applyFill="1" applyBorder="1" applyAlignment="1" applyProtection="1">
      <alignment horizontal="center" vertical="center"/>
      <protection hidden="1" locked="0"/>
    </xf>
    <xf numFmtId="3" fontId="3" fillId="0" borderId="43" xfId="497" applyNumberFormat="1" applyFont="1" applyFill="1" applyBorder="1" applyAlignment="1" applyProtection="1">
      <alignment horizontal="right" vertical="center"/>
      <protection hidden="1" locked="0"/>
    </xf>
    <xf numFmtId="49" fontId="3" fillId="0" borderId="0" xfId="497" applyNumberFormat="1" applyFont="1" applyFill="1" applyBorder="1" applyAlignment="1" applyProtection="1">
      <alignment horizontal="left" vertical="center"/>
      <protection hidden="1" locked="0"/>
    </xf>
    <xf numFmtId="0" fontId="4" fillId="0" borderId="0" xfId="741" applyFont="1" applyBorder="1" applyAlignment="1" applyProtection="1">
      <alignment vertical="center"/>
      <protection hidden="1"/>
    </xf>
    <xf numFmtId="0" fontId="4" fillId="0" borderId="47" xfId="741" applyFont="1" applyFill="1" applyBorder="1" applyAlignment="1" applyProtection="1">
      <alignment vertical="center"/>
      <protection hidden="1"/>
    </xf>
    <xf numFmtId="0" fontId="3" fillId="0" borderId="0" xfId="741" applyFont="1" applyBorder="1" applyAlignment="1" applyProtection="1">
      <alignment/>
      <protection hidden="1"/>
    </xf>
    <xf numFmtId="0" fontId="7" fillId="0" borderId="0" xfId="741" applyFont="1" applyBorder="1" applyAlignment="1">
      <alignment/>
      <protection/>
    </xf>
    <xf numFmtId="0" fontId="4" fillId="0" borderId="0" xfId="741" applyFont="1" applyBorder="1" applyAlignment="1" applyProtection="1">
      <alignment/>
      <protection hidden="1"/>
    </xf>
    <xf numFmtId="0" fontId="0" fillId="0" borderId="0" xfId="741" applyFont="1" applyBorder="1" applyAlignment="1">
      <alignment/>
      <protection/>
    </xf>
    <xf numFmtId="49" fontId="3" fillId="0" borderId="47" xfId="497" applyNumberFormat="1" applyFont="1" applyFill="1" applyBorder="1" applyAlignment="1" applyProtection="1">
      <alignment horizontal="left" vertical="center"/>
      <protection hidden="1" locked="0"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13" fillId="0" borderId="0" xfId="497" applyFont="1" applyBorder="1" applyAlignment="1" applyProtection="1">
      <alignment/>
      <protection hidden="1"/>
    </xf>
    <xf numFmtId="0" fontId="4" fillId="0" borderId="0" xfId="497" applyFont="1" applyFill="1" applyBorder="1" applyAlignment="1">
      <alignment/>
      <protection/>
    </xf>
    <xf numFmtId="0" fontId="4" fillId="0" borderId="0" xfId="497" applyFont="1" applyAlignment="1">
      <alignment/>
      <protection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100" fillId="0" borderId="0" xfId="0" applyNumberFormat="1" applyFont="1" applyFill="1" applyAlignment="1">
      <alignment/>
    </xf>
    <xf numFmtId="3" fontId="2" fillId="96" borderId="38" xfId="0" applyNumberFormat="1" applyFont="1" applyFill="1" applyBorder="1" applyAlignment="1" applyProtection="1">
      <alignment vertical="center"/>
      <protection hidden="1"/>
    </xf>
    <xf numFmtId="3" fontId="2" fillId="96" borderId="34" xfId="0" applyNumberFormat="1" applyFont="1" applyFill="1" applyBorder="1" applyAlignment="1" applyProtection="1">
      <alignment vertical="center"/>
      <protection hidden="1"/>
    </xf>
    <xf numFmtId="3" fontId="6" fillId="0" borderId="34" xfId="0" applyNumberFormat="1" applyFont="1" applyFill="1" applyBorder="1" applyAlignment="1" applyProtection="1">
      <alignment vertical="center"/>
      <protection locked="0"/>
    </xf>
    <xf numFmtId="3" fontId="6" fillId="96" borderId="37" xfId="0" applyNumberFormat="1" applyFont="1" applyFill="1" applyBorder="1" applyAlignment="1" applyProtection="1">
      <alignment vertical="center"/>
      <protection hidden="1"/>
    </xf>
    <xf numFmtId="3" fontId="2" fillId="96" borderId="38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locked="0"/>
    </xf>
    <xf numFmtId="3" fontId="2" fillId="0" borderId="34" xfId="349" applyNumberFormat="1" applyFont="1" applyFill="1" applyBorder="1" applyAlignment="1" applyProtection="1">
      <alignment horizontal="right" vertical="center"/>
      <protection hidden="1"/>
    </xf>
    <xf numFmtId="3" fontId="2" fillId="0" borderId="37" xfId="349" applyNumberFormat="1" applyFont="1" applyFill="1" applyBorder="1" applyAlignment="1" applyProtection="1">
      <alignment horizontal="right" vertical="center"/>
      <protection hidden="1"/>
    </xf>
    <xf numFmtId="3" fontId="2" fillId="96" borderId="54" xfId="349" applyNumberFormat="1" applyFont="1" applyFill="1" applyBorder="1" applyAlignment="1" applyProtection="1">
      <alignment vertical="center"/>
      <protection hidden="1"/>
    </xf>
    <xf numFmtId="3" fontId="2" fillId="0" borderId="34" xfId="349" applyNumberFormat="1" applyFont="1" applyFill="1" applyBorder="1" applyAlignment="1" applyProtection="1">
      <alignment vertical="center"/>
      <protection hidden="1"/>
    </xf>
    <xf numFmtId="3" fontId="2" fillId="96" borderId="45" xfId="349" applyNumberFormat="1" applyFont="1" applyFill="1" applyBorder="1" applyAlignment="1" applyProtection="1">
      <alignment vertical="center"/>
      <protection hidden="1"/>
    </xf>
    <xf numFmtId="3" fontId="2" fillId="0" borderId="36" xfId="349" applyNumberFormat="1" applyFont="1" applyFill="1" applyBorder="1" applyAlignment="1" applyProtection="1">
      <alignment vertical="center"/>
      <protection locked="0"/>
    </xf>
    <xf numFmtId="3" fontId="2" fillId="0" borderId="37" xfId="349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0" fontId="6" fillId="0" borderId="49" xfId="0" applyFont="1" applyFill="1" applyBorder="1" applyAlignment="1" applyProtection="1">
      <alignment horizontal="center" vertical="center" wrapText="1"/>
      <protection hidden="1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Border="1" applyAlignment="1">
      <alignment/>
    </xf>
    <xf numFmtId="3" fontId="2" fillId="96" borderId="42" xfId="349" applyNumberFormat="1" applyFont="1" applyFill="1" applyBorder="1" applyAlignment="1" applyProtection="1">
      <alignment vertical="center"/>
      <protection hidden="1"/>
    </xf>
    <xf numFmtId="3" fontId="2" fillId="96" borderId="37" xfId="349" applyNumberFormat="1" applyFont="1" applyFill="1" applyBorder="1" applyAlignment="1" applyProtection="1">
      <alignment vertical="center"/>
      <protection hidden="1"/>
    </xf>
    <xf numFmtId="4" fontId="0" fillId="0" borderId="0" xfId="0" applyNumberFormat="1" applyFont="1" applyFill="1" applyAlignment="1">
      <alignment/>
    </xf>
    <xf numFmtId="4" fontId="0" fillId="97" borderId="0" xfId="0" applyNumberFormat="1" applyFont="1" applyFill="1" applyAlignment="1">
      <alignment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3" fillId="0" borderId="56" xfId="0" applyNumberFormat="1" applyFont="1" applyFill="1" applyBorder="1" applyAlignment="1">
      <alignment horizontal="center" vertical="center"/>
    </xf>
    <xf numFmtId="164" fontId="3" fillId="0" borderId="44" xfId="0" applyNumberFormat="1" applyFont="1" applyFill="1" applyBorder="1" applyAlignment="1">
      <alignment horizontal="center" vertical="center"/>
    </xf>
    <xf numFmtId="164" fontId="3" fillId="0" borderId="54" xfId="0" applyNumberFormat="1" applyFont="1" applyFill="1" applyBorder="1" applyAlignment="1">
      <alignment horizontal="center" vertical="center"/>
    </xf>
    <xf numFmtId="164" fontId="3" fillId="0" borderId="45" xfId="0" applyNumberFormat="1" applyFont="1" applyFill="1" applyBorder="1" applyAlignment="1">
      <alignment horizontal="center" vertical="center"/>
    </xf>
    <xf numFmtId="3" fontId="2" fillId="96" borderId="34" xfId="349" applyNumberFormat="1" applyFont="1" applyFill="1" applyBorder="1" applyAlignment="1" applyProtection="1">
      <alignment vertical="center"/>
      <protection hidden="1"/>
    </xf>
    <xf numFmtId="0" fontId="0" fillId="0" borderId="47" xfId="0" applyFill="1" applyBorder="1" applyAlignment="1">
      <alignment/>
    </xf>
    <xf numFmtId="3" fontId="3" fillId="0" borderId="44" xfId="0" applyNumberFormat="1" applyFont="1" applyFill="1" applyBorder="1" applyAlignment="1">
      <alignment horizontal="left" vertical="center"/>
    </xf>
    <xf numFmtId="3" fontId="0" fillId="0" borderId="53" xfId="0" applyNumberFormat="1" applyFont="1" applyFill="1" applyBorder="1" applyAlignment="1">
      <alignment vertical="center"/>
    </xf>
    <xf numFmtId="0" fontId="0" fillId="0" borderId="39" xfId="0" applyFill="1" applyBorder="1" applyAlignment="1">
      <alignment/>
    </xf>
    <xf numFmtId="0" fontId="3" fillId="0" borderId="49" xfId="497" applyFont="1" applyFill="1" applyBorder="1" applyAlignment="1" applyProtection="1">
      <alignment horizontal="right" vertical="center"/>
      <protection hidden="1" locked="0"/>
    </xf>
    <xf numFmtId="0" fontId="4" fillId="0" borderId="50" xfId="497" applyFont="1" applyFill="1" applyBorder="1" applyAlignment="1">
      <alignment/>
      <protection/>
    </xf>
    <xf numFmtId="49" fontId="3" fillId="0" borderId="49" xfId="497" applyNumberFormat="1" applyFont="1" applyFill="1" applyBorder="1" applyAlignment="1" applyProtection="1">
      <alignment horizontal="left" vertical="center"/>
      <protection hidden="1" locked="0"/>
    </xf>
    <xf numFmtId="49" fontId="3" fillId="0" borderId="51" xfId="497" applyNumberFormat="1" applyFont="1" applyFill="1" applyBorder="1" applyAlignment="1" applyProtection="1">
      <alignment horizontal="left" vertical="center"/>
      <protection hidden="1" locked="0"/>
    </xf>
    <xf numFmtId="0" fontId="4" fillId="0" borderId="51" xfId="497" applyFont="1" applyFill="1" applyBorder="1" applyAlignment="1">
      <alignment/>
      <protection/>
    </xf>
    <xf numFmtId="0" fontId="4" fillId="0" borderId="50" xfId="497" applyFont="1" applyFill="1" applyBorder="1" applyAlignment="1">
      <alignment/>
      <protection/>
    </xf>
    <xf numFmtId="0" fontId="4" fillId="0" borderId="51" xfId="497" applyFont="1" applyFill="1" applyBorder="1" applyAlignment="1">
      <alignment/>
      <protection/>
    </xf>
    <xf numFmtId="0" fontId="4" fillId="0" borderId="0" xfId="497" applyFont="1" applyFill="1" applyBorder="1" applyAlignment="1" applyProtection="1">
      <alignment horizontal="center" vertical="top"/>
      <protection hidden="1"/>
    </xf>
    <xf numFmtId="0" fontId="4" fillId="0" borderId="0" xfId="497" applyFont="1" applyFill="1" applyBorder="1" applyAlignment="1" applyProtection="1">
      <alignment horizontal="center"/>
      <protection hidden="1"/>
    </xf>
    <xf numFmtId="49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49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497" applyFont="1" applyBorder="1" applyAlignment="1" applyProtection="1">
      <alignment horizontal="right" vertical="center" wrapText="1"/>
      <protection hidden="1"/>
    </xf>
    <xf numFmtId="0" fontId="4" fillId="0" borderId="0" xfId="497" applyFont="1" applyBorder="1" applyAlignment="1" applyProtection="1">
      <alignment horizontal="right" wrapText="1"/>
      <protection hidden="1"/>
    </xf>
    <xf numFmtId="0" fontId="4" fillId="0" borderId="39" xfId="497" applyFont="1" applyBorder="1" applyAlignment="1" applyProtection="1">
      <alignment horizontal="right" wrapText="1"/>
      <protection hidden="1"/>
    </xf>
    <xf numFmtId="0" fontId="3" fillId="0" borderId="39" xfId="497" applyFont="1" applyFill="1" applyBorder="1" applyAlignment="1" applyProtection="1">
      <alignment horizontal="left" vertical="center" wrapText="1"/>
      <protection hidden="1"/>
    </xf>
    <xf numFmtId="0" fontId="3" fillId="0" borderId="0" xfId="497" applyFont="1" applyFill="1" applyBorder="1" applyAlignment="1" applyProtection="1">
      <alignment horizontal="left" vertical="center" wrapText="1"/>
      <protection hidden="1"/>
    </xf>
    <xf numFmtId="0" fontId="3" fillId="0" borderId="47" xfId="497" applyFont="1" applyFill="1" applyBorder="1" applyAlignment="1" applyProtection="1">
      <alignment horizontal="left" vertical="center" wrapText="1"/>
      <protection hidden="1"/>
    </xf>
    <xf numFmtId="0" fontId="11" fillId="0" borderId="39" xfId="497" applyFont="1" applyBorder="1" applyAlignment="1" applyProtection="1">
      <alignment horizontal="center" vertical="center" wrapText="1"/>
      <protection hidden="1"/>
    </xf>
    <xf numFmtId="0" fontId="11" fillId="0" borderId="0" xfId="497" applyFont="1" applyBorder="1" applyAlignment="1" applyProtection="1">
      <alignment horizontal="center" vertical="center" wrapText="1"/>
      <protection hidden="1"/>
    </xf>
    <xf numFmtId="0" fontId="11" fillId="0" borderId="47" xfId="497" applyFont="1" applyBorder="1" applyAlignment="1" applyProtection="1">
      <alignment horizontal="center" vertical="center" wrapText="1"/>
      <protection hidden="1"/>
    </xf>
    <xf numFmtId="0" fontId="4" fillId="0" borderId="39" xfId="497" applyFont="1" applyBorder="1" applyAlignment="1" applyProtection="1">
      <alignment horizontal="right" vertical="center"/>
      <protection hidden="1"/>
    </xf>
    <xf numFmtId="0" fontId="4" fillId="0" borderId="47" xfId="497" applyFont="1" applyBorder="1" applyAlignment="1" applyProtection="1">
      <alignment horizontal="right"/>
      <protection hidden="1"/>
    </xf>
    <xf numFmtId="0" fontId="2" fillId="0" borderId="39" xfId="497" applyFont="1" applyBorder="1" applyAlignment="1" applyProtection="1">
      <alignment horizontal="right" vertical="center" wrapText="1"/>
      <protection hidden="1"/>
    </xf>
    <xf numFmtId="0" fontId="2" fillId="0" borderId="47" xfId="497" applyFont="1" applyBorder="1" applyAlignment="1" applyProtection="1">
      <alignment horizontal="right" wrapText="1"/>
      <protection hidden="1"/>
    </xf>
    <xf numFmtId="0" fontId="16" fillId="0" borderId="0" xfId="497" applyFont="1" applyAlignment="1" applyProtection="1">
      <alignment wrapText="1"/>
      <protection hidden="1"/>
    </xf>
    <xf numFmtId="0" fontId="5" fillId="0" borderId="49" xfId="298" applyFill="1" applyBorder="1" applyAlignment="1" applyProtection="1">
      <alignment/>
      <protection hidden="1" locked="0"/>
    </xf>
    <xf numFmtId="0" fontId="3" fillId="0" borderId="50" xfId="497" applyFont="1" applyFill="1" applyBorder="1" applyAlignment="1" applyProtection="1">
      <alignment/>
      <protection hidden="1" locked="0"/>
    </xf>
    <xf numFmtId="0" fontId="3" fillId="0" borderId="51" xfId="497" applyFont="1" applyFill="1" applyBorder="1" applyAlignment="1" applyProtection="1">
      <alignment/>
      <protection hidden="1" locked="0"/>
    </xf>
    <xf numFmtId="0" fontId="3" fillId="0" borderId="49" xfId="497" applyFont="1" applyFill="1" applyBorder="1" applyAlignment="1" applyProtection="1">
      <alignment horizontal="left" vertical="center"/>
      <protection hidden="1" locked="0"/>
    </xf>
    <xf numFmtId="0" fontId="4" fillId="0" borderId="50" xfId="497" applyFont="1" applyFill="1" applyBorder="1" applyAlignment="1">
      <alignment horizontal="left" vertical="center"/>
      <protection/>
    </xf>
    <xf numFmtId="0" fontId="4" fillId="0" borderId="51" xfId="497" applyFont="1" applyFill="1" applyBorder="1" applyAlignment="1">
      <alignment horizontal="left" vertical="center"/>
      <protection/>
    </xf>
    <xf numFmtId="1" fontId="3" fillId="0" borderId="49" xfId="497" applyNumberFormat="1" applyFont="1" applyFill="1" applyBorder="1" applyAlignment="1" applyProtection="1">
      <alignment horizontal="center" vertical="center"/>
      <protection hidden="1" locked="0"/>
    </xf>
    <xf numFmtId="1" fontId="3" fillId="0" borderId="51" xfId="497" applyNumberFormat="1" applyFont="1" applyFill="1" applyBorder="1" applyAlignment="1" applyProtection="1">
      <alignment horizontal="center" vertical="center"/>
      <protection hidden="1" locked="0"/>
    </xf>
    <xf numFmtId="0" fontId="4" fillId="0" borderId="40" xfId="497" applyFont="1" applyFill="1" applyBorder="1" applyAlignment="1" applyProtection="1">
      <alignment vertical="top" wrapText="1"/>
      <protection hidden="1"/>
    </xf>
    <xf numFmtId="0" fontId="4" fillId="0" borderId="39" xfId="497" applyFont="1" applyBorder="1" applyAlignment="1" applyProtection="1">
      <alignment horizontal="center" vertical="center"/>
      <protection hidden="1"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0" xfId="497" applyFont="1" applyBorder="1" applyAlignment="1">
      <alignment horizontal="center" vertical="center"/>
      <protection/>
    </xf>
    <xf numFmtId="0" fontId="4" fillId="0" borderId="0" xfId="497" applyFont="1" applyBorder="1" applyAlignment="1">
      <alignment vertical="center"/>
      <protection/>
    </xf>
    <xf numFmtId="0" fontId="4" fillId="0" borderId="0" xfId="497" applyFont="1" applyBorder="1" applyAlignment="1">
      <alignment horizontal="center"/>
      <protection/>
    </xf>
    <xf numFmtId="0" fontId="4" fillId="0" borderId="47" xfId="497" applyFont="1" applyBorder="1" applyAlignment="1">
      <alignment horizontal="center"/>
      <protection/>
    </xf>
    <xf numFmtId="0" fontId="4" fillId="0" borderId="0" xfId="497" applyFont="1" applyBorder="1" applyAlignment="1" applyProtection="1">
      <alignment horizontal="right" vertical="center"/>
      <protection hidden="1"/>
    </xf>
    <xf numFmtId="0" fontId="4" fillId="0" borderId="50" xfId="497" applyFont="1" applyFill="1" applyBorder="1" applyAlignment="1">
      <alignment horizontal="left"/>
      <protection/>
    </xf>
    <xf numFmtId="0" fontId="4" fillId="0" borderId="51" xfId="497" applyFont="1" applyFill="1" applyBorder="1" applyAlignment="1">
      <alignment horizontal="left"/>
      <protection/>
    </xf>
    <xf numFmtId="0" fontId="4" fillId="0" borderId="0" xfId="497" applyFont="1" applyBorder="1" applyAlignment="1" applyProtection="1">
      <alignment horizontal="right"/>
      <protection hidden="1"/>
    </xf>
    <xf numFmtId="0" fontId="4" fillId="0" borderId="50" xfId="497" applyFont="1" applyFill="1" applyBorder="1" applyAlignment="1" applyProtection="1">
      <alignment horizontal="center" vertical="top"/>
      <protection hidden="1"/>
    </xf>
    <xf numFmtId="0" fontId="4" fillId="0" borderId="50" xfId="497" applyFont="1" applyFill="1" applyBorder="1" applyAlignment="1" applyProtection="1">
      <alignment horizontal="center"/>
      <protection hidden="1"/>
    </xf>
    <xf numFmtId="0" fontId="4" fillId="0" borderId="47" xfId="497" applyFont="1" applyBorder="1" applyAlignment="1" applyProtection="1">
      <alignment horizontal="right" wrapText="1"/>
      <protection hidden="1"/>
    </xf>
    <xf numFmtId="49" fontId="5" fillId="0" borderId="49" xfId="298" applyNumberFormat="1" applyFill="1" applyBorder="1" applyAlignment="1" applyProtection="1">
      <alignment horizontal="left" vertical="center"/>
      <protection hidden="1" locked="0"/>
    </xf>
    <xf numFmtId="49" fontId="3" fillId="0" borderId="50" xfId="497" applyNumberFormat="1" applyFont="1" applyFill="1" applyBorder="1" applyAlignment="1" applyProtection="1">
      <alignment horizontal="left" vertical="center"/>
      <protection hidden="1" locked="0"/>
    </xf>
    <xf numFmtId="0" fontId="3" fillId="0" borderId="50" xfId="497" applyFont="1" applyFill="1" applyBorder="1" applyAlignment="1" applyProtection="1">
      <alignment horizontal="left" vertical="center"/>
      <protection hidden="1" locked="0"/>
    </xf>
    <xf numFmtId="0" fontId="3" fillId="0" borderId="51" xfId="497" applyFont="1" applyFill="1" applyBorder="1" applyAlignment="1" applyProtection="1">
      <alignment horizontal="left" vertical="center"/>
      <protection hidden="1" locked="0"/>
    </xf>
    <xf numFmtId="0" fontId="4" fillId="0" borderId="57" xfId="497" applyFont="1" applyBorder="1" applyAlignment="1" applyProtection="1">
      <alignment horizontal="center" vertical="top"/>
      <protection hidden="1"/>
    </xf>
    <xf numFmtId="0" fontId="4" fillId="0" borderId="57" xfId="497" applyFont="1" applyBorder="1" applyAlignment="1">
      <alignment horizontal="center"/>
      <protection/>
    </xf>
    <xf numFmtId="0" fontId="4" fillId="0" borderId="58" xfId="497" applyFont="1" applyBorder="1" applyAlignment="1">
      <alignment/>
      <protection/>
    </xf>
    <xf numFmtId="0" fontId="4" fillId="0" borderId="0" xfId="497" applyFont="1" applyBorder="1" applyAlignment="1" applyProtection="1">
      <alignment horizontal="center" vertical="top"/>
      <protection hidden="1"/>
    </xf>
    <xf numFmtId="0" fontId="4" fillId="0" borderId="0" xfId="497" applyFont="1" applyBorder="1" applyAlignment="1" applyProtection="1">
      <alignment horizontal="center"/>
      <protection hidden="1"/>
    </xf>
    <xf numFmtId="0" fontId="4" fillId="0" borderId="40" xfId="497" applyFont="1" applyBorder="1" applyAlignment="1" applyProtection="1">
      <alignment horizontal="center"/>
      <protection hidden="1"/>
    </xf>
    <xf numFmtId="0" fontId="10" fillId="0" borderId="53" xfId="497" applyFont="1" applyBorder="1" applyAlignment="1">
      <alignment/>
      <protection/>
    </xf>
    <xf numFmtId="0" fontId="10" fillId="0" borderId="40" xfId="497" applyFont="1" applyBorder="1" applyAlignment="1">
      <alignment/>
      <protection/>
    </xf>
    <xf numFmtId="0" fontId="4" fillId="0" borderId="0" xfId="497" applyFont="1" applyBorder="1" applyAlignment="1" applyProtection="1">
      <alignment vertical="center"/>
      <protection hidden="1"/>
    </xf>
    <xf numFmtId="0" fontId="0" fillId="0" borderId="0" xfId="741" applyFont="1" applyBorder="1" applyAlignment="1">
      <alignment horizontal="center" vertical="center"/>
      <protection/>
    </xf>
    <xf numFmtId="0" fontId="0" fillId="0" borderId="47" xfId="741" applyFont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56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59" xfId="0" applyFont="1" applyFill="1" applyBorder="1" applyAlignment="1">
      <alignment horizontal="left" vertical="center" wrapText="1" indent="1"/>
    </xf>
    <xf numFmtId="0" fontId="4" fillId="0" borderId="6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3" fillId="0" borderId="6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top" wrapText="1"/>
      <protection hidden="1"/>
    </xf>
    <xf numFmtId="0" fontId="7" fillId="0" borderId="44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52" xfId="0" applyFont="1" applyFill="1" applyBorder="1" applyAlignment="1" applyProtection="1">
      <alignment vertical="center" wrapText="1"/>
      <protection hidden="1"/>
    </xf>
    <xf numFmtId="0" fontId="3" fillId="0" borderId="44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52" xfId="0" applyFont="1" applyFill="1" applyBorder="1" applyAlignment="1" applyProtection="1">
      <alignment horizontal="center" vertical="center" wrapText="1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49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61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61" xfId="0" applyFont="1" applyFill="1" applyBorder="1" applyAlignment="1">
      <alignment horizontal="left" vertical="center" wrapText="1" indent="1"/>
    </xf>
    <xf numFmtId="0" fontId="3" fillId="0" borderId="62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3" fillId="0" borderId="65" xfId="0" applyFont="1" applyFill="1" applyBorder="1" applyAlignment="1">
      <alignment horizontal="left" vertical="center" wrapText="1" indent="1"/>
    </xf>
    <xf numFmtId="0" fontId="3" fillId="0" borderId="66" xfId="0" applyFont="1" applyFill="1" applyBorder="1" applyAlignment="1">
      <alignment horizontal="left" vertical="center" wrapText="1" indent="1"/>
    </xf>
    <xf numFmtId="0" fontId="6" fillId="0" borderId="44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7" fillId="0" borderId="40" xfId="741" applyFont="1" applyFill="1" applyBorder="1" applyAlignment="1" applyProtection="1">
      <alignment horizontal="center" vertical="center"/>
      <protection hidden="1"/>
    </xf>
    <xf numFmtId="14" fontId="7" fillId="0" borderId="40" xfId="741" applyNumberFormat="1" applyFont="1" applyFill="1" applyBorder="1" applyAlignment="1" applyProtection="1">
      <alignment horizontal="center" vertical="center"/>
      <protection hidden="1" locked="0"/>
    </xf>
    <xf numFmtId="0" fontId="0" fillId="0" borderId="40" xfId="741" applyFont="1" applyFill="1" applyBorder="1" applyAlignment="1">
      <alignment vertical="center"/>
      <protection/>
    </xf>
    <xf numFmtId="0" fontId="3" fillId="0" borderId="24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 wrapText="1"/>
    </xf>
    <xf numFmtId="0" fontId="10" fillId="0" borderId="44" xfId="741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</cellXfs>
  <cellStyles count="787">
    <cellStyle name="Normal" xfId="0"/>
    <cellStyle name="%" xfId="15"/>
    <cellStyle name="% 2" xfId="16"/>
    <cellStyle name="% 2 2" xfId="17"/>
    <cellStyle name="% 3" xfId="18"/>
    <cellStyle name="% 3 2" xfId="19"/>
    <cellStyle name="% 4" xfId="20"/>
    <cellStyle name="_2008 Annual Accounts Appendices Cemex USA" xfId="21"/>
    <cellStyle name="_2008 Annual Accounts Appendices Cemex USA 2" xfId="22"/>
    <cellStyle name="_BAD DEBT REPORTING PACKAGE 2010FINAL" xfId="23"/>
    <cellStyle name="_BAD DEBT REPORTING PACKAGE 2010FINAL 2" xfId="24"/>
    <cellStyle name="_PROVISIONS" xfId="25"/>
    <cellStyle name="_PROVISIONS 2" xfId="26"/>
    <cellStyle name="_Reporting package Spain" xfId="27"/>
    <cellStyle name="_Reporting package Spain 2" xfId="28"/>
    <cellStyle name="20% - Accent1" xfId="29"/>
    <cellStyle name="20% - Accent1 2" xfId="30"/>
    <cellStyle name="20% - Accent1 3" xfId="31"/>
    <cellStyle name="20% - Accent1 4" xfId="32"/>
    <cellStyle name="20% - Accent2" xfId="33"/>
    <cellStyle name="20% - Accent2 2" xfId="34"/>
    <cellStyle name="20% - Accent2 3" xfId="35"/>
    <cellStyle name="20% - Accent2 4" xfId="36"/>
    <cellStyle name="20% - Accent3" xfId="37"/>
    <cellStyle name="20% - Accent3 2" xfId="38"/>
    <cellStyle name="20% - Accent3 3" xfId="39"/>
    <cellStyle name="20% - Accent3 4" xfId="40"/>
    <cellStyle name="20% - Accent4" xfId="41"/>
    <cellStyle name="20% - Accent4 2" xfId="42"/>
    <cellStyle name="20% - Accent4 3" xfId="43"/>
    <cellStyle name="20% - Accent4 4" xfId="44"/>
    <cellStyle name="20% - Accent5" xfId="45"/>
    <cellStyle name="20% - Accent5 2" xfId="46"/>
    <cellStyle name="20% - Accent5 3" xfId="47"/>
    <cellStyle name="20% - Accent5 4" xfId="48"/>
    <cellStyle name="20% - Accent6" xfId="49"/>
    <cellStyle name="20% - Accent6 2" xfId="50"/>
    <cellStyle name="20% - Accent6 3" xfId="51"/>
    <cellStyle name="20% - Accent6 4" xfId="52"/>
    <cellStyle name="20% - Akzent1" xfId="53"/>
    <cellStyle name="20% - Akzent1 2" xfId="54"/>
    <cellStyle name="20% - Akzent2" xfId="55"/>
    <cellStyle name="20% - Akzent2 2" xfId="56"/>
    <cellStyle name="20% - Akzent3" xfId="57"/>
    <cellStyle name="20% - Akzent3 2" xfId="58"/>
    <cellStyle name="20% - Akzent4" xfId="59"/>
    <cellStyle name="20% - Akzent4 2" xfId="60"/>
    <cellStyle name="20% - Akzent5" xfId="61"/>
    <cellStyle name="20% - Akzent5 2" xfId="62"/>
    <cellStyle name="20% - Akzent6" xfId="63"/>
    <cellStyle name="20% - Akzent6 2" xfId="64"/>
    <cellStyle name="40% - Accent1" xfId="65"/>
    <cellStyle name="40% - Accent1 2" xfId="66"/>
    <cellStyle name="40% - Accent1 3" xfId="67"/>
    <cellStyle name="40% - Accent1 4" xfId="68"/>
    <cellStyle name="40% - Accent2" xfId="69"/>
    <cellStyle name="40% - Accent2 2" xfId="70"/>
    <cellStyle name="40% - Accent2 3" xfId="71"/>
    <cellStyle name="40% - Accent2 4" xfId="72"/>
    <cellStyle name="40% - Accent3" xfId="73"/>
    <cellStyle name="40% - Accent3 2" xfId="74"/>
    <cellStyle name="40% - Accent3 3" xfId="75"/>
    <cellStyle name="40% - Accent3 4" xfId="76"/>
    <cellStyle name="40% - Accent4" xfId="77"/>
    <cellStyle name="40% - Accent4 2" xfId="78"/>
    <cellStyle name="40% - Accent4 3" xfId="79"/>
    <cellStyle name="40% - Accent4 4" xfId="80"/>
    <cellStyle name="40% - Accent5" xfId="81"/>
    <cellStyle name="40% - Accent5 2" xfId="82"/>
    <cellStyle name="40% - Accent5 3" xfId="83"/>
    <cellStyle name="40% - Accent5 4" xfId="84"/>
    <cellStyle name="40% - Accent6" xfId="85"/>
    <cellStyle name="40% - Accent6 2" xfId="86"/>
    <cellStyle name="40% - Accent6 3" xfId="87"/>
    <cellStyle name="40% - Accent6 4" xfId="88"/>
    <cellStyle name="40% - Akzent1" xfId="89"/>
    <cellStyle name="40% - Akzent1 2" xfId="90"/>
    <cellStyle name="40% - Akzent2" xfId="91"/>
    <cellStyle name="40% - Akzent2 2" xfId="92"/>
    <cellStyle name="40% - Akzent3" xfId="93"/>
    <cellStyle name="40% - Akzent3 2" xfId="94"/>
    <cellStyle name="40% - Akzent4" xfId="95"/>
    <cellStyle name="40% - Akzent4 2" xfId="96"/>
    <cellStyle name="40% - Akzent5" xfId="97"/>
    <cellStyle name="40% - Akzent5 2" xfId="98"/>
    <cellStyle name="40% - Akzent6" xfId="99"/>
    <cellStyle name="40% - Akzent6 2" xfId="100"/>
    <cellStyle name="60% - Accent1" xfId="101"/>
    <cellStyle name="60% - Accent1 2" xfId="102"/>
    <cellStyle name="60% - Accent1 3" xfId="103"/>
    <cellStyle name="60% - Accent1 4" xfId="104"/>
    <cellStyle name="60% - Accent2" xfId="105"/>
    <cellStyle name="60% - Accent2 2" xfId="106"/>
    <cellStyle name="60% - Accent2 3" xfId="107"/>
    <cellStyle name="60% - Accent2 4" xfId="108"/>
    <cellStyle name="60% - Accent3" xfId="109"/>
    <cellStyle name="60% - Accent3 2" xfId="110"/>
    <cellStyle name="60% - Accent3 3" xfId="111"/>
    <cellStyle name="60% - Accent3 4" xfId="112"/>
    <cellStyle name="60% - Accent4" xfId="113"/>
    <cellStyle name="60% - Accent4 2" xfId="114"/>
    <cellStyle name="60% - Accent4 3" xfId="115"/>
    <cellStyle name="60% - Accent4 4" xfId="116"/>
    <cellStyle name="60% - Accent5" xfId="117"/>
    <cellStyle name="60% - Accent5 2" xfId="118"/>
    <cellStyle name="60% - Accent5 3" xfId="119"/>
    <cellStyle name="60% - Accent5 4" xfId="120"/>
    <cellStyle name="60% - Accent6" xfId="121"/>
    <cellStyle name="60% - Accent6 2" xfId="122"/>
    <cellStyle name="60% - Accent6 3" xfId="123"/>
    <cellStyle name="60% - Accent6 4" xfId="124"/>
    <cellStyle name="60% - Akzent1" xfId="125"/>
    <cellStyle name="60% - Akzent1 2" xfId="126"/>
    <cellStyle name="60% - Akzent2" xfId="127"/>
    <cellStyle name="60% - Akzent2 2" xfId="128"/>
    <cellStyle name="60% - Akzent3" xfId="129"/>
    <cellStyle name="60% - Akzent3 2" xfId="130"/>
    <cellStyle name="60% - Akzent4" xfId="131"/>
    <cellStyle name="60% - Akzent4 2" xfId="132"/>
    <cellStyle name="60% - Akzent5" xfId="133"/>
    <cellStyle name="60% - Akzent5 2" xfId="134"/>
    <cellStyle name="60% - Akzent6" xfId="135"/>
    <cellStyle name="60% - Akzent6 2" xfId="136"/>
    <cellStyle name="Accent1" xfId="137"/>
    <cellStyle name="Accent1 2" xfId="138"/>
    <cellStyle name="Accent1 3" xfId="139"/>
    <cellStyle name="Accent1 4" xfId="140"/>
    <cellStyle name="Accent2" xfId="141"/>
    <cellStyle name="Accent2 2" xfId="142"/>
    <cellStyle name="Accent2 3" xfId="143"/>
    <cellStyle name="Accent2 4" xfId="144"/>
    <cellStyle name="Accent3" xfId="145"/>
    <cellStyle name="Accent3 2" xfId="146"/>
    <cellStyle name="Accent3 3" xfId="147"/>
    <cellStyle name="Accent3 4" xfId="148"/>
    <cellStyle name="Accent4" xfId="149"/>
    <cellStyle name="Accent4 2" xfId="150"/>
    <cellStyle name="Accent4 3" xfId="151"/>
    <cellStyle name="Accent4 4" xfId="152"/>
    <cellStyle name="Accent5" xfId="153"/>
    <cellStyle name="Accent5 2" xfId="154"/>
    <cellStyle name="Accent5 3" xfId="155"/>
    <cellStyle name="Accent5 4" xfId="156"/>
    <cellStyle name="Accent6" xfId="157"/>
    <cellStyle name="Accent6 2" xfId="158"/>
    <cellStyle name="Accent6 3" xfId="159"/>
    <cellStyle name="Accent6 4" xfId="160"/>
    <cellStyle name="Actual Date" xfId="161"/>
    <cellStyle name="Actual Date 2" xfId="162"/>
    <cellStyle name="Akzent1" xfId="163"/>
    <cellStyle name="Akzent1 2" xfId="164"/>
    <cellStyle name="Akzent2" xfId="165"/>
    <cellStyle name="Akzent2 2" xfId="166"/>
    <cellStyle name="Akzent3" xfId="167"/>
    <cellStyle name="Akzent3 2" xfId="168"/>
    <cellStyle name="Akzent4" xfId="169"/>
    <cellStyle name="Akzent4 2" xfId="170"/>
    <cellStyle name="Akzent5" xfId="171"/>
    <cellStyle name="Akzent5 2" xfId="172"/>
    <cellStyle name="Akzent6" xfId="173"/>
    <cellStyle name="Akzent6 2" xfId="174"/>
    <cellStyle name="Ausgabe" xfId="175"/>
    <cellStyle name="Ausgabe 2" xfId="176"/>
    <cellStyle name="Bad" xfId="177"/>
    <cellStyle name="Bad 2" xfId="178"/>
    <cellStyle name="Bad 3" xfId="179"/>
    <cellStyle name="Bad 4" xfId="180"/>
    <cellStyle name="Berechnung" xfId="181"/>
    <cellStyle name="Berechnung 2" xfId="182"/>
    <cellStyle name="Calculation" xfId="183"/>
    <cellStyle name="Calculation 2" xfId="184"/>
    <cellStyle name="Calculation 3" xfId="185"/>
    <cellStyle name="Calculation 4" xfId="186"/>
    <cellStyle name="Check Cell" xfId="187"/>
    <cellStyle name="Check Cell 2" xfId="188"/>
    <cellStyle name="Check Cell 3" xfId="189"/>
    <cellStyle name="Check Cell 4" xfId="190"/>
    <cellStyle name="cijeli" xfId="191"/>
    <cellStyle name="cijeli 2" xfId="192"/>
    <cellStyle name="cj" xfId="193"/>
    <cellStyle name="cj 2" xfId="194"/>
    <cellStyle name="Comma" xfId="195"/>
    <cellStyle name="Comma [0]" xfId="196"/>
    <cellStyle name="Comma 2" xfId="197"/>
    <cellStyle name="Comma 2 2" xfId="198"/>
    <cellStyle name="Comma 2 2 2" xfId="199"/>
    <cellStyle name="Comma 2 2 2 2" xfId="200"/>
    <cellStyle name="Comma 2 2 3" xfId="201"/>
    <cellStyle name="Comma 2 2 3 2" xfId="202"/>
    <cellStyle name="Comma 2 2 4" xfId="203"/>
    <cellStyle name="Comma 2 2 5" xfId="204"/>
    <cellStyle name="Comma 2 2 6" xfId="205"/>
    <cellStyle name="Comma 2 3" xfId="206"/>
    <cellStyle name="Comma 2 3 2" xfId="207"/>
    <cellStyle name="Comma 3" xfId="208"/>
    <cellStyle name="Comma 3 2" xfId="209"/>
    <cellStyle name="Comma 3 2 2" xfId="210"/>
    <cellStyle name="Comma 3 2 3" xfId="211"/>
    <cellStyle name="Comma 3 2 4" xfId="212"/>
    <cellStyle name="Comma 3 2 5" xfId="213"/>
    <cellStyle name="Comma 3 2 6" xfId="214"/>
    <cellStyle name="Comma 3 2 7" xfId="215"/>
    <cellStyle name="Comma 3 3" xfId="216"/>
    <cellStyle name="Comma 3 3 2" xfId="217"/>
    <cellStyle name="Comma 3 4" xfId="218"/>
    <cellStyle name="Comma 3 5" xfId="219"/>
    <cellStyle name="Comma 3 6" xfId="220"/>
    <cellStyle name="Comma 3 7" xfId="221"/>
    <cellStyle name="Comma 3 8" xfId="222"/>
    <cellStyle name="Comma 4" xfId="223"/>
    <cellStyle name="Comma 4 2" xfId="224"/>
    <cellStyle name="Comma 4 2 2" xfId="225"/>
    <cellStyle name="Comma 4 2 3" xfId="226"/>
    <cellStyle name="Comma 4 2 4" xfId="227"/>
    <cellStyle name="Comma 4 2 5" xfId="228"/>
    <cellStyle name="Comma 4 2 6" xfId="229"/>
    <cellStyle name="Comma 4 3" xfId="230"/>
    <cellStyle name="Comma 4 4" xfId="231"/>
    <cellStyle name="Currency" xfId="232"/>
    <cellStyle name="Currency [0]" xfId="233"/>
    <cellStyle name="Currency 2" xfId="234"/>
    <cellStyle name="Currency 2 2" xfId="235"/>
    <cellStyle name="DATA_ENTRY_Blue" xfId="236"/>
    <cellStyle name="Date" xfId="237"/>
    <cellStyle name="Date 2" xfId="238"/>
    <cellStyle name="Datum" xfId="239"/>
    <cellStyle name="Datum 2" xfId="240"/>
    <cellStyle name="Dezimal [0]_ChartsSPORT" xfId="241"/>
    <cellStyle name="Dezimal_ChartsSPORT" xfId="242"/>
    <cellStyle name="Eingabe" xfId="243"/>
    <cellStyle name="Eingabe 2" xfId="244"/>
    <cellStyle name="Entry" xfId="245"/>
    <cellStyle name="Entry 2" xfId="246"/>
    <cellStyle name="Ergebnis" xfId="247"/>
    <cellStyle name="Ergebnis 2" xfId="248"/>
    <cellStyle name="Erklärender Text" xfId="249"/>
    <cellStyle name="Erklärender Text 2" xfId="250"/>
    <cellStyle name="Explanatory Text" xfId="251"/>
    <cellStyle name="Explanatory Text 2" xfId="252"/>
    <cellStyle name="Explanatory Text 3" xfId="253"/>
    <cellStyle name="Explanatory Text 4" xfId="254"/>
    <cellStyle name="Fest" xfId="255"/>
    <cellStyle name="Fest 2" xfId="256"/>
    <cellStyle name="Fixed" xfId="257"/>
    <cellStyle name="Fixed 2" xfId="258"/>
    <cellStyle name="Followed Hyperlink" xfId="259"/>
    <cellStyle name="Gesamt" xfId="260"/>
    <cellStyle name="Gesamt 2" xfId="261"/>
    <cellStyle name="Good" xfId="262"/>
    <cellStyle name="Good 2" xfId="263"/>
    <cellStyle name="Good 3" xfId="264"/>
    <cellStyle name="Good 4" xfId="265"/>
    <cellStyle name="Grey" xfId="266"/>
    <cellStyle name="Grey 2" xfId="267"/>
    <cellStyle name="Gut" xfId="268"/>
    <cellStyle name="Gut 2" xfId="269"/>
    <cellStyle name="HEADER" xfId="270"/>
    <cellStyle name="HEADER 2" xfId="271"/>
    <cellStyle name="Header1" xfId="272"/>
    <cellStyle name="Header1 2" xfId="273"/>
    <cellStyle name="Header2" xfId="274"/>
    <cellStyle name="Header2 2" xfId="275"/>
    <cellStyle name="Heading 1" xfId="276"/>
    <cellStyle name="Heading 1 2" xfId="277"/>
    <cellStyle name="Heading 1 3" xfId="278"/>
    <cellStyle name="Heading 1 4" xfId="279"/>
    <cellStyle name="Heading 2" xfId="280"/>
    <cellStyle name="Heading 2 2" xfId="281"/>
    <cellStyle name="Heading 2 3" xfId="282"/>
    <cellStyle name="Heading 2 4" xfId="283"/>
    <cellStyle name="Heading 3" xfId="284"/>
    <cellStyle name="Heading 3 2" xfId="285"/>
    <cellStyle name="Heading 3 3" xfId="286"/>
    <cellStyle name="Heading 3 4" xfId="287"/>
    <cellStyle name="Heading 4" xfId="288"/>
    <cellStyle name="Heading 4 2" xfId="289"/>
    <cellStyle name="Heading 4 3" xfId="290"/>
    <cellStyle name="Heading 4 4" xfId="291"/>
    <cellStyle name="Heading1" xfId="292"/>
    <cellStyle name="Heading1 1" xfId="293"/>
    <cellStyle name="Heading2" xfId="294"/>
    <cellStyle name="Heading2 2" xfId="295"/>
    <cellStyle name="HIGHLIGHT" xfId="296"/>
    <cellStyle name="HIGHLIGHT 2" xfId="297"/>
    <cellStyle name="Hyperlink" xfId="298"/>
    <cellStyle name="Hyperlink 2" xfId="299"/>
    <cellStyle name="Hyperlink 2 2" xfId="300"/>
    <cellStyle name="Hyperlink 3" xfId="301"/>
    <cellStyle name="Iau?iue_Balance Sheet (russian std)" xfId="302"/>
    <cellStyle name="Input" xfId="303"/>
    <cellStyle name="Input [yellow]" xfId="304"/>
    <cellStyle name="Input [yellow] 2" xfId="305"/>
    <cellStyle name="Input 2" xfId="306"/>
    <cellStyle name="Input 3" xfId="307"/>
    <cellStyle name="Input 4" xfId="308"/>
    <cellStyle name="Input 5" xfId="309"/>
    <cellStyle name="Input 6" xfId="310"/>
    <cellStyle name="kn" xfId="311"/>
    <cellStyle name="kn 2" xfId="312"/>
    <cellStyle name="Komma0" xfId="313"/>
    <cellStyle name="Komma0 2" xfId="314"/>
    <cellStyle name="KPMG Heading 1" xfId="315"/>
    <cellStyle name="KPMG Heading 1 2" xfId="316"/>
    <cellStyle name="KPMG Heading 2" xfId="317"/>
    <cellStyle name="KPMG Heading 2 2" xfId="318"/>
    <cellStyle name="KPMG Heading 3" xfId="319"/>
    <cellStyle name="KPMG Heading 3 2" xfId="320"/>
    <cellStyle name="KPMG Heading 4" xfId="321"/>
    <cellStyle name="KPMG Heading 4 2" xfId="322"/>
    <cellStyle name="KPMG Normal" xfId="323"/>
    <cellStyle name="KPMG Normal Text" xfId="324"/>
    <cellStyle name="KPMG Normal_lead 2004" xfId="325"/>
    <cellStyle name="Linked Cell" xfId="326"/>
    <cellStyle name="Linked Cell 2" xfId="327"/>
    <cellStyle name="Linked Cell 3" xfId="328"/>
    <cellStyle name="Linked Cell 4" xfId="329"/>
    <cellStyle name="Millares [0]_laroux" xfId="330"/>
    <cellStyle name="Millares_laroux" xfId="331"/>
    <cellStyle name="Moneda [0]_laroux" xfId="332"/>
    <cellStyle name="Moneda_laroux" xfId="333"/>
    <cellStyle name="Muster" xfId="334"/>
    <cellStyle name="Muster 2" xfId="335"/>
    <cellStyle name="Navadno 2" xfId="336"/>
    <cellStyle name="Navadno 2 2" xfId="337"/>
    <cellStyle name="Neutral" xfId="338"/>
    <cellStyle name="Neutral 2" xfId="339"/>
    <cellStyle name="Neutral 3" xfId="340"/>
    <cellStyle name="Neutral 4" xfId="341"/>
    <cellStyle name="no dec" xfId="342"/>
    <cellStyle name="no dec 2" xfId="343"/>
    <cellStyle name="no dec 3" xfId="344"/>
    <cellStyle name="Normal - Style1" xfId="345"/>
    <cellStyle name="Normal - Style1 2" xfId="346"/>
    <cellStyle name="Normal 10" xfId="347"/>
    <cellStyle name="Normal 10 2" xfId="348"/>
    <cellStyle name="Normal 10 2 3" xfId="349"/>
    <cellStyle name="Normal 11" xfId="350"/>
    <cellStyle name="Normal 11 2" xfId="351"/>
    <cellStyle name="Normal 12" xfId="352"/>
    <cellStyle name="Normal 12 2" xfId="353"/>
    <cellStyle name="Normal 13" xfId="354"/>
    <cellStyle name="Normal 13 2" xfId="355"/>
    <cellStyle name="Normal 14" xfId="356"/>
    <cellStyle name="Normal 14 2" xfId="357"/>
    <cellStyle name="Normal 14 3" xfId="358"/>
    <cellStyle name="Normal 15" xfId="359"/>
    <cellStyle name="Normal 15 2" xfId="360"/>
    <cellStyle name="Normal 16" xfId="361"/>
    <cellStyle name="Normal 16 2" xfId="362"/>
    <cellStyle name="Normal 16 3" xfId="363"/>
    <cellStyle name="Normal 16 4" xfId="364"/>
    <cellStyle name="Normal 16 5" xfId="365"/>
    <cellStyle name="Normal 17" xfId="366"/>
    <cellStyle name="Normal 17 2" xfId="367"/>
    <cellStyle name="Normal 18" xfId="368"/>
    <cellStyle name="Normal 18 2" xfId="369"/>
    <cellStyle name="Normal 19" xfId="370"/>
    <cellStyle name="Normal 19 2" xfId="371"/>
    <cellStyle name="Normal 2" xfId="372"/>
    <cellStyle name="Normal 2 10 10" xfId="373"/>
    <cellStyle name="Normal 2 2" xfId="374"/>
    <cellStyle name="Normal 2 2 2" xfId="375"/>
    <cellStyle name="Normal 2 2 3" xfId="376"/>
    <cellStyle name="Normal 2 2 3 2" xfId="377"/>
    <cellStyle name="Normal 2 3" xfId="378"/>
    <cellStyle name="Normal 2 3 2" xfId="379"/>
    <cellStyle name="Normal 2 4" xfId="380"/>
    <cellStyle name="Normal 2 5" xfId="381"/>
    <cellStyle name="Normal 2 5 2" xfId="382"/>
    <cellStyle name="Normal 2 5 2 2" xfId="383"/>
    <cellStyle name="Normal 2 5 3" xfId="384"/>
    <cellStyle name="Normal 2 6" xfId="385"/>
    <cellStyle name="Normal 2 7" xfId="386"/>
    <cellStyle name="Normal 2 8" xfId="387"/>
    <cellStyle name="Normal 2 9" xfId="388"/>
    <cellStyle name="Normal 20" xfId="389"/>
    <cellStyle name="Normal 20 2" xfId="390"/>
    <cellStyle name="Normal 21" xfId="391"/>
    <cellStyle name="Normal 21 2" xfId="392"/>
    <cellStyle name="Normal 22" xfId="393"/>
    <cellStyle name="Normal 23" xfId="394"/>
    <cellStyle name="Normal 24" xfId="395"/>
    <cellStyle name="Normal 25" xfId="396"/>
    <cellStyle name="Normal 26" xfId="397"/>
    <cellStyle name="Normal 27" xfId="398"/>
    <cellStyle name="Normal 28" xfId="399"/>
    <cellStyle name="Normal 29" xfId="400"/>
    <cellStyle name="Normal 3" xfId="401"/>
    <cellStyle name="Normal 3 2" xfId="402"/>
    <cellStyle name="Normal 3 2 2" xfId="403"/>
    <cellStyle name="Normal 3 3" xfId="404"/>
    <cellStyle name="Normal 3 4" xfId="405"/>
    <cellStyle name="Normal 3 5" xfId="406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3" xfId="419"/>
    <cellStyle name="Normal 40" xfId="420"/>
    <cellStyle name="Normal 41" xfId="421"/>
    <cellStyle name="Normal 42" xfId="422"/>
    <cellStyle name="Normal 43" xfId="423"/>
    <cellStyle name="Normal 44" xfId="424"/>
    <cellStyle name="Normal 45" xfId="425"/>
    <cellStyle name="Normal 46" xfId="426"/>
    <cellStyle name="Normal 47" xfId="427"/>
    <cellStyle name="Normal 48" xfId="428"/>
    <cellStyle name="Normal 49" xfId="429"/>
    <cellStyle name="Normal 5" xfId="430"/>
    <cellStyle name="Normal 5 2" xfId="431"/>
    <cellStyle name="Normal 5 2 2" xfId="432"/>
    <cellStyle name="Normal 5 2 3" xfId="433"/>
    <cellStyle name="Normal 5 3" xfId="434"/>
    <cellStyle name="Normal 5 4" xfId="435"/>
    <cellStyle name="Normal 50" xfId="436"/>
    <cellStyle name="Normal 51" xfId="437"/>
    <cellStyle name="Normal 52" xfId="438"/>
    <cellStyle name="Normal 53" xfId="439"/>
    <cellStyle name="Normal 54" xfId="440"/>
    <cellStyle name="Normal 55" xfId="441"/>
    <cellStyle name="Normal 56" xfId="442"/>
    <cellStyle name="Normal 57" xfId="443"/>
    <cellStyle name="Normal 58" xfId="444"/>
    <cellStyle name="Normal 59" xfId="445"/>
    <cellStyle name="Normal 6" xfId="446"/>
    <cellStyle name="Normal 6 2" xfId="447"/>
    <cellStyle name="Normal 60" xfId="448"/>
    <cellStyle name="Normal 61" xfId="449"/>
    <cellStyle name="Normal 62" xfId="450"/>
    <cellStyle name="Normal 63" xfId="451"/>
    <cellStyle name="Normal 64" xfId="452"/>
    <cellStyle name="Normal 65" xfId="453"/>
    <cellStyle name="Normal 66" xfId="454"/>
    <cellStyle name="Normal 67" xfId="455"/>
    <cellStyle name="Normal 68" xfId="456"/>
    <cellStyle name="Normal 69" xfId="457"/>
    <cellStyle name="Normal 7" xfId="458"/>
    <cellStyle name="Normal 7 2" xfId="459"/>
    <cellStyle name="Normal 70" xfId="460"/>
    <cellStyle name="Normal 70 2" xfId="461"/>
    <cellStyle name="Normal 71" xfId="462"/>
    <cellStyle name="Normal 72" xfId="463"/>
    <cellStyle name="Normal 73" xfId="464"/>
    <cellStyle name="Normal 74" xfId="465"/>
    <cellStyle name="Normal 75" xfId="466"/>
    <cellStyle name="Normal 76" xfId="467"/>
    <cellStyle name="Normal 77" xfId="468"/>
    <cellStyle name="Normal 78" xfId="469"/>
    <cellStyle name="Normal 79" xfId="470"/>
    <cellStyle name="Normal 8" xfId="471"/>
    <cellStyle name="Normal 80" xfId="472"/>
    <cellStyle name="Normal 81" xfId="473"/>
    <cellStyle name="Normal 82" xfId="474"/>
    <cellStyle name="Normal 83" xfId="475"/>
    <cellStyle name="Normal 84" xfId="476"/>
    <cellStyle name="Normal 84 2" xfId="477"/>
    <cellStyle name="Normal 85" xfId="478"/>
    <cellStyle name="Normal 86" xfId="479"/>
    <cellStyle name="Normal 87" xfId="480"/>
    <cellStyle name="Normal 87 2" xfId="481"/>
    <cellStyle name="Normal 87 3" xfId="482"/>
    <cellStyle name="Normal 88" xfId="483"/>
    <cellStyle name="Normal 89" xfId="484"/>
    <cellStyle name="Normal 9" xfId="485"/>
    <cellStyle name="Normal 9 2" xfId="486"/>
    <cellStyle name="Normal 90" xfId="487"/>
    <cellStyle name="Normal 91" xfId="488"/>
    <cellStyle name="Normal 92" xfId="489"/>
    <cellStyle name="Normal 93" xfId="490"/>
    <cellStyle name="Normal 94" xfId="491"/>
    <cellStyle name="Normal 95" xfId="492"/>
    <cellStyle name="Normal 96" xfId="493"/>
    <cellStyle name="Normal 97" xfId="494"/>
    <cellStyle name="Normal 98" xfId="495"/>
    <cellStyle name="Normal 99" xfId="496"/>
    <cellStyle name="Normal_TFI-POD" xfId="497"/>
    <cellStyle name="normálne_Hárok1" xfId="498"/>
    <cellStyle name="normální_Hárok1" xfId="499"/>
    <cellStyle name="Normalno 2" xfId="500"/>
    <cellStyle name="Normalno 2 2" xfId="501"/>
    <cellStyle name="Note" xfId="502"/>
    <cellStyle name="Note 2" xfId="503"/>
    <cellStyle name="Note 3" xfId="504"/>
    <cellStyle name="Note 4" xfId="505"/>
    <cellStyle name="Notiz" xfId="506"/>
    <cellStyle name="Notiz 2" xfId="507"/>
    <cellStyle name="Obično 2" xfId="508"/>
    <cellStyle name="Obično 2 2" xfId="509"/>
    <cellStyle name="Obično 2 3" xfId="510"/>
    <cellStyle name="Obično 3" xfId="511"/>
    <cellStyle name="Obično 3 2" xfId="512"/>
    <cellStyle name="Obično 4" xfId="513"/>
    <cellStyle name="Obično_05-03 Temeljnica za knjiženje" xfId="514"/>
    <cellStyle name="Output" xfId="515"/>
    <cellStyle name="Output 2" xfId="516"/>
    <cellStyle name="Output 3" xfId="517"/>
    <cellStyle name="Output 4" xfId="518"/>
    <cellStyle name="Percent" xfId="519"/>
    <cellStyle name="Percent [2]" xfId="520"/>
    <cellStyle name="Percent [2] 2" xfId="521"/>
    <cellStyle name="Percent 10" xfId="522"/>
    <cellStyle name="Percent 11" xfId="523"/>
    <cellStyle name="Percent 12" xfId="524"/>
    <cellStyle name="Percent 13" xfId="525"/>
    <cellStyle name="Percent 14" xfId="526"/>
    <cellStyle name="Percent 15" xfId="527"/>
    <cellStyle name="Percent 16" xfId="528"/>
    <cellStyle name="Percent 17" xfId="529"/>
    <cellStyle name="Percent 18" xfId="530"/>
    <cellStyle name="Percent 19" xfId="531"/>
    <cellStyle name="Percent 2" xfId="532"/>
    <cellStyle name="Percent 2 2" xfId="533"/>
    <cellStyle name="Percent 2 3" xfId="534"/>
    <cellStyle name="Percent 20" xfId="535"/>
    <cellStyle name="Percent 21" xfId="536"/>
    <cellStyle name="Percent 22" xfId="537"/>
    <cellStyle name="Percent 23" xfId="538"/>
    <cellStyle name="Percent 24" xfId="539"/>
    <cellStyle name="Percent 25" xfId="540"/>
    <cellStyle name="Percent 26" xfId="541"/>
    <cellStyle name="Percent 27" xfId="542"/>
    <cellStyle name="Percent 28" xfId="543"/>
    <cellStyle name="Percent 29" xfId="544"/>
    <cellStyle name="Percent 3" xfId="545"/>
    <cellStyle name="Percent 3 2" xfId="546"/>
    <cellStyle name="Percent 30" xfId="547"/>
    <cellStyle name="Percent 31" xfId="548"/>
    <cellStyle name="Percent 32" xfId="549"/>
    <cellStyle name="Percent 33" xfId="550"/>
    <cellStyle name="Percent 34" xfId="551"/>
    <cellStyle name="Percent 35" xfId="552"/>
    <cellStyle name="Percent 36" xfId="553"/>
    <cellStyle name="Percent 37" xfId="554"/>
    <cellStyle name="Percent 38" xfId="555"/>
    <cellStyle name="Percent 39" xfId="556"/>
    <cellStyle name="Percent 4" xfId="557"/>
    <cellStyle name="Percent 4 2" xfId="558"/>
    <cellStyle name="Percent 40" xfId="559"/>
    <cellStyle name="Percent 41" xfId="560"/>
    <cellStyle name="Percent 42" xfId="561"/>
    <cellStyle name="Percent 43" xfId="562"/>
    <cellStyle name="Percent 44" xfId="563"/>
    <cellStyle name="Percent 45" xfId="564"/>
    <cellStyle name="Percent 46" xfId="565"/>
    <cellStyle name="Percent 47" xfId="566"/>
    <cellStyle name="Percent 48" xfId="567"/>
    <cellStyle name="Percent 49" xfId="568"/>
    <cellStyle name="Percent 5" xfId="569"/>
    <cellStyle name="Percent 5 2" xfId="570"/>
    <cellStyle name="Percent 5 2 2" xfId="571"/>
    <cellStyle name="Percent 50" xfId="572"/>
    <cellStyle name="Percent 51" xfId="573"/>
    <cellStyle name="Percent 52" xfId="574"/>
    <cellStyle name="Percent 53" xfId="575"/>
    <cellStyle name="Percent 54" xfId="576"/>
    <cellStyle name="Percent 55" xfId="577"/>
    <cellStyle name="Percent 56" xfId="578"/>
    <cellStyle name="Percent 57" xfId="579"/>
    <cellStyle name="Percent 58" xfId="580"/>
    <cellStyle name="Percent 59" xfId="581"/>
    <cellStyle name="Percent 6" xfId="582"/>
    <cellStyle name="Percent 6 2" xfId="583"/>
    <cellStyle name="Percent 60" xfId="584"/>
    <cellStyle name="Percent 61" xfId="585"/>
    <cellStyle name="Percent 62" xfId="586"/>
    <cellStyle name="Percent 63" xfId="587"/>
    <cellStyle name="Percent 64" xfId="588"/>
    <cellStyle name="Percent 65" xfId="589"/>
    <cellStyle name="Percent 66" xfId="590"/>
    <cellStyle name="Percent 67" xfId="591"/>
    <cellStyle name="Percent 7" xfId="592"/>
    <cellStyle name="Percent 8" xfId="593"/>
    <cellStyle name="Percent 9" xfId="594"/>
    <cellStyle name="personal" xfId="595"/>
    <cellStyle name="personal 2" xfId="596"/>
    <cellStyle name="personal 3" xfId="597"/>
    <cellStyle name="Porcentual_Hoja1" xfId="598"/>
    <cellStyle name="Prozent_ChartsSPORT" xfId="599"/>
    <cellStyle name="S0" xfId="600"/>
    <cellStyle name="S0 2" xfId="601"/>
    <cellStyle name="S1" xfId="602"/>
    <cellStyle name="S1 2" xfId="603"/>
    <cellStyle name="S10" xfId="604"/>
    <cellStyle name="S10 2" xfId="605"/>
    <cellStyle name="S11" xfId="606"/>
    <cellStyle name="S11 2" xfId="607"/>
    <cellStyle name="S12" xfId="608"/>
    <cellStyle name="S12 2" xfId="609"/>
    <cellStyle name="S13" xfId="610"/>
    <cellStyle name="S13 2" xfId="611"/>
    <cellStyle name="S14" xfId="612"/>
    <cellStyle name="S14 2" xfId="613"/>
    <cellStyle name="S15" xfId="614"/>
    <cellStyle name="S15 2" xfId="615"/>
    <cellStyle name="S16" xfId="616"/>
    <cellStyle name="S16 2" xfId="617"/>
    <cellStyle name="S17" xfId="618"/>
    <cellStyle name="S17 2" xfId="619"/>
    <cellStyle name="S18" xfId="620"/>
    <cellStyle name="S18 2" xfId="621"/>
    <cellStyle name="S19" xfId="622"/>
    <cellStyle name="S19 2" xfId="623"/>
    <cellStyle name="S2" xfId="624"/>
    <cellStyle name="S2 2" xfId="625"/>
    <cellStyle name="S20" xfId="626"/>
    <cellStyle name="S20 2" xfId="627"/>
    <cellStyle name="S3" xfId="628"/>
    <cellStyle name="S3 2" xfId="629"/>
    <cellStyle name="S4" xfId="630"/>
    <cellStyle name="S4 2" xfId="631"/>
    <cellStyle name="S5" xfId="632"/>
    <cellStyle name="S5 2" xfId="633"/>
    <cellStyle name="S6" xfId="634"/>
    <cellStyle name="S6 2" xfId="635"/>
    <cellStyle name="S7" xfId="636"/>
    <cellStyle name="S7 2" xfId="637"/>
    <cellStyle name="S8" xfId="638"/>
    <cellStyle name="S8 2" xfId="639"/>
    <cellStyle name="S9" xfId="640"/>
    <cellStyle name="S9 2" xfId="641"/>
    <cellStyle name="SAPBEXaggData" xfId="642"/>
    <cellStyle name="SAPBEXaggData 2" xfId="643"/>
    <cellStyle name="SAPBEXaggDataEmph" xfId="644"/>
    <cellStyle name="SAPBEXaggDataEmph 2" xfId="645"/>
    <cellStyle name="SAPBEXaggItem" xfId="646"/>
    <cellStyle name="SAPBEXaggItem 2" xfId="647"/>
    <cellStyle name="SAPBEXaggItemX" xfId="648"/>
    <cellStyle name="SAPBEXaggItemX 2" xfId="649"/>
    <cellStyle name="SAPBEXchaText" xfId="650"/>
    <cellStyle name="SAPBEXchaText 2" xfId="651"/>
    <cellStyle name="SAPBEXexcBad7" xfId="652"/>
    <cellStyle name="SAPBEXexcBad7 2" xfId="653"/>
    <cellStyle name="SAPBEXexcBad8" xfId="654"/>
    <cellStyle name="SAPBEXexcBad8 2" xfId="655"/>
    <cellStyle name="SAPBEXexcBad9" xfId="656"/>
    <cellStyle name="SAPBEXexcBad9 2" xfId="657"/>
    <cellStyle name="SAPBEXexcCritical4" xfId="658"/>
    <cellStyle name="SAPBEXexcCritical4 2" xfId="659"/>
    <cellStyle name="SAPBEXexcCritical5" xfId="660"/>
    <cellStyle name="SAPBEXexcCritical5 2" xfId="661"/>
    <cellStyle name="SAPBEXexcCritical6" xfId="662"/>
    <cellStyle name="SAPBEXexcCritical6 2" xfId="663"/>
    <cellStyle name="SAPBEXexcGood1" xfId="664"/>
    <cellStyle name="SAPBEXexcGood1 2" xfId="665"/>
    <cellStyle name="SAPBEXexcGood2" xfId="666"/>
    <cellStyle name="SAPBEXexcGood2 2" xfId="667"/>
    <cellStyle name="SAPBEXexcGood3" xfId="668"/>
    <cellStyle name="SAPBEXexcGood3 2" xfId="669"/>
    <cellStyle name="SAPBEXfilterDrill" xfId="670"/>
    <cellStyle name="SAPBEXfilterDrill 2" xfId="671"/>
    <cellStyle name="SAPBEXfilterItem" xfId="672"/>
    <cellStyle name="SAPBEXfilterItem 2" xfId="673"/>
    <cellStyle name="SAPBEXfilterText" xfId="674"/>
    <cellStyle name="SAPBEXfilterText 2" xfId="675"/>
    <cellStyle name="SAPBEXformats" xfId="676"/>
    <cellStyle name="SAPBEXformats 2" xfId="677"/>
    <cellStyle name="SAPBEXheaderItem" xfId="678"/>
    <cellStyle name="SAPBEXheaderItem 2" xfId="679"/>
    <cellStyle name="SAPBEXheaderText" xfId="680"/>
    <cellStyle name="SAPBEXheaderText 2" xfId="681"/>
    <cellStyle name="SAPBEXHLevel0" xfId="682"/>
    <cellStyle name="SAPBEXHLevel0 2" xfId="683"/>
    <cellStyle name="SAPBEXHLevel0X" xfId="684"/>
    <cellStyle name="SAPBEXHLevel0X 2" xfId="685"/>
    <cellStyle name="SAPBEXHLevel1" xfId="686"/>
    <cellStyle name="SAPBEXHLevel1 2" xfId="687"/>
    <cellStyle name="SAPBEXHLevel1X" xfId="688"/>
    <cellStyle name="SAPBEXHLevel1X 2" xfId="689"/>
    <cellStyle name="SAPBEXHLevel2" xfId="690"/>
    <cellStyle name="SAPBEXHLevel2 2" xfId="691"/>
    <cellStyle name="SAPBEXHLevel2X" xfId="692"/>
    <cellStyle name="SAPBEXHLevel2X 2" xfId="693"/>
    <cellStyle name="SAPBEXHLevel3" xfId="694"/>
    <cellStyle name="SAPBEXHLevel3 2" xfId="695"/>
    <cellStyle name="SAPBEXHLevel3X" xfId="696"/>
    <cellStyle name="SAPBEXHLevel3X 2" xfId="697"/>
    <cellStyle name="SAPBEXresData" xfId="698"/>
    <cellStyle name="SAPBEXresData 2" xfId="699"/>
    <cellStyle name="SAPBEXresDataEmph" xfId="700"/>
    <cellStyle name="SAPBEXresDataEmph 2" xfId="701"/>
    <cellStyle name="SAPBEXresItem" xfId="702"/>
    <cellStyle name="SAPBEXresItem 2" xfId="703"/>
    <cellStyle name="SAPBEXresItemX" xfId="704"/>
    <cellStyle name="SAPBEXresItemX 2" xfId="705"/>
    <cellStyle name="SAPBEXstdData" xfId="706"/>
    <cellStyle name="SAPBEXstdData 2" xfId="707"/>
    <cellStyle name="SAPBEXstdDataEmph" xfId="708"/>
    <cellStyle name="SAPBEXstdDataEmph 2" xfId="709"/>
    <cellStyle name="SAPBEXstdItem" xfId="710"/>
    <cellStyle name="SAPBEXstdItem 2" xfId="711"/>
    <cellStyle name="SAPBEXstdItemX" xfId="712"/>
    <cellStyle name="SAPBEXstdItemX 2" xfId="713"/>
    <cellStyle name="SAPBEXtitle" xfId="714"/>
    <cellStyle name="SAPBEXtitle 2" xfId="715"/>
    <cellStyle name="SAPBEXundefined" xfId="716"/>
    <cellStyle name="SAPBEXundefined 2" xfId="717"/>
    <cellStyle name="SAPKey" xfId="718"/>
    <cellStyle name="SAPKey 2" xfId="719"/>
    <cellStyle name="SAPLocked" xfId="720"/>
    <cellStyle name="SAPLocked 2" xfId="721"/>
    <cellStyle name="SAPOutput" xfId="722"/>
    <cellStyle name="SAPOutput 2" xfId="723"/>
    <cellStyle name="SAPSpace" xfId="724"/>
    <cellStyle name="SAPSpace 2" xfId="725"/>
    <cellStyle name="SAPText" xfId="726"/>
    <cellStyle name="SAPText 2" xfId="727"/>
    <cellStyle name="SAPUnLocked" xfId="728"/>
    <cellStyle name="SAPUnLocked 2" xfId="729"/>
    <cellStyle name="Schlecht" xfId="730"/>
    <cellStyle name="Schlecht 2" xfId="731"/>
    <cellStyle name="SEM-BPS-head" xfId="732"/>
    <cellStyle name="SEM-BPS-head 2" xfId="733"/>
    <cellStyle name="SEM-BPS-headkey" xfId="734"/>
    <cellStyle name="SEM-BPS-headkey 2" xfId="735"/>
    <cellStyle name="SEM-BPS-input-on" xfId="736"/>
    <cellStyle name="SEM-BPS-input-on 2" xfId="737"/>
    <cellStyle name="SEM-BPS-key" xfId="738"/>
    <cellStyle name="SEM-BPS-key 2" xfId="739"/>
    <cellStyle name="Standard_16-rpt-05.05" xfId="740"/>
    <cellStyle name="Style 1" xfId="741"/>
    <cellStyle name="Style 1 14" xfId="742"/>
    <cellStyle name="Style 1 2" xfId="743"/>
    <cellStyle name="Style 1 3" xfId="744"/>
    <cellStyle name="Tausender" xfId="745"/>
    <cellStyle name="Tausender 2" xfId="746"/>
    <cellStyle name="text" xfId="747"/>
    <cellStyle name="Title" xfId="748"/>
    <cellStyle name="Title 2" xfId="749"/>
    <cellStyle name="Title 3" xfId="750"/>
    <cellStyle name="Title 4" xfId="751"/>
    <cellStyle name="Total" xfId="752"/>
    <cellStyle name="Total 2" xfId="753"/>
    <cellStyle name="Total 3" xfId="754"/>
    <cellStyle name="Total 4" xfId="755"/>
    <cellStyle name="Überschrift" xfId="756"/>
    <cellStyle name="Überschrift 1" xfId="757"/>
    <cellStyle name="Überschrift 1 2" xfId="758"/>
    <cellStyle name="Überschrift 2" xfId="759"/>
    <cellStyle name="Überschrift 2 2" xfId="760"/>
    <cellStyle name="Überschrift 3" xfId="761"/>
    <cellStyle name="Überschrift 3 2" xfId="762"/>
    <cellStyle name="Überschrift 4" xfId="763"/>
    <cellStyle name="Überschrift 4 2" xfId="764"/>
    <cellStyle name="Überschrift 5" xfId="765"/>
    <cellStyle name="Unprot" xfId="766"/>
    <cellStyle name="Unprot 2" xfId="767"/>
    <cellStyle name="Unprot$" xfId="768"/>
    <cellStyle name="Unprot$ 2" xfId="769"/>
    <cellStyle name="Unprot$ 3" xfId="770"/>
    <cellStyle name="Unprotect" xfId="771"/>
    <cellStyle name="Unprotect 2" xfId="772"/>
    <cellStyle name="Verknüpfte Zelle" xfId="773"/>
    <cellStyle name="Verknüpfte Zelle 2" xfId="774"/>
    <cellStyle name="Währung [0]_ChartsSPORT" xfId="775"/>
    <cellStyle name="Währung_ChartsSPORT" xfId="776"/>
    <cellStyle name="Währung0" xfId="777"/>
    <cellStyle name="Währung0 2" xfId="778"/>
    <cellStyle name="Warnender Text" xfId="779"/>
    <cellStyle name="Warnender Text 2" xfId="780"/>
    <cellStyle name="Warning Text" xfId="781"/>
    <cellStyle name="Warning Text 2" xfId="782"/>
    <cellStyle name="Warning Text 3" xfId="783"/>
    <cellStyle name="Warning Text 4" xfId="784"/>
    <cellStyle name="Zarez 2" xfId="785"/>
    <cellStyle name="Zarez 2 2" xfId="786"/>
    <cellStyle name="Zarez 2 3" xfId="787"/>
    <cellStyle name="Zarez 2 4" xfId="788"/>
    <cellStyle name="Zarez 2 5" xfId="789"/>
    <cellStyle name="Zarez 2 6" xfId="790"/>
    <cellStyle name="Zarez_2007 CEMEX Actual Consolidate" xfId="791"/>
    <cellStyle name="Zeile 1" xfId="792"/>
    <cellStyle name="Zeile 2" xfId="793"/>
    <cellStyle name="Zelle überprüfen" xfId="794"/>
    <cellStyle name="Zelle überprüfen 2" xfId="795"/>
    <cellStyle name="Обычный 10" xfId="796"/>
    <cellStyle name="Обычный 13" xfId="797"/>
    <cellStyle name="Обычный 13 2" xfId="798"/>
    <cellStyle name="Обычный 6 2" xfId="799"/>
    <cellStyle name="Обычный 6 2 2" xfId="80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rporativne.komunikacije@dalekovod.hr" TargetMode="External" /><Relationship Id="rId2" Type="http://schemas.openxmlformats.org/officeDocument/2006/relationships/hyperlink" Target="http://www.dalekovod.hr/" TargetMode="External" /><Relationship Id="rId3" Type="http://schemas.openxmlformats.org/officeDocument/2006/relationships/hyperlink" Target="mailto:Helena.Sestan@dalekovod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8">
      <selection activeCell="A75" sqref="A75:D75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1" ht="15.75">
      <c r="A1" s="242" t="s">
        <v>248</v>
      </c>
      <c r="B1" s="243"/>
      <c r="C1" s="243"/>
      <c r="D1" s="64"/>
      <c r="E1" s="64"/>
      <c r="F1" s="64"/>
      <c r="G1" s="64"/>
      <c r="H1" s="64"/>
      <c r="I1" s="65"/>
      <c r="J1" s="7"/>
      <c r="K1" s="7"/>
    </row>
    <row r="2" spans="1:11" ht="12.75">
      <c r="A2" s="198" t="s">
        <v>249</v>
      </c>
      <c r="B2" s="199"/>
      <c r="C2" s="199"/>
      <c r="D2" s="200"/>
      <c r="E2" s="127">
        <v>42736</v>
      </c>
      <c r="F2" s="9"/>
      <c r="G2" s="10" t="s">
        <v>250</v>
      </c>
      <c r="H2" s="127">
        <v>43100</v>
      </c>
      <c r="I2" s="66"/>
      <c r="J2" s="7"/>
      <c r="K2" s="7"/>
    </row>
    <row r="3" spans="1:11" ht="12.75">
      <c r="A3" s="67"/>
      <c r="B3" s="11"/>
      <c r="C3" s="11"/>
      <c r="D3" s="11"/>
      <c r="E3" s="12"/>
      <c r="F3" s="12"/>
      <c r="G3" s="11"/>
      <c r="H3" s="11"/>
      <c r="I3" s="68"/>
      <c r="J3" s="7"/>
      <c r="K3" s="7"/>
    </row>
    <row r="4" spans="1:11" ht="15" customHeight="1">
      <c r="A4" s="201" t="s">
        <v>354</v>
      </c>
      <c r="B4" s="202"/>
      <c r="C4" s="202"/>
      <c r="D4" s="202"/>
      <c r="E4" s="202"/>
      <c r="F4" s="202"/>
      <c r="G4" s="202"/>
      <c r="H4" s="202"/>
      <c r="I4" s="203"/>
      <c r="J4" s="7"/>
      <c r="K4" s="7"/>
    </row>
    <row r="5" spans="1:11" ht="12.75">
      <c r="A5" s="69"/>
      <c r="B5" s="13"/>
      <c r="C5" s="13"/>
      <c r="D5" s="13"/>
      <c r="E5" s="14"/>
      <c r="F5" s="70"/>
      <c r="G5" s="15"/>
      <c r="H5" s="16"/>
      <c r="I5" s="71"/>
      <c r="J5" s="7"/>
      <c r="K5" s="7"/>
    </row>
    <row r="6" spans="1:11" ht="12.75">
      <c r="A6" s="204" t="s">
        <v>251</v>
      </c>
      <c r="B6" s="205"/>
      <c r="C6" s="193" t="s">
        <v>315</v>
      </c>
      <c r="D6" s="194"/>
      <c r="E6" s="208"/>
      <c r="F6" s="208"/>
      <c r="G6" s="208"/>
      <c r="H6" s="208"/>
      <c r="I6" s="72"/>
      <c r="J6" s="7"/>
      <c r="K6" s="7"/>
    </row>
    <row r="7" spans="1:11" ht="12.75">
      <c r="A7" s="73"/>
      <c r="B7" s="19"/>
      <c r="C7" s="13"/>
      <c r="D7" s="13"/>
      <c r="E7" s="208"/>
      <c r="F7" s="208"/>
      <c r="G7" s="208"/>
      <c r="H7" s="208"/>
      <c r="I7" s="72"/>
      <c r="J7" s="7"/>
      <c r="K7" s="7"/>
    </row>
    <row r="8" spans="1:11" ht="12.75">
      <c r="A8" s="206" t="s">
        <v>252</v>
      </c>
      <c r="B8" s="207"/>
      <c r="C8" s="193" t="s">
        <v>316</v>
      </c>
      <c r="D8" s="194"/>
      <c r="E8" s="208"/>
      <c r="F8" s="208"/>
      <c r="G8" s="208"/>
      <c r="H8" s="208"/>
      <c r="I8" s="74"/>
      <c r="J8" s="7"/>
      <c r="K8" s="7"/>
    </row>
    <row r="9" spans="1:11" ht="12.75">
      <c r="A9" s="75"/>
      <c r="B9" s="36"/>
      <c r="C9" s="17"/>
      <c r="D9" s="23"/>
      <c r="E9" s="13"/>
      <c r="F9" s="13"/>
      <c r="G9" s="13"/>
      <c r="H9" s="13"/>
      <c r="I9" s="74"/>
      <c r="J9" s="7"/>
      <c r="K9" s="7"/>
    </row>
    <row r="10" spans="1:11" ht="12.75">
      <c r="A10" s="195" t="s">
        <v>253</v>
      </c>
      <c r="B10" s="196"/>
      <c r="C10" s="193" t="s">
        <v>317</v>
      </c>
      <c r="D10" s="194"/>
      <c r="E10" s="13"/>
      <c r="F10" s="13"/>
      <c r="G10" s="13"/>
      <c r="H10" s="13"/>
      <c r="I10" s="74"/>
      <c r="J10" s="7"/>
      <c r="K10" s="7"/>
    </row>
    <row r="11" spans="1:11" ht="12.75">
      <c r="A11" s="197"/>
      <c r="B11" s="196"/>
      <c r="C11" s="13"/>
      <c r="D11" s="13"/>
      <c r="E11" s="13"/>
      <c r="F11" s="13"/>
      <c r="G11" s="13"/>
      <c r="H11" s="13"/>
      <c r="I11" s="74"/>
      <c r="J11" s="7"/>
      <c r="K11" s="7"/>
    </row>
    <row r="12" spans="1:11" ht="12.75">
      <c r="A12" s="204" t="s">
        <v>254</v>
      </c>
      <c r="B12" s="205"/>
      <c r="C12" s="212" t="s">
        <v>318</v>
      </c>
      <c r="D12" s="213"/>
      <c r="E12" s="213"/>
      <c r="F12" s="213"/>
      <c r="G12" s="213"/>
      <c r="H12" s="213"/>
      <c r="I12" s="214"/>
      <c r="J12" s="7"/>
      <c r="K12" s="7"/>
    </row>
    <row r="13" spans="1:11" ht="12.75">
      <c r="A13" s="73"/>
      <c r="B13" s="19"/>
      <c r="C13" s="18"/>
      <c r="D13" s="13"/>
      <c r="E13" s="13"/>
      <c r="F13" s="13"/>
      <c r="G13" s="13"/>
      <c r="H13" s="13"/>
      <c r="I13" s="74"/>
      <c r="J13" s="7"/>
      <c r="K13" s="7"/>
    </row>
    <row r="14" spans="1:11" ht="12.75">
      <c r="A14" s="204" t="s">
        <v>255</v>
      </c>
      <c r="B14" s="205"/>
      <c r="C14" s="215" t="s">
        <v>319</v>
      </c>
      <c r="D14" s="216"/>
      <c r="E14" s="13"/>
      <c r="F14" s="212" t="s">
        <v>320</v>
      </c>
      <c r="G14" s="213"/>
      <c r="H14" s="213"/>
      <c r="I14" s="214"/>
      <c r="J14" s="7"/>
      <c r="K14" s="7"/>
    </row>
    <row r="15" spans="1:11" ht="12.75">
      <c r="A15" s="73"/>
      <c r="B15" s="19"/>
      <c r="C15" s="13"/>
      <c r="D15" s="13"/>
      <c r="E15" s="13"/>
      <c r="F15" s="13"/>
      <c r="G15" s="13"/>
      <c r="H15" s="13"/>
      <c r="I15" s="74"/>
      <c r="J15" s="7"/>
      <c r="K15" s="7"/>
    </row>
    <row r="16" spans="1:11" ht="12.75">
      <c r="A16" s="204" t="s">
        <v>256</v>
      </c>
      <c r="B16" s="205"/>
      <c r="C16" s="212" t="s">
        <v>321</v>
      </c>
      <c r="D16" s="213"/>
      <c r="E16" s="213"/>
      <c r="F16" s="213"/>
      <c r="G16" s="213"/>
      <c r="H16" s="213"/>
      <c r="I16" s="214"/>
      <c r="J16" s="7"/>
      <c r="K16" s="7"/>
    </row>
    <row r="17" spans="1:11" ht="12.75">
      <c r="A17" s="73"/>
      <c r="B17" s="19"/>
      <c r="C17" s="13"/>
      <c r="D17" s="13"/>
      <c r="E17" s="13"/>
      <c r="F17" s="13"/>
      <c r="G17" s="13"/>
      <c r="H17" s="13"/>
      <c r="I17" s="74"/>
      <c r="J17" s="7"/>
      <c r="K17" s="7"/>
    </row>
    <row r="18" spans="1:11" ht="12.75">
      <c r="A18" s="204" t="s">
        <v>257</v>
      </c>
      <c r="B18" s="205"/>
      <c r="C18" s="209" t="s">
        <v>322</v>
      </c>
      <c r="D18" s="210"/>
      <c r="E18" s="210"/>
      <c r="F18" s="210"/>
      <c r="G18" s="210"/>
      <c r="H18" s="210"/>
      <c r="I18" s="211"/>
      <c r="J18" s="7"/>
      <c r="K18" s="7"/>
    </row>
    <row r="19" spans="1:11" ht="12.75">
      <c r="A19" s="73"/>
      <c r="B19" s="19"/>
      <c r="C19" s="18"/>
      <c r="D19" s="13"/>
      <c r="E19" s="13"/>
      <c r="F19" s="13"/>
      <c r="G19" s="13"/>
      <c r="H19" s="13"/>
      <c r="I19" s="74"/>
      <c r="J19" s="7"/>
      <c r="K19" s="7"/>
    </row>
    <row r="20" spans="1:11" ht="12.75">
      <c r="A20" s="204" t="s">
        <v>258</v>
      </c>
      <c r="B20" s="205"/>
      <c r="C20" s="209" t="s">
        <v>323</v>
      </c>
      <c r="D20" s="210"/>
      <c r="E20" s="210"/>
      <c r="F20" s="210"/>
      <c r="G20" s="210"/>
      <c r="H20" s="210"/>
      <c r="I20" s="211"/>
      <c r="J20" s="7"/>
      <c r="K20" s="7"/>
    </row>
    <row r="21" spans="1:11" ht="12.75">
      <c r="A21" s="73"/>
      <c r="B21" s="19"/>
      <c r="C21" s="18"/>
      <c r="D21" s="13"/>
      <c r="E21" s="13"/>
      <c r="F21" s="13"/>
      <c r="G21" s="13"/>
      <c r="H21" s="13"/>
      <c r="I21" s="74"/>
      <c r="J21" s="7"/>
      <c r="K21" s="7"/>
    </row>
    <row r="22" spans="1:11" ht="12.75">
      <c r="A22" s="204" t="s">
        <v>259</v>
      </c>
      <c r="B22" s="205"/>
      <c r="C22" s="97">
        <v>133</v>
      </c>
      <c r="D22" s="212" t="s">
        <v>320</v>
      </c>
      <c r="E22" s="226"/>
      <c r="F22" s="227"/>
      <c r="G22" s="204"/>
      <c r="H22" s="228"/>
      <c r="I22" s="76"/>
      <c r="J22" s="7"/>
      <c r="K22" s="7"/>
    </row>
    <row r="23" spans="1:11" ht="12.75">
      <c r="A23" s="73"/>
      <c r="B23" s="19"/>
      <c r="C23" s="13"/>
      <c r="D23" s="21"/>
      <c r="E23" s="21"/>
      <c r="F23" s="21"/>
      <c r="G23" s="21"/>
      <c r="H23" s="13"/>
      <c r="I23" s="74"/>
      <c r="J23" s="7"/>
      <c r="K23" s="7"/>
    </row>
    <row r="24" spans="1:11" ht="12.75">
      <c r="A24" s="204" t="s">
        <v>260</v>
      </c>
      <c r="B24" s="205"/>
      <c r="C24" s="97">
        <v>21</v>
      </c>
      <c r="D24" s="212" t="s">
        <v>324</v>
      </c>
      <c r="E24" s="226"/>
      <c r="F24" s="226"/>
      <c r="G24" s="227"/>
      <c r="H24" s="37" t="s">
        <v>261</v>
      </c>
      <c r="I24" s="128">
        <v>1466</v>
      </c>
      <c r="J24" s="7"/>
      <c r="K24" s="7"/>
    </row>
    <row r="25" spans="1:11" ht="12.75">
      <c r="A25" s="73"/>
      <c r="B25" s="19"/>
      <c r="C25" s="13"/>
      <c r="D25" s="21"/>
      <c r="E25" s="21"/>
      <c r="F25" s="21"/>
      <c r="G25" s="19"/>
      <c r="H25" s="19" t="s">
        <v>309</v>
      </c>
      <c r="I25" s="77"/>
      <c r="J25" s="7"/>
      <c r="K25" s="7"/>
    </row>
    <row r="26" spans="1:11" ht="12.75">
      <c r="A26" s="204" t="s">
        <v>262</v>
      </c>
      <c r="B26" s="205"/>
      <c r="C26" s="105" t="s">
        <v>325</v>
      </c>
      <c r="D26" s="22"/>
      <c r="E26" s="26"/>
      <c r="F26" s="21"/>
      <c r="G26" s="225" t="s">
        <v>263</v>
      </c>
      <c r="H26" s="205"/>
      <c r="I26" s="98" t="s">
        <v>314</v>
      </c>
      <c r="J26" s="7"/>
      <c r="K26" s="7"/>
    </row>
    <row r="27" spans="1:11" ht="12.75">
      <c r="A27" s="73"/>
      <c r="B27" s="19"/>
      <c r="C27" s="13"/>
      <c r="D27" s="21"/>
      <c r="E27" s="21"/>
      <c r="F27" s="21"/>
      <c r="G27" s="21"/>
      <c r="H27" s="13"/>
      <c r="I27" s="78"/>
      <c r="J27" s="7"/>
      <c r="K27" s="7"/>
    </row>
    <row r="28" spans="1:11" ht="12.75">
      <c r="A28" s="218" t="s">
        <v>264</v>
      </c>
      <c r="B28" s="219"/>
      <c r="C28" s="220"/>
      <c r="D28" s="220"/>
      <c r="E28" s="221" t="s">
        <v>265</v>
      </c>
      <c r="F28" s="222"/>
      <c r="G28" s="222"/>
      <c r="H28" s="223" t="s">
        <v>266</v>
      </c>
      <c r="I28" s="224"/>
      <c r="J28" s="7"/>
      <c r="K28" s="7"/>
    </row>
    <row r="29" spans="1:11" ht="12.75">
      <c r="A29" s="79"/>
      <c r="B29" s="26"/>
      <c r="C29" s="26"/>
      <c r="D29" s="23"/>
      <c r="E29" s="13"/>
      <c r="F29" s="13"/>
      <c r="G29" s="13"/>
      <c r="H29" s="24"/>
      <c r="I29" s="78"/>
      <c r="J29" s="7"/>
      <c r="K29" s="7"/>
    </row>
    <row r="30" spans="1:11" ht="12.75">
      <c r="A30" s="184" t="s">
        <v>353</v>
      </c>
      <c r="B30" s="189"/>
      <c r="C30" s="189"/>
      <c r="D30" s="190"/>
      <c r="E30" s="184" t="s">
        <v>326</v>
      </c>
      <c r="F30" s="189"/>
      <c r="G30" s="189"/>
      <c r="H30" s="186" t="s">
        <v>327</v>
      </c>
      <c r="I30" s="187"/>
      <c r="J30" s="7"/>
      <c r="K30" s="7"/>
    </row>
    <row r="31" spans="1:11" ht="12.75">
      <c r="A31" s="112"/>
      <c r="B31" s="113"/>
      <c r="C31" s="114"/>
      <c r="D31" s="217"/>
      <c r="E31" s="217"/>
      <c r="F31" s="217"/>
      <c r="G31" s="217"/>
      <c r="H31" s="17"/>
      <c r="I31" s="80"/>
      <c r="J31" s="7"/>
      <c r="K31" s="7"/>
    </row>
    <row r="32" spans="1:11" ht="12.75">
      <c r="A32" s="184" t="s">
        <v>328</v>
      </c>
      <c r="B32" s="189"/>
      <c r="C32" s="189"/>
      <c r="D32" s="190"/>
      <c r="E32" s="184" t="s">
        <v>329</v>
      </c>
      <c r="F32" s="189"/>
      <c r="G32" s="189"/>
      <c r="H32" s="186" t="s">
        <v>330</v>
      </c>
      <c r="I32" s="187"/>
      <c r="J32" s="7"/>
      <c r="K32" s="7"/>
    </row>
    <row r="33" spans="1:11" ht="12.75">
      <c r="A33" s="112"/>
      <c r="B33" s="113"/>
      <c r="C33" s="114"/>
      <c r="D33" s="115"/>
      <c r="E33" s="115"/>
      <c r="F33" s="115"/>
      <c r="G33" s="116"/>
      <c r="H33" s="17"/>
      <c r="I33" s="81"/>
      <c r="J33" s="7"/>
      <c r="K33" s="7"/>
    </row>
    <row r="34" spans="1:11" ht="12.75">
      <c r="A34" s="184" t="s">
        <v>331</v>
      </c>
      <c r="B34" s="189"/>
      <c r="C34" s="189"/>
      <c r="D34" s="190"/>
      <c r="E34" s="184" t="s">
        <v>332</v>
      </c>
      <c r="F34" s="189"/>
      <c r="G34" s="189"/>
      <c r="H34" s="186" t="s">
        <v>333</v>
      </c>
      <c r="I34" s="187"/>
      <c r="J34" s="7"/>
      <c r="K34" s="7"/>
    </row>
    <row r="35" spans="1:11" ht="12.75">
      <c r="A35" s="117"/>
      <c r="B35" s="118"/>
      <c r="C35" s="119"/>
      <c r="D35" s="120"/>
      <c r="E35" s="23"/>
      <c r="F35" s="119"/>
      <c r="G35" s="120"/>
      <c r="H35" s="17"/>
      <c r="I35" s="85"/>
      <c r="J35" s="7"/>
      <c r="K35" s="7"/>
    </row>
    <row r="36" spans="1:11" ht="12.75">
      <c r="A36" s="184" t="s">
        <v>334</v>
      </c>
      <c r="B36" s="189"/>
      <c r="C36" s="189"/>
      <c r="D36" s="190"/>
      <c r="E36" s="184" t="s">
        <v>329</v>
      </c>
      <c r="F36" s="189"/>
      <c r="G36" s="189"/>
      <c r="H36" s="186" t="s">
        <v>335</v>
      </c>
      <c r="I36" s="187"/>
      <c r="J36" s="7"/>
      <c r="K36" s="7"/>
    </row>
    <row r="37" spans="1:11" ht="12.75">
      <c r="A37" s="117"/>
      <c r="B37" s="118"/>
      <c r="C37" s="191"/>
      <c r="D37" s="192"/>
      <c r="E37" s="23"/>
      <c r="F37" s="191"/>
      <c r="G37" s="192"/>
      <c r="H37" s="17"/>
      <c r="I37" s="85"/>
      <c r="J37" s="7"/>
      <c r="K37" s="7"/>
    </row>
    <row r="38" spans="1:11" ht="12.75">
      <c r="A38" s="184" t="s">
        <v>336</v>
      </c>
      <c r="B38" s="189"/>
      <c r="C38" s="189"/>
      <c r="D38" s="190"/>
      <c r="E38" s="184" t="s">
        <v>337</v>
      </c>
      <c r="F38" s="189"/>
      <c r="G38" s="189"/>
      <c r="H38" s="186" t="s">
        <v>338</v>
      </c>
      <c r="I38" s="187"/>
      <c r="J38" s="7"/>
      <c r="K38" s="7"/>
    </row>
    <row r="39" spans="1:11" ht="12.75">
      <c r="A39" s="117"/>
      <c r="B39" s="118"/>
      <c r="C39" s="191"/>
      <c r="D39" s="192"/>
      <c r="E39" s="23"/>
      <c r="F39" s="191"/>
      <c r="G39" s="192"/>
      <c r="H39" s="17"/>
      <c r="I39" s="85"/>
      <c r="J39" s="7"/>
      <c r="K39" s="7"/>
    </row>
    <row r="40" spans="1:11" ht="12.75">
      <c r="A40" s="184" t="s">
        <v>339</v>
      </c>
      <c r="B40" s="189"/>
      <c r="C40" s="189"/>
      <c r="D40" s="190"/>
      <c r="E40" s="184" t="s">
        <v>340</v>
      </c>
      <c r="F40" s="189"/>
      <c r="G40" s="189"/>
      <c r="H40" s="186" t="s">
        <v>341</v>
      </c>
      <c r="I40" s="187"/>
      <c r="J40" s="7"/>
      <c r="K40" s="7"/>
    </row>
    <row r="41" spans="1:11" ht="12.75">
      <c r="A41" s="117"/>
      <c r="B41" s="118"/>
      <c r="C41" s="191"/>
      <c r="D41" s="192"/>
      <c r="E41" s="23"/>
      <c r="F41" s="191"/>
      <c r="G41" s="192"/>
      <c r="H41" s="17"/>
      <c r="I41" s="85"/>
      <c r="J41" s="7"/>
      <c r="K41" s="7"/>
    </row>
    <row r="42" spans="1:11" ht="12.75">
      <c r="A42" s="184" t="s">
        <v>342</v>
      </c>
      <c r="B42" s="189"/>
      <c r="C42" s="189"/>
      <c r="D42" s="190"/>
      <c r="E42" s="184" t="s">
        <v>329</v>
      </c>
      <c r="F42" s="189"/>
      <c r="G42" s="189"/>
      <c r="H42" s="186" t="s">
        <v>343</v>
      </c>
      <c r="I42" s="187"/>
      <c r="J42" s="7"/>
      <c r="K42" s="7"/>
    </row>
    <row r="43" spans="1:11" ht="12.75">
      <c r="A43" s="117"/>
      <c r="B43" s="118"/>
      <c r="C43" s="191"/>
      <c r="D43" s="192"/>
      <c r="E43" s="23"/>
      <c r="F43" s="191"/>
      <c r="G43" s="192"/>
      <c r="H43" s="17"/>
      <c r="I43" s="85"/>
      <c r="J43" s="7"/>
      <c r="K43" s="7"/>
    </row>
    <row r="44" spans="1:11" ht="12.75">
      <c r="A44" s="184" t="s">
        <v>344</v>
      </c>
      <c r="B44" s="189"/>
      <c r="C44" s="189"/>
      <c r="D44" s="190"/>
      <c r="E44" s="184" t="s">
        <v>345</v>
      </c>
      <c r="F44" s="189"/>
      <c r="G44" s="189"/>
      <c r="H44" s="186" t="s">
        <v>346</v>
      </c>
      <c r="I44" s="187"/>
      <c r="J44" s="7"/>
      <c r="K44" s="7"/>
    </row>
    <row r="45" spans="1:11" ht="12.75">
      <c r="A45" s="117"/>
      <c r="B45" s="118"/>
      <c r="C45" s="191"/>
      <c r="D45" s="192"/>
      <c r="E45" s="23"/>
      <c r="F45" s="191"/>
      <c r="G45" s="192"/>
      <c r="H45" s="17"/>
      <c r="I45" s="85"/>
      <c r="J45" s="7"/>
      <c r="K45" s="7"/>
    </row>
    <row r="46" spans="1:11" ht="12.75">
      <c r="A46" s="184" t="s">
        <v>347</v>
      </c>
      <c r="B46" s="189"/>
      <c r="C46" s="189"/>
      <c r="D46" s="190"/>
      <c r="E46" s="184" t="s">
        <v>329</v>
      </c>
      <c r="F46" s="189"/>
      <c r="G46" s="189"/>
      <c r="H46" s="186" t="s">
        <v>348</v>
      </c>
      <c r="I46" s="187"/>
      <c r="J46" s="7"/>
      <c r="K46" s="7"/>
    </row>
    <row r="47" spans="1:11" ht="12.75">
      <c r="A47" s="117"/>
      <c r="B47" s="118"/>
      <c r="C47" s="191"/>
      <c r="D47" s="192"/>
      <c r="E47" s="23"/>
      <c r="F47" s="191"/>
      <c r="G47" s="192"/>
      <c r="H47" s="17"/>
      <c r="I47" s="85"/>
      <c r="J47" s="7"/>
      <c r="K47" s="7"/>
    </row>
    <row r="48" spans="1:11" ht="12.75">
      <c r="A48" s="184" t="s">
        <v>384</v>
      </c>
      <c r="B48" s="189"/>
      <c r="C48" s="189"/>
      <c r="D48" s="190"/>
      <c r="E48" s="184" t="s">
        <v>329</v>
      </c>
      <c r="F48" s="189"/>
      <c r="G48" s="189"/>
      <c r="H48" s="186" t="s">
        <v>385</v>
      </c>
      <c r="I48" s="187"/>
      <c r="J48" s="7"/>
      <c r="K48" s="7"/>
    </row>
    <row r="49" spans="1:11" ht="12.75">
      <c r="A49" s="117"/>
      <c r="B49" s="118"/>
      <c r="C49" s="191"/>
      <c r="D49" s="192"/>
      <c r="E49" s="23"/>
      <c r="F49" s="191"/>
      <c r="G49" s="192"/>
      <c r="H49" s="17"/>
      <c r="I49" s="85"/>
      <c r="J49" s="7"/>
      <c r="K49" s="7"/>
    </row>
    <row r="50" spans="1:11" ht="12.75">
      <c r="A50" s="184" t="s">
        <v>375</v>
      </c>
      <c r="B50" s="189"/>
      <c r="C50" s="189"/>
      <c r="D50" s="190"/>
      <c r="E50" s="184" t="s">
        <v>329</v>
      </c>
      <c r="F50" s="185"/>
      <c r="G50" s="185"/>
      <c r="H50" s="186" t="s">
        <v>386</v>
      </c>
      <c r="I50" s="187"/>
      <c r="J50" s="7"/>
      <c r="K50" s="7"/>
    </row>
    <row r="51" spans="1:11" ht="12.75">
      <c r="A51" s="117"/>
      <c r="B51" s="118"/>
      <c r="C51" s="119"/>
      <c r="D51" s="120"/>
      <c r="E51" s="23"/>
      <c r="F51" s="119"/>
      <c r="G51" s="120"/>
      <c r="H51" s="17"/>
      <c r="I51" s="85"/>
      <c r="J51" s="7"/>
      <c r="K51" s="7"/>
    </row>
    <row r="52" spans="1:11" ht="12.75">
      <c r="A52" s="184" t="s">
        <v>374</v>
      </c>
      <c r="B52" s="189"/>
      <c r="C52" s="189"/>
      <c r="D52" s="190"/>
      <c r="E52" s="184" t="s">
        <v>332</v>
      </c>
      <c r="F52" s="189"/>
      <c r="G52" s="189"/>
      <c r="H52" s="186" t="s">
        <v>349</v>
      </c>
      <c r="I52" s="187"/>
      <c r="J52" s="7"/>
      <c r="K52" s="7"/>
    </row>
    <row r="53" spans="1:11" ht="12.75">
      <c r="A53" s="117"/>
      <c r="B53" s="118"/>
      <c r="C53" s="191"/>
      <c r="D53" s="192"/>
      <c r="E53" s="23"/>
      <c r="F53" s="191"/>
      <c r="G53" s="192"/>
      <c r="H53" s="13"/>
      <c r="I53" s="74"/>
      <c r="J53" s="7"/>
      <c r="K53" s="7"/>
    </row>
    <row r="54" spans="1:11" ht="12.75">
      <c r="A54" s="184" t="s">
        <v>350</v>
      </c>
      <c r="B54" s="189"/>
      <c r="C54" s="189"/>
      <c r="D54" s="190"/>
      <c r="E54" s="184" t="s">
        <v>351</v>
      </c>
      <c r="F54" s="189"/>
      <c r="G54" s="189"/>
      <c r="H54" s="193"/>
      <c r="I54" s="194"/>
      <c r="J54" s="7"/>
      <c r="K54" s="7"/>
    </row>
    <row r="55" spans="1:11" ht="12.75">
      <c r="A55" s="99"/>
      <c r="B55" s="100"/>
      <c r="C55" s="100"/>
      <c r="D55" s="100"/>
      <c r="E55" s="20"/>
      <c r="F55" s="100"/>
      <c r="G55" s="100"/>
      <c r="H55" s="101"/>
      <c r="I55" s="83"/>
      <c r="J55" s="7"/>
      <c r="K55" s="7"/>
    </row>
    <row r="56" spans="1:11" ht="12.75">
      <c r="A56" s="184" t="s">
        <v>356</v>
      </c>
      <c r="B56" s="189"/>
      <c r="C56" s="189"/>
      <c r="D56" s="190"/>
      <c r="E56" s="184" t="s">
        <v>357</v>
      </c>
      <c r="F56" s="189"/>
      <c r="G56" s="189"/>
      <c r="H56" s="186"/>
      <c r="I56" s="187"/>
      <c r="J56" s="7"/>
      <c r="K56" s="7"/>
    </row>
    <row r="57" spans="1:11" ht="12.75">
      <c r="A57" s="121"/>
      <c r="B57" s="121"/>
      <c r="C57" s="121"/>
      <c r="D57" s="121"/>
      <c r="E57" s="121"/>
      <c r="F57" s="121"/>
      <c r="G57" s="121"/>
      <c r="H57" s="17"/>
      <c r="I57" s="17"/>
      <c r="J57" s="7"/>
      <c r="K57" s="7"/>
    </row>
    <row r="58" spans="1:11" ht="12.75">
      <c r="A58" s="184" t="s">
        <v>359</v>
      </c>
      <c r="B58" s="189"/>
      <c r="C58" s="189"/>
      <c r="D58" s="190"/>
      <c r="E58" s="184" t="s">
        <v>360</v>
      </c>
      <c r="F58" s="189"/>
      <c r="G58" s="189"/>
      <c r="H58" s="186"/>
      <c r="I58" s="187"/>
      <c r="J58" s="7"/>
      <c r="K58" s="7"/>
    </row>
    <row r="59" spans="1:11" ht="12.75">
      <c r="A59" s="121"/>
      <c r="B59" s="121"/>
      <c r="C59" s="121"/>
      <c r="D59" s="121"/>
      <c r="E59" s="121"/>
      <c r="F59" s="121"/>
      <c r="G59" s="121"/>
      <c r="H59" s="17"/>
      <c r="I59" s="17"/>
      <c r="J59" s="7"/>
      <c r="K59" s="7"/>
    </row>
    <row r="60" spans="1:11" ht="12.75">
      <c r="A60" s="184" t="s">
        <v>362</v>
      </c>
      <c r="B60" s="189"/>
      <c r="C60" s="189"/>
      <c r="D60" s="190"/>
      <c r="E60" s="184" t="s">
        <v>363</v>
      </c>
      <c r="F60" s="189"/>
      <c r="G60" s="189"/>
      <c r="H60" s="186"/>
      <c r="I60" s="187"/>
      <c r="J60" s="7"/>
      <c r="K60" s="7"/>
    </row>
    <row r="61" spans="1:11" ht="12.75">
      <c r="A61" s="20"/>
      <c r="B61" s="100"/>
      <c r="C61" s="100"/>
      <c r="D61" s="100"/>
      <c r="E61" s="20"/>
      <c r="F61" s="100"/>
      <c r="G61" s="100"/>
      <c r="H61" s="129"/>
      <c r="I61" s="129"/>
      <c r="J61" s="7"/>
      <c r="K61" s="7"/>
    </row>
    <row r="62" spans="1:11" ht="12.75">
      <c r="A62" s="184" t="s">
        <v>364</v>
      </c>
      <c r="B62" s="189"/>
      <c r="C62" s="189"/>
      <c r="D62" s="190"/>
      <c r="E62" s="184" t="s">
        <v>365</v>
      </c>
      <c r="F62" s="189"/>
      <c r="G62" s="189"/>
      <c r="H62" s="186"/>
      <c r="I62" s="187"/>
      <c r="J62" s="7"/>
      <c r="K62" s="7"/>
    </row>
    <row r="63" spans="1:11" ht="12.75">
      <c r="A63" s="20"/>
      <c r="B63" s="100"/>
      <c r="C63" s="100"/>
      <c r="D63" s="100"/>
      <c r="E63" s="20"/>
      <c r="F63" s="100"/>
      <c r="G63" s="100"/>
      <c r="H63" s="129"/>
      <c r="I63" s="129"/>
      <c r="J63" s="7"/>
      <c r="K63" s="7"/>
    </row>
    <row r="64" spans="1:11" ht="12.75">
      <c r="A64" s="184" t="s">
        <v>358</v>
      </c>
      <c r="B64" s="189"/>
      <c r="C64" s="189"/>
      <c r="D64" s="190"/>
      <c r="E64" s="184" t="s">
        <v>361</v>
      </c>
      <c r="F64" s="189"/>
      <c r="G64" s="189"/>
      <c r="H64" s="186"/>
      <c r="I64" s="187"/>
      <c r="J64" s="7"/>
      <c r="K64" s="7"/>
    </row>
    <row r="65" spans="1:11" ht="12.75">
      <c r="A65" s="99"/>
      <c r="B65" s="100"/>
      <c r="C65" s="100"/>
      <c r="D65" s="100"/>
      <c r="E65" s="20"/>
      <c r="F65" s="100"/>
      <c r="G65" s="100"/>
      <c r="H65" s="129"/>
      <c r="I65" s="136"/>
      <c r="J65" s="7"/>
      <c r="K65" s="7"/>
    </row>
    <row r="66" spans="1:11" ht="12.75">
      <c r="A66" s="99"/>
      <c r="B66" s="143"/>
      <c r="C66" s="143"/>
      <c r="D66" s="143"/>
      <c r="E66" s="20"/>
      <c r="F66" s="143"/>
      <c r="G66" s="143"/>
      <c r="H66" s="129"/>
      <c r="I66" s="136"/>
      <c r="J66" s="144"/>
      <c r="K66" s="144"/>
    </row>
    <row r="67" spans="1:11" ht="12.75">
      <c r="A67" s="184" t="s">
        <v>378</v>
      </c>
      <c r="B67" s="185"/>
      <c r="C67" s="185"/>
      <c r="D67" s="188"/>
      <c r="E67" s="184" t="s">
        <v>357</v>
      </c>
      <c r="F67" s="185"/>
      <c r="G67" s="185"/>
      <c r="H67" s="186"/>
      <c r="I67" s="187"/>
      <c r="J67" s="144"/>
      <c r="K67" s="144"/>
    </row>
    <row r="68" spans="1:11" ht="12.75">
      <c r="A68" s="137"/>
      <c r="B68" s="140"/>
      <c r="C68" s="140"/>
      <c r="D68" s="141"/>
      <c r="E68" s="137"/>
      <c r="F68" s="140"/>
      <c r="G68" s="140"/>
      <c r="H68" s="138"/>
      <c r="I68" s="139"/>
      <c r="J68" s="144"/>
      <c r="K68" s="144"/>
    </row>
    <row r="69" spans="1:11" ht="12.75">
      <c r="A69" s="184" t="s">
        <v>379</v>
      </c>
      <c r="B69" s="185"/>
      <c r="C69" s="185"/>
      <c r="D69" s="188"/>
      <c r="E69" s="184" t="s">
        <v>357</v>
      </c>
      <c r="F69" s="185"/>
      <c r="G69" s="185"/>
      <c r="H69" s="186"/>
      <c r="I69" s="187"/>
      <c r="J69" s="144"/>
      <c r="K69" s="144"/>
    </row>
    <row r="70" spans="1:11" ht="12.75">
      <c r="A70" s="137"/>
      <c r="B70" s="140"/>
      <c r="C70" s="140"/>
      <c r="D70" s="141"/>
      <c r="E70" s="137"/>
      <c r="F70" s="140"/>
      <c r="G70" s="140"/>
      <c r="H70" s="138"/>
      <c r="I70" s="139"/>
      <c r="J70" s="144"/>
      <c r="K70" s="144"/>
    </row>
    <row r="71" spans="1:11" ht="12.75">
      <c r="A71" s="184" t="s">
        <v>376</v>
      </c>
      <c r="B71" s="185"/>
      <c r="C71" s="185"/>
      <c r="D71" s="188"/>
      <c r="E71" s="184" t="s">
        <v>357</v>
      </c>
      <c r="F71" s="185"/>
      <c r="G71" s="185"/>
      <c r="H71" s="186"/>
      <c r="I71" s="187"/>
      <c r="J71" s="144"/>
      <c r="K71" s="144"/>
    </row>
    <row r="72" spans="1:11" ht="12.75">
      <c r="A72" s="99"/>
      <c r="B72" s="143"/>
      <c r="C72" s="143"/>
      <c r="D72" s="143"/>
      <c r="E72" s="20"/>
      <c r="F72" s="143"/>
      <c r="G72" s="143"/>
      <c r="H72" s="129"/>
      <c r="I72" s="136"/>
      <c r="J72" s="144"/>
      <c r="K72" s="144"/>
    </row>
    <row r="73" spans="1:11" ht="12.75">
      <c r="A73" s="184" t="s">
        <v>380</v>
      </c>
      <c r="B73" s="185"/>
      <c r="C73" s="185"/>
      <c r="D73" s="188"/>
      <c r="E73" s="184" t="s">
        <v>357</v>
      </c>
      <c r="F73" s="185"/>
      <c r="G73" s="185"/>
      <c r="H73" s="186"/>
      <c r="I73" s="187"/>
      <c r="J73" s="144"/>
      <c r="K73" s="144"/>
    </row>
    <row r="74" spans="1:11" ht="12.75">
      <c r="A74" s="99"/>
      <c r="B74" s="143"/>
      <c r="C74" s="143"/>
      <c r="D74" s="143"/>
      <c r="E74" s="20"/>
      <c r="F74" s="143"/>
      <c r="G74" s="143"/>
      <c r="H74" s="129"/>
      <c r="I74" s="136"/>
      <c r="J74" s="144"/>
      <c r="K74" s="144"/>
    </row>
    <row r="75" spans="1:11" ht="12.75">
      <c r="A75" s="184" t="s">
        <v>377</v>
      </c>
      <c r="B75" s="185"/>
      <c r="C75" s="185"/>
      <c r="D75" s="188"/>
      <c r="E75" s="184" t="s">
        <v>357</v>
      </c>
      <c r="F75" s="185"/>
      <c r="G75" s="185"/>
      <c r="H75" s="186"/>
      <c r="I75" s="187"/>
      <c r="J75" s="144"/>
      <c r="K75" s="144"/>
    </row>
    <row r="76" spans="1:11" ht="12.75">
      <c r="A76" s="84"/>
      <c r="B76" s="27"/>
      <c r="C76" s="27"/>
      <c r="D76" s="17"/>
      <c r="E76" s="17"/>
      <c r="F76" s="27"/>
      <c r="G76" s="17"/>
      <c r="H76" s="17"/>
      <c r="I76" s="85"/>
      <c r="J76" s="7"/>
      <c r="K76" s="7"/>
    </row>
    <row r="77" spans="1:11" ht="12.75">
      <c r="A77" s="195" t="s">
        <v>267</v>
      </c>
      <c r="B77" s="231"/>
      <c r="C77" s="193"/>
      <c r="D77" s="194"/>
      <c r="E77" s="23"/>
      <c r="F77" s="212"/>
      <c r="G77" s="189"/>
      <c r="H77" s="189"/>
      <c r="I77" s="190"/>
      <c r="J77" s="7"/>
      <c r="K77" s="7"/>
    </row>
    <row r="78" spans="1:11" ht="12.75">
      <c r="A78" s="82"/>
      <c r="B78" s="25"/>
      <c r="C78" s="239"/>
      <c r="D78" s="240"/>
      <c r="E78" s="13"/>
      <c r="F78" s="239"/>
      <c r="G78" s="241"/>
      <c r="H78" s="28"/>
      <c r="I78" s="86"/>
      <c r="J78" s="7"/>
      <c r="K78" s="7"/>
    </row>
    <row r="79" spans="1:11" ht="12.75">
      <c r="A79" s="195" t="s">
        <v>268</v>
      </c>
      <c r="B79" s="231"/>
      <c r="C79" s="212" t="s">
        <v>371</v>
      </c>
      <c r="D79" s="234"/>
      <c r="E79" s="234"/>
      <c r="F79" s="234"/>
      <c r="G79" s="234"/>
      <c r="H79" s="234"/>
      <c r="I79" s="235"/>
      <c r="J79" s="7"/>
      <c r="K79" s="7"/>
    </row>
    <row r="80" spans="1:11" ht="12.75">
      <c r="A80" s="73"/>
      <c r="B80" s="19"/>
      <c r="C80" s="18" t="s">
        <v>269</v>
      </c>
      <c r="D80" s="13"/>
      <c r="E80" s="13"/>
      <c r="F80" s="13"/>
      <c r="G80" s="13"/>
      <c r="H80" s="13"/>
      <c r="I80" s="74"/>
      <c r="J80" s="7"/>
      <c r="K80" s="7"/>
    </row>
    <row r="81" spans="1:11" ht="12.75">
      <c r="A81" s="195" t="s">
        <v>270</v>
      </c>
      <c r="B81" s="231"/>
      <c r="C81" s="186" t="s">
        <v>381</v>
      </c>
      <c r="D81" s="233"/>
      <c r="E81" s="187"/>
      <c r="F81" s="13"/>
      <c r="G81" s="37" t="s">
        <v>271</v>
      </c>
      <c r="H81" s="186" t="s">
        <v>355</v>
      </c>
      <c r="I81" s="187"/>
      <c r="J81" s="7"/>
      <c r="K81" s="7"/>
    </row>
    <row r="82" spans="1:11" ht="12.75">
      <c r="A82" s="73"/>
      <c r="B82" s="19"/>
      <c r="C82" s="18"/>
      <c r="D82" s="13"/>
      <c r="E82" s="13"/>
      <c r="F82" s="13"/>
      <c r="G82" s="13"/>
      <c r="H82" s="13"/>
      <c r="I82" s="74"/>
      <c r="J82" s="7"/>
      <c r="K82" s="7"/>
    </row>
    <row r="83" spans="1:11" ht="12.75">
      <c r="A83" s="195" t="s">
        <v>257</v>
      </c>
      <c r="B83" s="231"/>
      <c r="C83" s="232" t="s">
        <v>372</v>
      </c>
      <c r="D83" s="233"/>
      <c r="E83" s="233"/>
      <c r="F83" s="233"/>
      <c r="G83" s="233"/>
      <c r="H83" s="233"/>
      <c r="I83" s="187"/>
      <c r="J83" s="7"/>
      <c r="K83" s="7"/>
    </row>
    <row r="84" spans="1:11" ht="12.75">
      <c r="A84" s="73"/>
      <c r="B84" s="19"/>
      <c r="C84" s="13"/>
      <c r="D84" s="13"/>
      <c r="E84" s="13"/>
      <c r="F84" s="13"/>
      <c r="G84" s="13"/>
      <c r="H84" s="13"/>
      <c r="I84" s="74"/>
      <c r="J84" s="7"/>
      <c r="K84" s="7"/>
    </row>
    <row r="85" spans="1:11" ht="12.75">
      <c r="A85" s="204" t="s">
        <v>272</v>
      </c>
      <c r="B85" s="205"/>
      <c r="C85" s="212" t="s">
        <v>373</v>
      </c>
      <c r="D85" s="234"/>
      <c r="E85" s="234"/>
      <c r="F85" s="234"/>
      <c r="G85" s="234"/>
      <c r="H85" s="234"/>
      <c r="I85" s="235"/>
      <c r="J85" s="7"/>
      <c r="K85" s="7"/>
    </row>
    <row r="86" spans="1:11" ht="12.75">
      <c r="A86" s="87"/>
      <c r="B86" s="17"/>
      <c r="C86" s="244" t="s">
        <v>273</v>
      </c>
      <c r="D86" s="244"/>
      <c r="E86" s="244"/>
      <c r="F86" s="244"/>
      <c r="G86" s="244"/>
      <c r="H86" s="244"/>
      <c r="I86" s="88"/>
      <c r="J86" s="7"/>
      <c r="K86" s="7"/>
    </row>
    <row r="87" spans="1:11" ht="12.75">
      <c r="A87" s="87"/>
      <c r="B87" s="17"/>
      <c r="C87" s="29"/>
      <c r="D87" s="29"/>
      <c r="E87" s="29"/>
      <c r="F87" s="29"/>
      <c r="G87" s="29"/>
      <c r="H87" s="29"/>
      <c r="I87" s="88"/>
      <c r="J87" s="7"/>
      <c r="K87" s="7"/>
    </row>
    <row r="88" spans="1:11" ht="12.75">
      <c r="A88" s="87"/>
      <c r="B88" s="132" t="s">
        <v>274</v>
      </c>
      <c r="C88" s="133"/>
      <c r="D88" s="133"/>
      <c r="E88" s="133"/>
      <c r="F88" s="130"/>
      <c r="G88" s="130"/>
      <c r="H88" s="130"/>
      <c r="I88" s="131"/>
      <c r="J88" s="7"/>
      <c r="K88" s="7"/>
    </row>
    <row r="89" spans="1:11" ht="12.75">
      <c r="A89" s="87"/>
      <c r="B89" s="134" t="s">
        <v>366</v>
      </c>
      <c r="C89" s="135"/>
      <c r="D89" s="135"/>
      <c r="E89" s="135"/>
      <c r="F89" s="135"/>
      <c r="G89" s="135"/>
      <c r="H89" s="245" t="s">
        <v>370</v>
      </c>
      <c r="I89" s="246"/>
      <c r="J89" s="7"/>
      <c r="K89" s="7"/>
    </row>
    <row r="90" spans="1:11" ht="12.75">
      <c r="A90" s="87"/>
      <c r="B90" s="134" t="s">
        <v>367</v>
      </c>
      <c r="C90" s="135"/>
      <c r="D90" s="135"/>
      <c r="E90" s="135"/>
      <c r="F90" s="135"/>
      <c r="G90" s="135"/>
      <c r="H90" s="245"/>
      <c r="I90" s="246"/>
      <c r="J90" s="7"/>
      <c r="K90" s="7"/>
    </row>
    <row r="91" spans="1:11" ht="12.75">
      <c r="A91" s="87"/>
      <c r="B91" s="142" t="s">
        <v>368</v>
      </c>
      <c r="C91" s="135"/>
      <c r="D91" s="135"/>
      <c r="E91" s="135"/>
      <c r="F91" s="135"/>
      <c r="G91" s="135"/>
      <c r="H91" s="245"/>
      <c r="I91" s="246"/>
      <c r="J91" s="7"/>
      <c r="K91" s="7"/>
    </row>
    <row r="92" spans="1:11" ht="12.75">
      <c r="A92" s="87"/>
      <c r="B92" s="134" t="s">
        <v>369</v>
      </c>
      <c r="C92" s="135"/>
      <c r="D92" s="135"/>
      <c r="E92" s="135"/>
      <c r="F92" s="135"/>
      <c r="G92" s="135"/>
      <c r="H92" s="245"/>
      <c r="I92" s="246"/>
      <c r="J92" s="7"/>
      <c r="K92" s="7"/>
    </row>
    <row r="93" spans="1:11" ht="12.75">
      <c r="A93" s="87"/>
      <c r="B93" s="21"/>
      <c r="C93" s="89"/>
      <c r="D93" s="89"/>
      <c r="E93" s="89"/>
      <c r="F93" s="89"/>
      <c r="G93" s="89"/>
      <c r="H93" s="89"/>
      <c r="I93" s="90"/>
      <c r="J93" s="7"/>
      <c r="K93" s="7"/>
    </row>
    <row r="94" spans="1:11" ht="13.5" thickBot="1">
      <c r="A94" s="91" t="s">
        <v>275</v>
      </c>
      <c r="B94" s="13"/>
      <c r="C94" s="13"/>
      <c r="D94" s="13"/>
      <c r="E94" s="13"/>
      <c r="F94" s="13"/>
      <c r="G94" s="30"/>
      <c r="H94" s="31"/>
      <c r="I94" s="92"/>
      <c r="J94" s="7"/>
      <c r="K94" s="7"/>
    </row>
    <row r="95" spans="1:11" ht="12.75">
      <c r="A95" s="69"/>
      <c r="B95" s="13"/>
      <c r="C95" s="13"/>
      <c r="D95" s="13"/>
      <c r="E95" s="17" t="s">
        <v>276</v>
      </c>
      <c r="F95" s="26"/>
      <c r="G95" s="236" t="s">
        <v>277</v>
      </c>
      <c r="H95" s="237"/>
      <c r="I95" s="238"/>
      <c r="J95" s="7"/>
      <c r="K95" s="7"/>
    </row>
    <row r="96" spans="1:11" ht="12.75">
      <c r="A96" s="93"/>
      <c r="B96" s="94"/>
      <c r="C96" s="95"/>
      <c r="D96" s="95"/>
      <c r="E96" s="95"/>
      <c r="F96" s="95"/>
      <c r="G96" s="229"/>
      <c r="H96" s="230"/>
      <c r="I96" s="96"/>
      <c r="J96" s="7"/>
      <c r="K96" s="7"/>
    </row>
  </sheetData>
  <sheetProtection/>
  <protectedRanges>
    <protectedRange sqref="E2 H2 C6:D6 C8:D8 C10:D10 C12:I12 C14:D14 F14:I14 C16:I16 C18:I18 C20:I20 C24:G24 C22:F22 C26 I26 I24 A30:I30 A32:D32" name="Range1"/>
  </protectedRanges>
  <mergeCells count="135">
    <mergeCell ref="H89:I92"/>
    <mergeCell ref="A58:D58"/>
    <mergeCell ref="E58:G58"/>
    <mergeCell ref="H58:I58"/>
    <mergeCell ref="A64:D64"/>
    <mergeCell ref="A60:D60"/>
    <mergeCell ref="H81:I81"/>
    <mergeCell ref="A1:C1"/>
    <mergeCell ref="E64:G64"/>
    <mergeCell ref="H64:I64"/>
    <mergeCell ref="A56:D56"/>
    <mergeCell ref="H34:I34"/>
    <mergeCell ref="C86:H86"/>
    <mergeCell ref="A79:B79"/>
    <mergeCell ref="C79:I79"/>
    <mergeCell ref="A81:B81"/>
    <mergeCell ref="C81:E81"/>
    <mergeCell ref="A77:B77"/>
    <mergeCell ref="C77:D77"/>
    <mergeCell ref="F77:I77"/>
    <mergeCell ref="C78:D78"/>
    <mergeCell ref="F78:G78"/>
    <mergeCell ref="A32:D32"/>
    <mergeCell ref="E32:G32"/>
    <mergeCell ref="H32:I32"/>
    <mergeCell ref="A34:D34"/>
    <mergeCell ref="E34:G34"/>
    <mergeCell ref="A36:D36"/>
    <mergeCell ref="E36:G36"/>
    <mergeCell ref="H36:I36"/>
    <mergeCell ref="G95:I95"/>
    <mergeCell ref="A40:D40"/>
    <mergeCell ref="E40:G40"/>
    <mergeCell ref="H40:I40"/>
    <mergeCell ref="C37:D37"/>
    <mergeCell ref="F37:G37"/>
    <mergeCell ref="A38:D38"/>
    <mergeCell ref="E38:G38"/>
    <mergeCell ref="E46:G46"/>
    <mergeCell ref="G96:H96"/>
    <mergeCell ref="A83:B83"/>
    <mergeCell ref="C83:I83"/>
    <mergeCell ref="A85:B85"/>
    <mergeCell ref="C85:I85"/>
    <mergeCell ref="H38:I38"/>
    <mergeCell ref="C39:D39"/>
    <mergeCell ref="F39:G39"/>
    <mergeCell ref="A46:D46"/>
    <mergeCell ref="A26:B26"/>
    <mergeCell ref="G26:H26"/>
    <mergeCell ref="A20:B20"/>
    <mergeCell ref="C20:I20"/>
    <mergeCell ref="A22:B22"/>
    <mergeCell ref="D22:F22"/>
    <mergeCell ref="G22:H22"/>
    <mergeCell ref="A24:B24"/>
    <mergeCell ref="D24:G24"/>
    <mergeCell ref="D31:G31"/>
    <mergeCell ref="A28:D28"/>
    <mergeCell ref="E28:G28"/>
    <mergeCell ref="H28:I28"/>
    <mergeCell ref="A30:D30"/>
    <mergeCell ref="E30:G30"/>
    <mergeCell ref="H30:I30"/>
    <mergeCell ref="A18:B18"/>
    <mergeCell ref="C18:I18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H46:I46"/>
    <mergeCell ref="H42:I42"/>
    <mergeCell ref="C47:D47"/>
    <mergeCell ref="F47:G47"/>
    <mergeCell ref="C41:D41"/>
    <mergeCell ref="F41:G41"/>
    <mergeCell ref="A42:D42"/>
    <mergeCell ref="E42:G42"/>
    <mergeCell ref="C43:D43"/>
    <mergeCell ref="F43:G43"/>
    <mergeCell ref="A44:D44"/>
    <mergeCell ref="E44:G44"/>
    <mergeCell ref="H44:I44"/>
    <mergeCell ref="C45:D45"/>
    <mergeCell ref="F45:G45"/>
    <mergeCell ref="C53:D53"/>
    <mergeCell ref="F53:G53"/>
    <mergeCell ref="A50:D50"/>
    <mergeCell ref="E50:G50"/>
    <mergeCell ref="H50:I50"/>
    <mergeCell ref="A48:D48"/>
    <mergeCell ref="E48:G48"/>
    <mergeCell ref="H48:I48"/>
    <mergeCell ref="A54:D54"/>
    <mergeCell ref="E54:G54"/>
    <mergeCell ref="H54:I54"/>
    <mergeCell ref="E56:G56"/>
    <mergeCell ref="H56:I56"/>
    <mergeCell ref="C49:D49"/>
    <mergeCell ref="F49:G49"/>
    <mergeCell ref="A52:D52"/>
    <mergeCell ref="E52:G52"/>
    <mergeCell ref="H52:I52"/>
    <mergeCell ref="H69:I69"/>
    <mergeCell ref="A73:D73"/>
    <mergeCell ref="A71:D71"/>
    <mergeCell ref="E71:G71"/>
    <mergeCell ref="H71:I71"/>
    <mergeCell ref="E60:G60"/>
    <mergeCell ref="H60:I60"/>
    <mergeCell ref="A62:D62"/>
    <mergeCell ref="E62:G62"/>
    <mergeCell ref="H62:I62"/>
    <mergeCell ref="E73:G73"/>
    <mergeCell ref="H73:I73"/>
    <mergeCell ref="A75:D75"/>
    <mergeCell ref="E75:G75"/>
    <mergeCell ref="H75:I75"/>
    <mergeCell ref="A67:D67"/>
    <mergeCell ref="E67:G67"/>
    <mergeCell ref="H67:I67"/>
    <mergeCell ref="A69:D69"/>
    <mergeCell ref="E69:G6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rporativne.komunikacije@dalekovod.hr"/>
    <hyperlink ref="C20" r:id="rId2" display="www.dalekovod.hr"/>
    <hyperlink ref="C83" r:id="rId3" display="Helena.Sestan@dalekovod.hr"/>
  </hyperlinks>
  <printOptions/>
  <pageMargins left="0.75" right="0.75" top="1" bottom="1" header="0.5" footer="0.5"/>
  <pageSetup horizontalDpi="600" verticalDpi="600" orientation="portrait" paperSize="9" scale="56" r:id="rId4"/>
  <ignoredErrors>
    <ignoredError sqref="I26 H30:I31 H52 C6:D11 H32:I34 H35:I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view="pageBreakPreview" zoomScale="90" zoomScaleSheetLayoutView="90" zoomScalePageLayoutView="0" workbookViewId="0" topLeftCell="A76">
      <selection activeCell="N13" sqref="N13"/>
    </sheetView>
  </sheetViews>
  <sheetFormatPr defaultColWidth="9.140625" defaultRowHeight="12.75"/>
  <cols>
    <col min="1" max="2" width="9.140625" style="38" customWidth="1"/>
    <col min="3" max="3" width="7.7109375" style="38" customWidth="1"/>
    <col min="4" max="4" width="7.8515625" style="38" customWidth="1"/>
    <col min="5" max="5" width="9.140625" style="38" customWidth="1"/>
    <col min="6" max="6" width="7.421875" style="38" customWidth="1"/>
    <col min="7" max="7" width="7.57421875" style="38" customWidth="1"/>
    <col min="8" max="9" width="9.140625" style="38" customWidth="1"/>
    <col min="10" max="11" width="15.7109375" style="38" customWidth="1"/>
    <col min="12" max="12" width="9.140625" style="166" customWidth="1"/>
    <col min="13" max="13" width="10.00390625" style="166" bestFit="1" customWidth="1"/>
    <col min="14" max="14" width="13.28125" style="166" bestFit="1" customWidth="1"/>
    <col min="15" max="15" width="11.00390625" style="166" bestFit="1" customWidth="1"/>
    <col min="16" max="17" width="9.140625" style="166" customWidth="1"/>
    <col min="18" max="16384" width="9.140625" style="38" customWidth="1"/>
  </cols>
  <sheetData>
    <row r="1" spans="1:11" ht="12.75" customHeight="1">
      <c r="A1" s="280" t="s">
        <v>153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382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>
      <c r="A3" s="282" t="s">
        <v>352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1">
      <c r="A4" s="285" t="s">
        <v>59</v>
      </c>
      <c r="B4" s="286"/>
      <c r="C4" s="286"/>
      <c r="D4" s="286"/>
      <c r="E4" s="286"/>
      <c r="F4" s="286"/>
      <c r="G4" s="286"/>
      <c r="H4" s="287"/>
      <c r="I4" s="42" t="s">
        <v>278</v>
      </c>
      <c r="J4" s="43" t="s">
        <v>150</v>
      </c>
      <c r="K4" s="43" t="s">
        <v>151</v>
      </c>
    </row>
    <row r="5" spans="1:11" ht="12.75">
      <c r="A5" s="288">
        <v>1</v>
      </c>
      <c r="B5" s="288"/>
      <c r="C5" s="288"/>
      <c r="D5" s="288"/>
      <c r="E5" s="288"/>
      <c r="F5" s="288"/>
      <c r="G5" s="288"/>
      <c r="H5" s="288"/>
      <c r="I5" s="41">
        <v>2</v>
      </c>
      <c r="J5" s="40">
        <v>3</v>
      </c>
      <c r="K5" s="164">
        <v>4</v>
      </c>
    </row>
    <row r="6" spans="1:11" ht="12.75">
      <c r="A6" s="289"/>
      <c r="B6" s="290"/>
      <c r="C6" s="290"/>
      <c r="D6" s="290"/>
      <c r="E6" s="290"/>
      <c r="F6" s="290"/>
      <c r="G6" s="290"/>
      <c r="H6" s="290"/>
      <c r="I6" s="290"/>
      <c r="J6" s="290"/>
      <c r="K6" s="291"/>
    </row>
    <row r="7" spans="1:11" ht="12.75">
      <c r="A7" s="267" t="s">
        <v>60</v>
      </c>
      <c r="B7" s="268"/>
      <c r="C7" s="268"/>
      <c r="D7" s="268"/>
      <c r="E7" s="268"/>
      <c r="F7" s="268"/>
      <c r="G7" s="268"/>
      <c r="H7" s="279"/>
      <c r="I7" s="3">
        <v>1</v>
      </c>
      <c r="J7" s="6"/>
      <c r="K7" s="5"/>
    </row>
    <row r="8" spans="1:11" ht="12.75">
      <c r="A8" s="250" t="s">
        <v>13</v>
      </c>
      <c r="B8" s="251"/>
      <c r="C8" s="251"/>
      <c r="D8" s="251"/>
      <c r="E8" s="251"/>
      <c r="F8" s="251"/>
      <c r="G8" s="251"/>
      <c r="H8" s="252"/>
      <c r="I8" s="1">
        <v>2</v>
      </c>
      <c r="J8" s="39">
        <v>519144893</v>
      </c>
      <c r="K8" s="47">
        <f>K9+K16+K26+K35</f>
        <v>501798769.9696535</v>
      </c>
    </row>
    <row r="9" spans="1:11" ht="12.75">
      <c r="A9" s="247" t="s">
        <v>205</v>
      </c>
      <c r="B9" s="248"/>
      <c r="C9" s="248"/>
      <c r="D9" s="248"/>
      <c r="E9" s="248"/>
      <c r="F9" s="248"/>
      <c r="G9" s="248"/>
      <c r="H9" s="249"/>
      <c r="I9" s="1">
        <v>3</v>
      </c>
      <c r="J9" s="39">
        <v>14088947</v>
      </c>
      <c r="K9" s="47">
        <f>SUM(K11:K15)</f>
        <v>11003453.829221847</v>
      </c>
    </row>
    <row r="10" spans="1:11" ht="12.75">
      <c r="A10" s="247" t="s">
        <v>112</v>
      </c>
      <c r="B10" s="248"/>
      <c r="C10" s="248"/>
      <c r="D10" s="248"/>
      <c r="E10" s="248"/>
      <c r="F10" s="248"/>
      <c r="G10" s="248"/>
      <c r="H10" s="249"/>
      <c r="I10" s="1">
        <v>4</v>
      </c>
      <c r="J10" s="6"/>
      <c r="K10" s="5"/>
    </row>
    <row r="11" spans="1:11" ht="12.75">
      <c r="A11" s="247" t="s">
        <v>14</v>
      </c>
      <c r="B11" s="248"/>
      <c r="C11" s="248"/>
      <c r="D11" s="248"/>
      <c r="E11" s="248"/>
      <c r="F11" s="248"/>
      <c r="G11" s="248"/>
      <c r="H11" s="249"/>
      <c r="I11" s="1">
        <v>5</v>
      </c>
      <c r="J11" s="6">
        <v>10400077</v>
      </c>
      <c r="K11" s="5">
        <v>7211208.62922185</v>
      </c>
    </row>
    <row r="12" spans="1:11" ht="12.75">
      <c r="A12" s="247" t="s">
        <v>113</v>
      </c>
      <c r="B12" s="248"/>
      <c r="C12" s="248"/>
      <c r="D12" s="248"/>
      <c r="E12" s="248"/>
      <c r="F12" s="248"/>
      <c r="G12" s="248"/>
      <c r="H12" s="249"/>
      <c r="I12" s="1">
        <v>6</v>
      </c>
      <c r="J12" s="6">
        <v>1213000</v>
      </c>
      <c r="K12" s="5">
        <v>1213000</v>
      </c>
    </row>
    <row r="13" spans="1:11" ht="12.75">
      <c r="A13" s="247" t="s">
        <v>208</v>
      </c>
      <c r="B13" s="248"/>
      <c r="C13" s="248"/>
      <c r="D13" s="248"/>
      <c r="E13" s="248"/>
      <c r="F13" s="248"/>
      <c r="G13" s="248"/>
      <c r="H13" s="249"/>
      <c r="I13" s="1">
        <v>7</v>
      </c>
      <c r="J13" s="6"/>
      <c r="K13" s="5"/>
    </row>
    <row r="14" spans="1:11" ht="12.75">
      <c r="A14" s="247" t="s">
        <v>209</v>
      </c>
      <c r="B14" s="248"/>
      <c r="C14" s="248"/>
      <c r="D14" s="248"/>
      <c r="E14" s="248"/>
      <c r="F14" s="248"/>
      <c r="G14" s="248"/>
      <c r="H14" s="249"/>
      <c r="I14" s="1">
        <v>8</v>
      </c>
      <c r="J14" s="6">
        <v>2475870</v>
      </c>
      <c r="K14" s="5">
        <v>2579245.199999998</v>
      </c>
    </row>
    <row r="15" spans="1:11" ht="12.75">
      <c r="A15" s="247" t="s">
        <v>210</v>
      </c>
      <c r="B15" s="248"/>
      <c r="C15" s="248"/>
      <c r="D15" s="248"/>
      <c r="E15" s="248"/>
      <c r="F15" s="248"/>
      <c r="G15" s="248"/>
      <c r="H15" s="249"/>
      <c r="I15" s="1">
        <v>9</v>
      </c>
      <c r="J15" s="6"/>
      <c r="K15" s="5"/>
    </row>
    <row r="16" spans="1:11" ht="12.75">
      <c r="A16" s="247" t="s">
        <v>206</v>
      </c>
      <c r="B16" s="248"/>
      <c r="C16" s="248"/>
      <c r="D16" s="248"/>
      <c r="E16" s="248"/>
      <c r="F16" s="248"/>
      <c r="G16" s="248"/>
      <c r="H16" s="249"/>
      <c r="I16" s="1">
        <v>10</v>
      </c>
      <c r="J16" s="39">
        <v>449683983</v>
      </c>
      <c r="K16" s="47">
        <f>SUM(K17:K25)</f>
        <v>416536360.53793377</v>
      </c>
    </row>
    <row r="17" spans="1:11" ht="12.75">
      <c r="A17" s="247" t="s">
        <v>211</v>
      </c>
      <c r="B17" s="248"/>
      <c r="C17" s="248"/>
      <c r="D17" s="248"/>
      <c r="E17" s="248"/>
      <c r="F17" s="248"/>
      <c r="G17" s="248"/>
      <c r="H17" s="249"/>
      <c r="I17" s="1">
        <v>11</v>
      </c>
      <c r="J17" s="6">
        <v>21792041</v>
      </c>
      <c r="K17" s="5">
        <v>20612199.375667755</v>
      </c>
    </row>
    <row r="18" spans="1:11" ht="12.75">
      <c r="A18" s="247" t="s">
        <v>247</v>
      </c>
      <c r="B18" s="248"/>
      <c r="C18" s="248"/>
      <c r="D18" s="248"/>
      <c r="E18" s="248"/>
      <c r="F18" s="248"/>
      <c r="G18" s="248"/>
      <c r="H18" s="249"/>
      <c r="I18" s="1">
        <v>12</v>
      </c>
      <c r="J18" s="6">
        <v>149728949</v>
      </c>
      <c r="K18" s="5">
        <v>136337821.56907734</v>
      </c>
    </row>
    <row r="19" spans="1:11" ht="12.75">
      <c r="A19" s="247" t="s">
        <v>212</v>
      </c>
      <c r="B19" s="248"/>
      <c r="C19" s="248"/>
      <c r="D19" s="248"/>
      <c r="E19" s="248"/>
      <c r="F19" s="248"/>
      <c r="G19" s="248"/>
      <c r="H19" s="249"/>
      <c r="I19" s="1">
        <v>13</v>
      </c>
      <c r="J19" s="6">
        <v>76064955</v>
      </c>
      <c r="K19" s="5">
        <v>62259604.170852855</v>
      </c>
    </row>
    <row r="20" spans="1:11" ht="12.75">
      <c r="A20" s="247" t="s">
        <v>27</v>
      </c>
      <c r="B20" s="248"/>
      <c r="C20" s="248"/>
      <c r="D20" s="248"/>
      <c r="E20" s="248"/>
      <c r="F20" s="248"/>
      <c r="G20" s="248"/>
      <c r="H20" s="249"/>
      <c r="I20" s="1">
        <v>14</v>
      </c>
      <c r="J20" s="6">
        <v>25372856</v>
      </c>
      <c r="K20" s="5">
        <v>28243137</v>
      </c>
    </row>
    <row r="21" spans="1:11" ht="12.75">
      <c r="A21" s="247" t="s">
        <v>28</v>
      </c>
      <c r="B21" s="248"/>
      <c r="C21" s="248"/>
      <c r="D21" s="248"/>
      <c r="E21" s="248"/>
      <c r="F21" s="248"/>
      <c r="G21" s="248"/>
      <c r="H21" s="249"/>
      <c r="I21" s="1">
        <v>15</v>
      </c>
      <c r="J21" s="6"/>
      <c r="K21" s="5"/>
    </row>
    <row r="22" spans="1:11" ht="12.75">
      <c r="A22" s="247" t="s">
        <v>72</v>
      </c>
      <c r="B22" s="248"/>
      <c r="C22" s="248"/>
      <c r="D22" s="248"/>
      <c r="E22" s="248"/>
      <c r="F22" s="248"/>
      <c r="G22" s="248"/>
      <c r="H22" s="249"/>
      <c r="I22" s="1">
        <v>16</v>
      </c>
      <c r="J22" s="6"/>
      <c r="K22" s="5"/>
    </row>
    <row r="23" spans="1:11" ht="12.75">
      <c r="A23" s="247" t="s">
        <v>73</v>
      </c>
      <c r="B23" s="248"/>
      <c r="C23" s="248"/>
      <c r="D23" s="248"/>
      <c r="E23" s="248"/>
      <c r="F23" s="248"/>
      <c r="G23" s="248"/>
      <c r="H23" s="249"/>
      <c r="I23" s="1">
        <v>17</v>
      </c>
      <c r="J23" s="6">
        <v>8928218</v>
      </c>
      <c r="K23" s="5">
        <v>9255438.072335765</v>
      </c>
    </row>
    <row r="24" spans="1:11" ht="12.75">
      <c r="A24" s="247" t="s">
        <v>74</v>
      </c>
      <c r="B24" s="248"/>
      <c r="C24" s="248"/>
      <c r="D24" s="248"/>
      <c r="E24" s="248"/>
      <c r="F24" s="248"/>
      <c r="G24" s="248"/>
      <c r="H24" s="249"/>
      <c r="I24" s="1">
        <v>18</v>
      </c>
      <c r="J24" s="6">
        <v>161425158</v>
      </c>
      <c r="K24" s="5">
        <v>159339759.41</v>
      </c>
    </row>
    <row r="25" spans="1:11" ht="12.75">
      <c r="A25" s="247" t="s">
        <v>75</v>
      </c>
      <c r="B25" s="248"/>
      <c r="C25" s="248"/>
      <c r="D25" s="248"/>
      <c r="E25" s="248"/>
      <c r="F25" s="248"/>
      <c r="G25" s="248"/>
      <c r="H25" s="249"/>
      <c r="I25" s="1">
        <v>19</v>
      </c>
      <c r="J25" s="6">
        <v>6371806</v>
      </c>
      <c r="K25" s="5">
        <v>488400.9400000125</v>
      </c>
    </row>
    <row r="26" spans="1:11" ht="12.75">
      <c r="A26" s="247" t="s">
        <v>190</v>
      </c>
      <c r="B26" s="248"/>
      <c r="C26" s="248"/>
      <c r="D26" s="248"/>
      <c r="E26" s="248"/>
      <c r="F26" s="248"/>
      <c r="G26" s="248"/>
      <c r="H26" s="249"/>
      <c r="I26" s="1">
        <v>20</v>
      </c>
      <c r="J26" s="39">
        <v>29677574</v>
      </c>
      <c r="K26" s="47">
        <f>SUM(K27:K32)</f>
        <v>26165296.123316478</v>
      </c>
    </row>
    <row r="27" spans="1:11" ht="12.75">
      <c r="A27" s="247" t="s">
        <v>76</v>
      </c>
      <c r="B27" s="248"/>
      <c r="C27" s="248"/>
      <c r="D27" s="248"/>
      <c r="E27" s="248"/>
      <c r="F27" s="248"/>
      <c r="G27" s="248"/>
      <c r="H27" s="249"/>
      <c r="I27" s="1">
        <v>21</v>
      </c>
      <c r="J27" s="6"/>
      <c r="K27" s="5"/>
    </row>
    <row r="28" spans="1:11" ht="12.75">
      <c r="A28" s="247" t="s">
        <v>77</v>
      </c>
      <c r="B28" s="248"/>
      <c r="C28" s="248"/>
      <c r="D28" s="248"/>
      <c r="E28" s="248"/>
      <c r="F28" s="248"/>
      <c r="G28" s="248"/>
      <c r="H28" s="249"/>
      <c r="I28" s="1">
        <v>22</v>
      </c>
      <c r="J28" s="6"/>
      <c r="K28" s="5"/>
    </row>
    <row r="29" spans="1:11" ht="12.75">
      <c r="A29" s="247" t="s">
        <v>78</v>
      </c>
      <c r="B29" s="248"/>
      <c r="C29" s="248"/>
      <c r="D29" s="248"/>
      <c r="E29" s="248"/>
      <c r="F29" s="248"/>
      <c r="G29" s="248"/>
      <c r="H29" s="249"/>
      <c r="I29" s="1">
        <v>23</v>
      </c>
      <c r="J29" s="6">
        <v>2742698</v>
      </c>
      <c r="K29" s="5">
        <v>7000</v>
      </c>
    </row>
    <row r="30" spans="1:11" ht="12.75">
      <c r="A30" s="247" t="s">
        <v>83</v>
      </c>
      <c r="B30" s="248"/>
      <c r="C30" s="248"/>
      <c r="D30" s="248"/>
      <c r="E30" s="248"/>
      <c r="F30" s="248"/>
      <c r="G30" s="248"/>
      <c r="H30" s="249"/>
      <c r="I30" s="1">
        <v>24</v>
      </c>
      <c r="J30" s="6"/>
      <c r="K30" s="5"/>
    </row>
    <row r="31" spans="1:11" ht="12.75">
      <c r="A31" s="247" t="s">
        <v>84</v>
      </c>
      <c r="B31" s="248"/>
      <c r="C31" s="248"/>
      <c r="D31" s="248"/>
      <c r="E31" s="248"/>
      <c r="F31" s="248"/>
      <c r="G31" s="248"/>
      <c r="H31" s="249"/>
      <c r="I31" s="1">
        <v>25</v>
      </c>
      <c r="J31" s="6">
        <v>4568447</v>
      </c>
      <c r="K31" s="5">
        <v>1599334.9034559994</v>
      </c>
    </row>
    <row r="32" spans="1:11" ht="12.75">
      <c r="A32" s="247" t="s">
        <v>85</v>
      </c>
      <c r="B32" s="248"/>
      <c r="C32" s="248"/>
      <c r="D32" s="248"/>
      <c r="E32" s="248"/>
      <c r="F32" s="248"/>
      <c r="G32" s="248"/>
      <c r="H32" s="249"/>
      <c r="I32" s="1">
        <v>26</v>
      </c>
      <c r="J32" s="6">
        <v>22366429</v>
      </c>
      <c r="K32" s="5">
        <v>24558961.21986048</v>
      </c>
    </row>
    <row r="33" spans="1:11" ht="12.75">
      <c r="A33" s="247" t="s">
        <v>79</v>
      </c>
      <c r="B33" s="248"/>
      <c r="C33" s="248"/>
      <c r="D33" s="248"/>
      <c r="E33" s="248"/>
      <c r="F33" s="248"/>
      <c r="G33" s="248"/>
      <c r="H33" s="249"/>
      <c r="I33" s="1">
        <v>27</v>
      </c>
      <c r="J33" s="6"/>
      <c r="K33" s="5"/>
    </row>
    <row r="34" spans="1:11" ht="12.75">
      <c r="A34" s="247" t="s">
        <v>183</v>
      </c>
      <c r="B34" s="248"/>
      <c r="C34" s="248"/>
      <c r="D34" s="248"/>
      <c r="E34" s="248"/>
      <c r="F34" s="248"/>
      <c r="G34" s="248"/>
      <c r="H34" s="249"/>
      <c r="I34" s="1">
        <v>28</v>
      </c>
      <c r="J34" s="6"/>
      <c r="K34" s="5"/>
    </row>
    <row r="35" spans="1:11" ht="12.75">
      <c r="A35" s="247" t="s">
        <v>184</v>
      </c>
      <c r="B35" s="248"/>
      <c r="C35" s="248"/>
      <c r="D35" s="248"/>
      <c r="E35" s="248"/>
      <c r="F35" s="248"/>
      <c r="G35" s="248"/>
      <c r="H35" s="249"/>
      <c r="I35" s="1">
        <v>29</v>
      </c>
      <c r="J35" s="39">
        <v>25694389</v>
      </c>
      <c r="K35" s="47">
        <f>K38</f>
        <v>48093659.4791814</v>
      </c>
    </row>
    <row r="36" spans="1:11" ht="12.75">
      <c r="A36" s="247" t="s">
        <v>80</v>
      </c>
      <c r="B36" s="248"/>
      <c r="C36" s="248"/>
      <c r="D36" s="248"/>
      <c r="E36" s="248"/>
      <c r="F36" s="248"/>
      <c r="G36" s="248"/>
      <c r="H36" s="249"/>
      <c r="I36" s="1">
        <v>30</v>
      </c>
      <c r="J36" s="6"/>
      <c r="K36" s="5"/>
    </row>
    <row r="37" spans="1:11" ht="12.75">
      <c r="A37" s="247" t="s">
        <v>81</v>
      </c>
      <c r="B37" s="248"/>
      <c r="C37" s="248"/>
      <c r="D37" s="248"/>
      <c r="E37" s="248"/>
      <c r="F37" s="248"/>
      <c r="G37" s="248"/>
      <c r="H37" s="249"/>
      <c r="I37" s="1">
        <v>31</v>
      </c>
      <c r="J37" s="6"/>
      <c r="K37" s="5"/>
    </row>
    <row r="38" spans="1:11" ht="12.75">
      <c r="A38" s="247" t="s">
        <v>82</v>
      </c>
      <c r="B38" s="248"/>
      <c r="C38" s="248"/>
      <c r="D38" s="248"/>
      <c r="E38" s="248"/>
      <c r="F38" s="248"/>
      <c r="G38" s="248"/>
      <c r="H38" s="249"/>
      <c r="I38" s="1">
        <v>32</v>
      </c>
      <c r="J38" s="6">
        <v>25694389</v>
      </c>
      <c r="K38" s="5">
        <v>48093659.4791814</v>
      </c>
    </row>
    <row r="39" spans="1:11" ht="12.75">
      <c r="A39" s="247" t="s">
        <v>185</v>
      </c>
      <c r="B39" s="248"/>
      <c r="C39" s="248"/>
      <c r="D39" s="248"/>
      <c r="E39" s="248"/>
      <c r="F39" s="248"/>
      <c r="G39" s="248"/>
      <c r="H39" s="249"/>
      <c r="I39" s="1">
        <v>33</v>
      </c>
      <c r="J39" s="6"/>
      <c r="K39" s="5"/>
    </row>
    <row r="40" spans="1:11" ht="12.75">
      <c r="A40" s="250" t="s">
        <v>240</v>
      </c>
      <c r="B40" s="251"/>
      <c r="C40" s="251"/>
      <c r="D40" s="251"/>
      <c r="E40" s="251"/>
      <c r="F40" s="251"/>
      <c r="G40" s="251"/>
      <c r="H40" s="252"/>
      <c r="I40" s="1">
        <v>34</v>
      </c>
      <c r="J40" s="39">
        <f>J41+J49+J56+J64</f>
        <v>890410664.387668</v>
      </c>
      <c r="K40" s="47">
        <f>K41+K49+K56+K64</f>
        <v>812072394.488337</v>
      </c>
    </row>
    <row r="41" spans="1:11" ht="12.75">
      <c r="A41" s="247" t="s">
        <v>100</v>
      </c>
      <c r="B41" s="248"/>
      <c r="C41" s="248"/>
      <c r="D41" s="248"/>
      <c r="E41" s="248"/>
      <c r="F41" s="248"/>
      <c r="G41" s="248"/>
      <c r="H41" s="249"/>
      <c r="I41" s="1">
        <v>35</v>
      </c>
      <c r="J41" s="39">
        <f>SUM(J42:J47)</f>
        <v>185441547.387668</v>
      </c>
      <c r="K41" s="47">
        <f>SUM(K42:K47)</f>
        <v>160596439.37755516</v>
      </c>
    </row>
    <row r="42" spans="1:15" ht="12.75">
      <c r="A42" s="247" t="s">
        <v>117</v>
      </c>
      <c r="B42" s="248"/>
      <c r="C42" s="248"/>
      <c r="D42" s="248"/>
      <c r="E42" s="248"/>
      <c r="F42" s="248"/>
      <c r="G42" s="248"/>
      <c r="H42" s="249"/>
      <c r="I42" s="1">
        <v>36</v>
      </c>
      <c r="J42" s="6">
        <v>74662746.58</v>
      </c>
      <c r="K42" s="5">
        <v>54779952.18705237</v>
      </c>
      <c r="M42" s="167"/>
      <c r="O42" s="168"/>
    </row>
    <row r="43" spans="1:15" ht="12.75">
      <c r="A43" s="247" t="s">
        <v>118</v>
      </c>
      <c r="B43" s="248"/>
      <c r="C43" s="248"/>
      <c r="D43" s="248"/>
      <c r="E43" s="248"/>
      <c r="F43" s="248"/>
      <c r="G43" s="248"/>
      <c r="H43" s="249"/>
      <c r="I43" s="1">
        <v>37</v>
      </c>
      <c r="J43" s="6">
        <v>30502896</v>
      </c>
      <c r="K43" s="5">
        <v>10160871.1</v>
      </c>
      <c r="M43" s="167"/>
      <c r="O43" s="168"/>
    </row>
    <row r="44" spans="1:15" ht="12.75">
      <c r="A44" s="247" t="s">
        <v>86</v>
      </c>
      <c r="B44" s="248"/>
      <c r="C44" s="248"/>
      <c r="D44" s="248"/>
      <c r="E44" s="248"/>
      <c r="F44" s="248"/>
      <c r="G44" s="248"/>
      <c r="H44" s="249"/>
      <c r="I44" s="1">
        <v>38</v>
      </c>
      <c r="J44" s="6">
        <v>8367532.907667998</v>
      </c>
      <c r="K44" s="5">
        <v>22833919.277387194</v>
      </c>
      <c r="M44" s="167"/>
      <c r="O44" s="168"/>
    </row>
    <row r="45" spans="1:15" ht="12.75">
      <c r="A45" s="247" t="s">
        <v>87</v>
      </c>
      <c r="B45" s="248"/>
      <c r="C45" s="248"/>
      <c r="D45" s="248"/>
      <c r="E45" s="248"/>
      <c r="F45" s="248"/>
      <c r="G45" s="248"/>
      <c r="H45" s="249"/>
      <c r="I45" s="1">
        <v>39</v>
      </c>
      <c r="J45" s="6">
        <v>6337639.9</v>
      </c>
      <c r="K45" s="5">
        <v>7530187.2016948825</v>
      </c>
      <c r="M45" s="167"/>
      <c r="O45" s="168"/>
    </row>
    <row r="46" spans="1:15" ht="12.75">
      <c r="A46" s="247" t="s">
        <v>88</v>
      </c>
      <c r="B46" s="248"/>
      <c r="C46" s="248"/>
      <c r="D46" s="248"/>
      <c r="E46" s="248"/>
      <c r="F46" s="248"/>
      <c r="G46" s="248"/>
      <c r="H46" s="249"/>
      <c r="I46" s="1">
        <v>40</v>
      </c>
      <c r="J46" s="6">
        <v>527886</v>
      </c>
      <c r="K46" s="5">
        <v>254132.67142073</v>
      </c>
      <c r="M46" s="167"/>
      <c r="O46" s="168"/>
    </row>
    <row r="47" spans="1:15" ht="12.75">
      <c r="A47" s="247" t="s">
        <v>89</v>
      </c>
      <c r="B47" s="248"/>
      <c r="C47" s="248"/>
      <c r="D47" s="248"/>
      <c r="E47" s="248"/>
      <c r="F47" s="248"/>
      <c r="G47" s="248"/>
      <c r="H47" s="249"/>
      <c r="I47" s="1">
        <v>41</v>
      </c>
      <c r="J47" s="6">
        <v>65042846</v>
      </c>
      <c r="K47" s="5">
        <v>65037376.94</v>
      </c>
      <c r="M47" s="167"/>
      <c r="O47" s="168"/>
    </row>
    <row r="48" spans="1:15" ht="12.75">
      <c r="A48" s="247" t="s">
        <v>90</v>
      </c>
      <c r="B48" s="248"/>
      <c r="C48" s="248"/>
      <c r="D48" s="248"/>
      <c r="E48" s="248"/>
      <c r="F48" s="248"/>
      <c r="G48" s="248"/>
      <c r="H48" s="249"/>
      <c r="I48" s="1">
        <v>42</v>
      </c>
      <c r="J48" s="6"/>
      <c r="K48" s="5"/>
      <c r="O48" s="168"/>
    </row>
    <row r="49" spans="1:11" ht="12.75">
      <c r="A49" s="247" t="s">
        <v>101</v>
      </c>
      <c r="B49" s="248"/>
      <c r="C49" s="248"/>
      <c r="D49" s="248"/>
      <c r="E49" s="248"/>
      <c r="F49" s="248"/>
      <c r="G49" s="248"/>
      <c r="H49" s="249"/>
      <c r="I49" s="1">
        <v>43</v>
      </c>
      <c r="J49" s="39">
        <f>SUM(J50:J55)</f>
        <v>533768966</v>
      </c>
      <c r="K49" s="47">
        <f>SUM(K50:K55)</f>
        <v>516521124.2771058</v>
      </c>
    </row>
    <row r="50" spans="1:11" ht="12.75">
      <c r="A50" s="247" t="s">
        <v>200</v>
      </c>
      <c r="B50" s="248"/>
      <c r="C50" s="248"/>
      <c r="D50" s="248"/>
      <c r="E50" s="248"/>
      <c r="F50" s="248"/>
      <c r="G50" s="248"/>
      <c r="H50" s="249"/>
      <c r="I50" s="1">
        <v>44</v>
      </c>
      <c r="J50" s="6"/>
      <c r="K50" s="5"/>
    </row>
    <row r="51" spans="1:11" ht="12.75">
      <c r="A51" s="247" t="s">
        <v>201</v>
      </c>
      <c r="B51" s="248"/>
      <c r="C51" s="248"/>
      <c r="D51" s="248"/>
      <c r="E51" s="248"/>
      <c r="F51" s="248"/>
      <c r="G51" s="248"/>
      <c r="H51" s="249"/>
      <c r="I51" s="1">
        <v>45</v>
      </c>
      <c r="J51" s="6">
        <v>275484785</v>
      </c>
      <c r="K51" s="5">
        <v>313008406.4449743</v>
      </c>
    </row>
    <row r="52" spans="1:11" ht="12.75">
      <c r="A52" s="247" t="s">
        <v>202</v>
      </c>
      <c r="B52" s="248"/>
      <c r="C52" s="248"/>
      <c r="D52" s="248"/>
      <c r="E52" s="248"/>
      <c r="F52" s="248"/>
      <c r="G52" s="248"/>
      <c r="H52" s="249"/>
      <c r="I52" s="1">
        <v>46</v>
      </c>
      <c r="J52" s="6">
        <v>1056277</v>
      </c>
      <c r="K52" s="5"/>
    </row>
    <row r="53" spans="1:11" ht="12.75">
      <c r="A53" s="247" t="s">
        <v>203</v>
      </c>
      <c r="B53" s="248"/>
      <c r="C53" s="248"/>
      <c r="D53" s="248"/>
      <c r="E53" s="248"/>
      <c r="F53" s="248"/>
      <c r="G53" s="248"/>
      <c r="H53" s="249"/>
      <c r="I53" s="1">
        <v>47</v>
      </c>
      <c r="J53" s="6">
        <v>221562</v>
      </c>
      <c r="K53" s="5">
        <v>23685.091884959897</v>
      </c>
    </row>
    <row r="54" spans="1:11" ht="12.75">
      <c r="A54" s="247" t="s">
        <v>10</v>
      </c>
      <c r="B54" s="248"/>
      <c r="C54" s="248"/>
      <c r="D54" s="248"/>
      <c r="E54" s="248"/>
      <c r="F54" s="248"/>
      <c r="G54" s="248"/>
      <c r="H54" s="249"/>
      <c r="I54" s="1">
        <v>48</v>
      </c>
      <c r="J54" s="6">
        <v>16176070</v>
      </c>
      <c r="K54" s="5">
        <v>14342466.464640241</v>
      </c>
    </row>
    <row r="55" spans="1:11" ht="12.75">
      <c r="A55" s="247" t="s">
        <v>11</v>
      </c>
      <c r="B55" s="248"/>
      <c r="C55" s="248"/>
      <c r="D55" s="248"/>
      <c r="E55" s="248"/>
      <c r="F55" s="248"/>
      <c r="G55" s="248"/>
      <c r="H55" s="249"/>
      <c r="I55" s="1">
        <v>49</v>
      </c>
      <c r="J55" s="6">
        <v>240830272</v>
      </c>
      <c r="K55" s="5">
        <v>189146566.27560627</v>
      </c>
    </row>
    <row r="56" spans="1:11" ht="12.75">
      <c r="A56" s="247" t="s">
        <v>102</v>
      </c>
      <c r="B56" s="248"/>
      <c r="C56" s="248"/>
      <c r="D56" s="248"/>
      <c r="E56" s="248"/>
      <c r="F56" s="248"/>
      <c r="G56" s="248"/>
      <c r="H56" s="249"/>
      <c r="I56" s="1">
        <v>50</v>
      </c>
      <c r="J56" s="39">
        <f>J61+J62</f>
        <v>65772027</v>
      </c>
      <c r="K56" s="47">
        <f>K61+K62</f>
        <v>27576439.65159971</v>
      </c>
    </row>
    <row r="57" spans="1:11" ht="12.75">
      <c r="A57" s="247" t="s">
        <v>76</v>
      </c>
      <c r="B57" s="248"/>
      <c r="C57" s="248"/>
      <c r="D57" s="248"/>
      <c r="E57" s="248"/>
      <c r="F57" s="248"/>
      <c r="G57" s="248"/>
      <c r="H57" s="249"/>
      <c r="I57" s="1">
        <v>51</v>
      </c>
      <c r="J57" s="6"/>
      <c r="K57" s="5"/>
    </row>
    <row r="58" spans="1:11" ht="12.75">
      <c r="A58" s="247" t="s">
        <v>77</v>
      </c>
      <c r="B58" s="248"/>
      <c r="C58" s="248"/>
      <c r="D58" s="248"/>
      <c r="E58" s="248"/>
      <c r="F58" s="248"/>
      <c r="G58" s="248"/>
      <c r="H58" s="249"/>
      <c r="I58" s="1">
        <v>52</v>
      </c>
      <c r="J58" s="6"/>
      <c r="K58" s="5"/>
    </row>
    <row r="59" spans="1:11" ht="12.75">
      <c r="A59" s="247" t="s">
        <v>242</v>
      </c>
      <c r="B59" s="248"/>
      <c r="C59" s="248"/>
      <c r="D59" s="248"/>
      <c r="E59" s="248"/>
      <c r="F59" s="248"/>
      <c r="G59" s="248"/>
      <c r="H59" s="249"/>
      <c r="I59" s="1">
        <v>53</v>
      </c>
      <c r="J59" s="6"/>
      <c r="K59" s="5"/>
    </row>
    <row r="60" spans="1:11" ht="12.75">
      <c r="A60" s="247" t="s">
        <v>83</v>
      </c>
      <c r="B60" s="248"/>
      <c r="C60" s="248"/>
      <c r="D60" s="248"/>
      <c r="E60" s="248"/>
      <c r="F60" s="248"/>
      <c r="G60" s="248"/>
      <c r="H60" s="249"/>
      <c r="I60" s="1">
        <v>54</v>
      </c>
      <c r="J60" s="6"/>
      <c r="K60" s="5"/>
    </row>
    <row r="61" spans="1:11" ht="12.75">
      <c r="A61" s="247" t="s">
        <v>84</v>
      </c>
      <c r="B61" s="248"/>
      <c r="C61" s="248"/>
      <c r="D61" s="248"/>
      <c r="E61" s="248"/>
      <c r="F61" s="248"/>
      <c r="G61" s="248"/>
      <c r="H61" s="249"/>
      <c r="I61" s="1">
        <v>55</v>
      </c>
      <c r="J61" s="6">
        <v>30485060</v>
      </c>
      <c r="K61" s="5">
        <v>496949.84</v>
      </c>
    </row>
    <row r="62" spans="1:11" ht="12.75">
      <c r="A62" s="247" t="s">
        <v>85</v>
      </c>
      <c r="B62" s="248"/>
      <c r="C62" s="248"/>
      <c r="D62" s="248"/>
      <c r="E62" s="248"/>
      <c r="F62" s="248"/>
      <c r="G62" s="248"/>
      <c r="H62" s="249"/>
      <c r="I62" s="1">
        <v>56</v>
      </c>
      <c r="J62" s="6">
        <v>35286967</v>
      </c>
      <c r="K62" s="5">
        <v>27079489.81159971</v>
      </c>
    </row>
    <row r="63" spans="1:11" ht="12.75">
      <c r="A63" s="247" t="s">
        <v>46</v>
      </c>
      <c r="B63" s="248"/>
      <c r="C63" s="248"/>
      <c r="D63" s="248"/>
      <c r="E63" s="248"/>
      <c r="F63" s="248"/>
      <c r="G63" s="248"/>
      <c r="H63" s="249"/>
      <c r="I63" s="1">
        <v>57</v>
      </c>
      <c r="J63" s="6"/>
      <c r="K63" s="5"/>
    </row>
    <row r="64" spans="1:11" ht="12.75">
      <c r="A64" s="247" t="s">
        <v>207</v>
      </c>
      <c r="B64" s="248"/>
      <c r="C64" s="248"/>
      <c r="D64" s="248"/>
      <c r="E64" s="248"/>
      <c r="F64" s="248"/>
      <c r="G64" s="248"/>
      <c r="H64" s="249"/>
      <c r="I64" s="1">
        <v>58</v>
      </c>
      <c r="J64" s="39">
        <v>105428124</v>
      </c>
      <c r="K64" s="47">
        <v>107378391.18207636</v>
      </c>
    </row>
    <row r="65" spans="1:11" ht="12.75">
      <c r="A65" s="250" t="s">
        <v>56</v>
      </c>
      <c r="B65" s="251"/>
      <c r="C65" s="251"/>
      <c r="D65" s="251"/>
      <c r="E65" s="251"/>
      <c r="F65" s="251"/>
      <c r="G65" s="251"/>
      <c r="H65" s="252"/>
      <c r="I65" s="1">
        <v>59</v>
      </c>
      <c r="J65" s="39">
        <v>2608625</v>
      </c>
      <c r="K65" s="47">
        <v>3104509.40706476</v>
      </c>
    </row>
    <row r="66" spans="1:11" ht="12.75">
      <c r="A66" s="250" t="s">
        <v>241</v>
      </c>
      <c r="B66" s="251"/>
      <c r="C66" s="251"/>
      <c r="D66" s="251"/>
      <c r="E66" s="251"/>
      <c r="F66" s="251"/>
      <c r="G66" s="251"/>
      <c r="H66" s="252"/>
      <c r="I66" s="1">
        <v>60</v>
      </c>
      <c r="J66" s="39">
        <f>J65+J40+J8+J7</f>
        <v>1412164182.3876681</v>
      </c>
      <c r="K66" s="47">
        <f>K65+K40+K8+K7</f>
        <v>1316975673.8650553</v>
      </c>
    </row>
    <row r="67" spans="1:11" ht="12.75">
      <c r="A67" s="274" t="s">
        <v>91</v>
      </c>
      <c r="B67" s="275"/>
      <c r="C67" s="275"/>
      <c r="D67" s="275"/>
      <c r="E67" s="275"/>
      <c r="F67" s="275"/>
      <c r="G67" s="275"/>
      <c r="H67" s="276"/>
      <c r="I67" s="4">
        <v>61</v>
      </c>
      <c r="J67" s="6">
        <v>793206354</v>
      </c>
      <c r="K67" s="5">
        <v>663985533.3900001</v>
      </c>
    </row>
    <row r="68" spans="1:11" ht="12.75">
      <c r="A68" s="263" t="s">
        <v>58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8"/>
    </row>
    <row r="69" spans="1:11" ht="12.75">
      <c r="A69" s="267" t="s">
        <v>191</v>
      </c>
      <c r="B69" s="268"/>
      <c r="C69" s="268"/>
      <c r="D69" s="268"/>
      <c r="E69" s="268"/>
      <c r="F69" s="268"/>
      <c r="G69" s="268"/>
      <c r="H69" s="279"/>
      <c r="I69" s="3">
        <v>62</v>
      </c>
      <c r="J69" s="39">
        <f>J70+J71+J72+J78+J79+J85+J82</f>
        <v>223578772</v>
      </c>
      <c r="K69" s="47">
        <f>K70+K71+K72+K78+K79+K85+K82</f>
        <v>236301139.66589528</v>
      </c>
    </row>
    <row r="70" spans="1:11" ht="12.75">
      <c r="A70" s="247" t="s">
        <v>141</v>
      </c>
      <c r="B70" s="248"/>
      <c r="C70" s="248"/>
      <c r="D70" s="248"/>
      <c r="E70" s="248"/>
      <c r="F70" s="248"/>
      <c r="G70" s="248"/>
      <c r="H70" s="249"/>
      <c r="I70" s="1">
        <v>63</v>
      </c>
      <c r="J70" s="6">
        <v>247193050</v>
      </c>
      <c r="K70" s="5">
        <v>247193050.0012099</v>
      </c>
    </row>
    <row r="71" spans="1:11" ht="12.75">
      <c r="A71" s="247" t="s">
        <v>142</v>
      </c>
      <c r="B71" s="248"/>
      <c r="C71" s="248"/>
      <c r="D71" s="248"/>
      <c r="E71" s="248"/>
      <c r="F71" s="248"/>
      <c r="G71" s="248"/>
      <c r="H71" s="249"/>
      <c r="I71" s="1">
        <v>64</v>
      </c>
      <c r="J71" s="6">
        <v>86141670</v>
      </c>
      <c r="K71" s="5">
        <v>87214738.27999999</v>
      </c>
    </row>
    <row r="72" spans="1:11" ht="12.75">
      <c r="A72" s="247" t="s">
        <v>143</v>
      </c>
      <c r="B72" s="248"/>
      <c r="C72" s="248"/>
      <c r="D72" s="248"/>
      <c r="E72" s="248"/>
      <c r="F72" s="248"/>
      <c r="G72" s="248"/>
      <c r="H72" s="249"/>
      <c r="I72" s="1">
        <v>65</v>
      </c>
      <c r="J72" s="39">
        <f>J73+J74-J75+J76+J77</f>
        <v>75581849</v>
      </c>
      <c r="K72" s="47">
        <f>K73+K74-K75+K76+K77</f>
        <v>74860772</v>
      </c>
    </row>
    <row r="73" spans="1:11" ht="12.75">
      <c r="A73" s="247" t="s">
        <v>144</v>
      </c>
      <c r="B73" s="248"/>
      <c r="C73" s="248"/>
      <c r="D73" s="248"/>
      <c r="E73" s="248"/>
      <c r="F73" s="248"/>
      <c r="G73" s="248"/>
      <c r="H73" s="249"/>
      <c r="I73" s="1">
        <v>66</v>
      </c>
      <c r="J73" s="6">
        <v>11652410</v>
      </c>
      <c r="K73" s="5">
        <v>11652410</v>
      </c>
    </row>
    <row r="74" spans="1:11" ht="12.75">
      <c r="A74" s="247" t="s">
        <v>145</v>
      </c>
      <c r="B74" s="248"/>
      <c r="C74" s="248"/>
      <c r="D74" s="248"/>
      <c r="E74" s="248"/>
      <c r="F74" s="248"/>
      <c r="G74" s="248"/>
      <c r="H74" s="249"/>
      <c r="I74" s="1">
        <v>67</v>
      </c>
      <c r="J74" s="6">
        <v>8465950</v>
      </c>
      <c r="K74" s="5">
        <v>8465950</v>
      </c>
    </row>
    <row r="75" spans="1:11" ht="12.75">
      <c r="A75" s="247" t="s">
        <v>133</v>
      </c>
      <c r="B75" s="248"/>
      <c r="C75" s="248"/>
      <c r="D75" s="248"/>
      <c r="E75" s="248"/>
      <c r="F75" s="248"/>
      <c r="G75" s="248"/>
      <c r="H75" s="249"/>
      <c r="I75" s="1">
        <v>68</v>
      </c>
      <c r="J75" s="6">
        <v>8465950</v>
      </c>
      <c r="K75" s="5">
        <v>8465950</v>
      </c>
    </row>
    <row r="76" spans="1:11" ht="12.75">
      <c r="A76" s="247" t="s">
        <v>134</v>
      </c>
      <c r="B76" s="248"/>
      <c r="C76" s="248"/>
      <c r="D76" s="248"/>
      <c r="E76" s="248"/>
      <c r="F76" s="248"/>
      <c r="G76" s="248"/>
      <c r="H76" s="249"/>
      <c r="I76" s="1">
        <v>69</v>
      </c>
      <c r="J76" s="6">
        <v>67117790</v>
      </c>
      <c r="K76" s="5">
        <v>67117790</v>
      </c>
    </row>
    <row r="77" spans="1:11" ht="12.75">
      <c r="A77" s="247" t="s">
        <v>135</v>
      </c>
      <c r="B77" s="248"/>
      <c r="C77" s="248"/>
      <c r="D77" s="248"/>
      <c r="E77" s="248"/>
      <c r="F77" s="248"/>
      <c r="G77" s="248"/>
      <c r="H77" s="249"/>
      <c r="I77" s="1">
        <v>70</v>
      </c>
      <c r="J77" s="6">
        <v>-3188351</v>
      </c>
      <c r="K77" s="5">
        <v>-3909428</v>
      </c>
    </row>
    <row r="78" spans="1:11" ht="12.75">
      <c r="A78" s="247" t="s">
        <v>136</v>
      </c>
      <c r="B78" s="248"/>
      <c r="C78" s="248"/>
      <c r="D78" s="248"/>
      <c r="E78" s="248"/>
      <c r="F78" s="248"/>
      <c r="G78" s="248"/>
      <c r="H78" s="249"/>
      <c r="I78" s="1">
        <v>71</v>
      </c>
      <c r="J78" s="6">
        <v>69396583</v>
      </c>
      <c r="K78" s="5">
        <v>69402489</v>
      </c>
    </row>
    <row r="79" spans="1:11" ht="12.75">
      <c r="A79" s="247" t="s">
        <v>238</v>
      </c>
      <c r="B79" s="248"/>
      <c r="C79" s="248"/>
      <c r="D79" s="248"/>
      <c r="E79" s="248"/>
      <c r="F79" s="248"/>
      <c r="G79" s="248"/>
      <c r="H79" s="249"/>
      <c r="I79" s="1">
        <v>72</v>
      </c>
      <c r="J79" s="39">
        <f>-J81</f>
        <v>-266224251</v>
      </c>
      <c r="K79" s="47">
        <f>-SUM(K80:K81)</f>
        <v>-254040325.2951068</v>
      </c>
    </row>
    <row r="80" spans="1:11" ht="12.75">
      <c r="A80" s="271" t="s">
        <v>169</v>
      </c>
      <c r="B80" s="272"/>
      <c r="C80" s="272"/>
      <c r="D80" s="272"/>
      <c r="E80" s="272"/>
      <c r="F80" s="272"/>
      <c r="G80" s="272"/>
      <c r="H80" s="273"/>
      <c r="I80" s="1">
        <v>73</v>
      </c>
      <c r="J80" s="6"/>
      <c r="K80" s="5"/>
    </row>
    <row r="81" spans="1:11" ht="12.75">
      <c r="A81" s="271" t="s">
        <v>170</v>
      </c>
      <c r="B81" s="272"/>
      <c r="C81" s="272"/>
      <c r="D81" s="272"/>
      <c r="E81" s="272"/>
      <c r="F81" s="272"/>
      <c r="G81" s="272"/>
      <c r="H81" s="273"/>
      <c r="I81" s="1">
        <v>74</v>
      </c>
      <c r="J81" s="6">
        <f>11744830+254479421</f>
        <v>266224251</v>
      </c>
      <c r="K81" s="5">
        <v>254040325.2951068</v>
      </c>
    </row>
    <row r="82" spans="1:11" ht="12.75">
      <c r="A82" s="247" t="s">
        <v>239</v>
      </c>
      <c r="B82" s="248"/>
      <c r="C82" s="248"/>
      <c r="D82" s="248"/>
      <c r="E82" s="248"/>
      <c r="F82" s="248"/>
      <c r="G82" s="248"/>
      <c r="H82" s="249"/>
      <c r="I82" s="1">
        <v>75</v>
      </c>
      <c r="J82" s="39">
        <f>J83</f>
        <v>12184379</v>
      </c>
      <c r="K82" s="47">
        <f>K83</f>
        <v>12364147.0197922</v>
      </c>
    </row>
    <row r="83" spans="1:11" ht="12.75">
      <c r="A83" s="271" t="s">
        <v>171</v>
      </c>
      <c r="B83" s="272"/>
      <c r="C83" s="272"/>
      <c r="D83" s="272"/>
      <c r="E83" s="272"/>
      <c r="F83" s="272"/>
      <c r="G83" s="272"/>
      <c r="H83" s="273"/>
      <c r="I83" s="1">
        <v>76</v>
      </c>
      <c r="J83" s="6">
        <f>-24583914+36768293</f>
        <v>12184379</v>
      </c>
      <c r="K83" s="5">
        <v>12364147.0197922</v>
      </c>
    </row>
    <row r="84" spans="1:11" ht="12.75">
      <c r="A84" s="271" t="s">
        <v>172</v>
      </c>
      <c r="B84" s="272"/>
      <c r="C84" s="272"/>
      <c r="D84" s="272"/>
      <c r="E84" s="272"/>
      <c r="F84" s="272"/>
      <c r="G84" s="272"/>
      <c r="H84" s="273"/>
      <c r="I84" s="1">
        <v>77</v>
      </c>
      <c r="J84" s="6"/>
      <c r="K84" s="5"/>
    </row>
    <row r="85" spans="1:11" ht="12.75">
      <c r="A85" s="247" t="s">
        <v>173</v>
      </c>
      <c r="B85" s="248"/>
      <c r="C85" s="248"/>
      <c r="D85" s="248"/>
      <c r="E85" s="248"/>
      <c r="F85" s="248"/>
      <c r="G85" s="248"/>
      <c r="H85" s="249"/>
      <c r="I85" s="1">
        <v>78</v>
      </c>
      <c r="J85" s="6">
        <v>-694508</v>
      </c>
      <c r="K85" s="5">
        <v>-693731.34</v>
      </c>
    </row>
    <row r="86" spans="1:11" ht="12.75">
      <c r="A86" s="250" t="s">
        <v>19</v>
      </c>
      <c r="B86" s="251"/>
      <c r="C86" s="251"/>
      <c r="D86" s="251"/>
      <c r="E86" s="251"/>
      <c r="F86" s="251"/>
      <c r="G86" s="251"/>
      <c r="H86" s="252"/>
      <c r="I86" s="1">
        <v>79</v>
      </c>
      <c r="J86" s="39">
        <v>25855947</v>
      </c>
      <c r="K86" s="47">
        <f>SUM(K87:K89)</f>
        <v>25135245.563592</v>
      </c>
    </row>
    <row r="87" spans="1:11" ht="12.75">
      <c r="A87" s="247" t="s">
        <v>129</v>
      </c>
      <c r="B87" s="248"/>
      <c r="C87" s="248"/>
      <c r="D87" s="248"/>
      <c r="E87" s="248"/>
      <c r="F87" s="248"/>
      <c r="G87" s="248"/>
      <c r="H87" s="249"/>
      <c r="I87" s="1">
        <v>80</v>
      </c>
      <c r="J87" s="6">
        <v>7542238</v>
      </c>
      <c r="K87" s="5">
        <v>6418405.915192</v>
      </c>
    </row>
    <row r="88" spans="1:11" ht="12.75">
      <c r="A88" s="247" t="s">
        <v>130</v>
      </c>
      <c r="B88" s="248"/>
      <c r="C88" s="248"/>
      <c r="D88" s="248"/>
      <c r="E88" s="248"/>
      <c r="F88" s="248"/>
      <c r="G88" s="248"/>
      <c r="H88" s="249"/>
      <c r="I88" s="1">
        <v>81</v>
      </c>
      <c r="J88" s="6"/>
      <c r="K88" s="5"/>
    </row>
    <row r="89" spans="1:11" ht="12.75">
      <c r="A89" s="247" t="s">
        <v>131</v>
      </c>
      <c r="B89" s="248"/>
      <c r="C89" s="248"/>
      <c r="D89" s="248"/>
      <c r="E89" s="248"/>
      <c r="F89" s="248"/>
      <c r="G89" s="248"/>
      <c r="H89" s="249"/>
      <c r="I89" s="1">
        <v>82</v>
      </c>
      <c r="J89" s="6">
        <v>18313709</v>
      </c>
      <c r="K89" s="5">
        <v>18716839.6484</v>
      </c>
    </row>
    <row r="90" spans="1:11" ht="12.75">
      <c r="A90" s="250" t="s">
        <v>20</v>
      </c>
      <c r="B90" s="251"/>
      <c r="C90" s="251"/>
      <c r="D90" s="251"/>
      <c r="E90" s="251"/>
      <c r="F90" s="251"/>
      <c r="G90" s="251"/>
      <c r="H90" s="252"/>
      <c r="I90" s="1">
        <v>83</v>
      </c>
      <c r="J90" s="39">
        <f>SUM(J91:J99)</f>
        <v>415647492</v>
      </c>
      <c r="K90" s="47">
        <f>SUM(K91:K99)</f>
        <v>371535796.49886644</v>
      </c>
    </row>
    <row r="91" spans="1:11" ht="12.75">
      <c r="A91" s="247" t="s">
        <v>132</v>
      </c>
      <c r="B91" s="248"/>
      <c r="C91" s="248"/>
      <c r="D91" s="248"/>
      <c r="E91" s="248"/>
      <c r="F91" s="248"/>
      <c r="G91" s="248"/>
      <c r="H91" s="249"/>
      <c r="I91" s="1">
        <v>84</v>
      </c>
      <c r="J91" s="6"/>
      <c r="K91" s="5"/>
    </row>
    <row r="92" spans="1:11" ht="12.75">
      <c r="A92" s="247" t="s">
        <v>243</v>
      </c>
      <c r="B92" s="248"/>
      <c r="C92" s="248"/>
      <c r="D92" s="248"/>
      <c r="E92" s="248"/>
      <c r="F92" s="248"/>
      <c r="G92" s="248"/>
      <c r="H92" s="249"/>
      <c r="I92" s="1">
        <v>85</v>
      </c>
      <c r="J92" s="6"/>
      <c r="K92" s="5"/>
    </row>
    <row r="93" spans="1:11" ht="12.75">
      <c r="A93" s="247" t="s">
        <v>0</v>
      </c>
      <c r="B93" s="248"/>
      <c r="C93" s="248"/>
      <c r="D93" s="248"/>
      <c r="E93" s="248"/>
      <c r="F93" s="248"/>
      <c r="G93" s="248"/>
      <c r="H93" s="249"/>
      <c r="I93" s="1">
        <v>86</v>
      </c>
      <c r="J93" s="6">
        <v>347718745</v>
      </c>
      <c r="K93" s="5">
        <v>312524630.993393</v>
      </c>
    </row>
    <row r="94" spans="1:11" ht="12.75">
      <c r="A94" s="247" t="s">
        <v>244</v>
      </c>
      <c r="B94" s="248"/>
      <c r="C94" s="248"/>
      <c r="D94" s="248"/>
      <c r="E94" s="248"/>
      <c r="F94" s="248"/>
      <c r="G94" s="248"/>
      <c r="H94" s="249"/>
      <c r="I94" s="1">
        <v>87</v>
      </c>
      <c r="J94" s="6"/>
      <c r="K94" s="5"/>
    </row>
    <row r="95" spans="1:11" ht="12.75">
      <c r="A95" s="247" t="s">
        <v>245</v>
      </c>
      <c r="B95" s="248"/>
      <c r="C95" s="248"/>
      <c r="D95" s="248"/>
      <c r="E95" s="248"/>
      <c r="F95" s="248"/>
      <c r="G95" s="248"/>
      <c r="H95" s="249"/>
      <c r="I95" s="1">
        <v>88</v>
      </c>
      <c r="J95" s="6">
        <v>9811399</v>
      </c>
      <c r="K95" s="5">
        <v>1436702.07459072</v>
      </c>
    </row>
    <row r="96" spans="1:11" ht="12.75">
      <c r="A96" s="247" t="s">
        <v>246</v>
      </c>
      <c r="B96" s="248"/>
      <c r="C96" s="248"/>
      <c r="D96" s="248"/>
      <c r="E96" s="248"/>
      <c r="F96" s="248"/>
      <c r="G96" s="248"/>
      <c r="H96" s="249"/>
      <c r="I96" s="1">
        <v>89</v>
      </c>
      <c r="J96" s="6">
        <v>42495987</v>
      </c>
      <c r="K96" s="5">
        <v>42339770.683456</v>
      </c>
    </row>
    <row r="97" spans="1:11" ht="12.75">
      <c r="A97" s="247" t="s">
        <v>94</v>
      </c>
      <c r="B97" s="248"/>
      <c r="C97" s="248"/>
      <c r="D97" s="248"/>
      <c r="E97" s="248"/>
      <c r="F97" s="248"/>
      <c r="G97" s="248"/>
      <c r="H97" s="249"/>
      <c r="I97" s="1">
        <v>90</v>
      </c>
      <c r="J97" s="6">
        <v>387965</v>
      </c>
      <c r="K97" s="5"/>
    </row>
    <row r="98" spans="1:11" ht="12.75">
      <c r="A98" s="247" t="s">
        <v>92</v>
      </c>
      <c r="B98" s="248"/>
      <c r="C98" s="248"/>
      <c r="D98" s="248"/>
      <c r="E98" s="248"/>
      <c r="F98" s="248"/>
      <c r="G98" s="248"/>
      <c r="H98" s="249"/>
      <c r="I98" s="1">
        <v>91</v>
      </c>
      <c r="J98" s="6"/>
      <c r="K98" s="5"/>
    </row>
    <row r="99" spans="1:11" ht="12.75">
      <c r="A99" s="247" t="s">
        <v>93</v>
      </c>
      <c r="B99" s="248"/>
      <c r="C99" s="248"/>
      <c r="D99" s="248"/>
      <c r="E99" s="248"/>
      <c r="F99" s="248"/>
      <c r="G99" s="248"/>
      <c r="H99" s="249"/>
      <c r="I99" s="1">
        <v>92</v>
      </c>
      <c r="J99" s="6">
        <v>15233396</v>
      </c>
      <c r="K99" s="5">
        <v>15234692.7474267</v>
      </c>
    </row>
    <row r="100" spans="1:11" ht="12.75">
      <c r="A100" s="250" t="s">
        <v>21</v>
      </c>
      <c r="B100" s="251"/>
      <c r="C100" s="251"/>
      <c r="D100" s="251"/>
      <c r="E100" s="251"/>
      <c r="F100" s="251"/>
      <c r="G100" s="251"/>
      <c r="H100" s="252"/>
      <c r="I100" s="1">
        <v>93</v>
      </c>
      <c r="J100" s="39">
        <v>731320138</v>
      </c>
      <c r="K100" s="47">
        <f>SUM(K101:K112)</f>
        <v>670695123.8631707</v>
      </c>
    </row>
    <row r="101" spans="1:11" ht="12.75">
      <c r="A101" s="247" t="s">
        <v>132</v>
      </c>
      <c r="B101" s="248"/>
      <c r="C101" s="248"/>
      <c r="D101" s="248"/>
      <c r="E101" s="248"/>
      <c r="F101" s="248"/>
      <c r="G101" s="248"/>
      <c r="H101" s="249"/>
      <c r="I101" s="1">
        <v>94</v>
      </c>
      <c r="J101" s="6"/>
      <c r="K101" s="5"/>
    </row>
    <row r="102" spans="1:11" ht="12.75">
      <c r="A102" s="247" t="s">
        <v>243</v>
      </c>
      <c r="B102" s="248"/>
      <c r="C102" s="248"/>
      <c r="D102" s="248"/>
      <c r="E102" s="248"/>
      <c r="F102" s="248"/>
      <c r="G102" s="248"/>
      <c r="H102" s="249"/>
      <c r="I102" s="1">
        <v>95</v>
      </c>
      <c r="J102" s="6"/>
      <c r="K102" s="5"/>
    </row>
    <row r="103" spans="1:11" ht="12.75">
      <c r="A103" s="247" t="s">
        <v>0</v>
      </c>
      <c r="B103" s="248"/>
      <c r="C103" s="248"/>
      <c r="D103" s="248"/>
      <c r="E103" s="248"/>
      <c r="F103" s="248"/>
      <c r="G103" s="248"/>
      <c r="H103" s="249"/>
      <c r="I103" s="1">
        <v>96</v>
      </c>
      <c r="J103" s="6">
        <v>157023499</v>
      </c>
      <c r="K103" s="5">
        <v>151030115.590392</v>
      </c>
    </row>
    <row r="104" spans="1:11" ht="12.75">
      <c r="A104" s="247" t="s">
        <v>244</v>
      </c>
      <c r="B104" s="248"/>
      <c r="C104" s="248"/>
      <c r="D104" s="248"/>
      <c r="E104" s="248"/>
      <c r="F104" s="248"/>
      <c r="G104" s="248"/>
      <c r="H104" s="249"/>
      <c r="I104" s="1">
        <v>97</v>
      </c>
      <c r="J104" s="6">
        <v>135581042</v>
      </c>
      <c r="K104" s="5">
        <v>70871547.2748719</v>
      </c>
    </row>
    <row r="105" spans="1:11" ht="12.75">
      <c r="A105" s="247" t="s">
        <v>245</v>
      </c>
      <c r="B105" s="248"/>
      <c r="C105" s="248"/>
      <c r="D105" s="248"/>
      <c r="E105" s="248"/>
      <c r="F105" s="248"/>
      <c r="G105" s="248"/>
      <c r="H105" s="249"/>
      <c r="I105" s="1">
        <v>98</v>
      </c>
      <c r="J105" s="6">
        <v>225830671</v>
      </c>
      <c r="K105" s="5">
        <v>277140561.683253</v>
      </c>
    </row>
    <row r="106" spans="1:11" ht="12.75">
      <c r="A106" s="247" t="s">
        <v>246</v>
      </c>
      <c r="B106" s="248"/>
      <c r="C106" s="248"/>
      <c r="D106" s="248"/>
      <c r="E106" s="248"/>
      <c r="F106" s="248"/>
      <c r="G106" s="248"/>
      <c r="H106" s="249"/>
      <c r="I106" s="1">
        <v>99</v>
      </c>
      <c r="J106" s="6">
        <v>60832637</v>
      </c>
      <c r="K106" s="5">
        <v>59669539.25</v>
      </c>
    </row>
    <row r="107" spans="1:11" ht="12.75">
      <c r="A107" s="247" t="s">
        <v>94</v>
      </c>
      <c r="B107" s="248"/>
      <c r="C107" s="248"/>
      <c r="D107" s="248"/>
      <c r="E107" s="248"/>
      <c r="F107" s="248"/>
      <c r="G107" s="248"/>
      <c r="H107" s="249"/>
      <c r="I107" s="1">
        <v>100</v>
      </c>
      <c r="J107" s="6">
        <v>1153639</v>
      </c>
      <c r="K107" s="5">
        <v>19208.64</v>
      </c>
    </row>
    <row r="108" spans="1:11" ht="12.75">
      <c r="A108" s="247" t="s">
        <v>95</v>
      </c>
      <c r="B108" s="248"/>
      <c r="C108" s="248"/>
      <c r="D108" s="248"/>
      <c r="E108" s="248"/>
      <c r="F108" s="248"/>
      <c r="G108" s="248"/>
      <c r="H108" s="249"/>
      <c r="I108" s="1">
        <v>101</v>
      </c>
      <c r="J108" s="6">
        <v>48739877</v>
      </c>
      <c r="K108" s="5">
        <v>54717064.9358316</v>
      </c>
    </row>
    <row r="109" spans="1:11" ht="12.75">
      <c r="A109" s="247" t="s">
        <v>96</v>
      </c>
      <c r="B109" s="248"/>
      <c r="C109" s="248"/>
      <c r="D109" s="248"/>
      <c r="E109" s="248"/>
      <c r="F109" s="248"/>
      <c r="G109" s="248"/>
      <c r="H109" s="249"/>
      <c r="I109" s="1">
        <v>102</v>
      </c>
      <c r="J109" s="6">
        <v>33408724</v>
      </c>
      <c r="K109" s="5">
        <v>40568226.9144652</v>
      </c>
    </row>
    <row r="110" spans="1:11" ht="12.75">
      <c r="A110" s="247" t="s">
        <v>99</v>
      </c>
      <c r="B110" s="248"/>
      <c r="C110" s="248"/>
      <c r="D110" s="248"/>
      <c r="E110" s="248"/>
      <c r="F110" s="248"/>
      <c r="G110" s="248"/>
      <c r="H110" s="249"/>
      <c r="I110" s="1">
        <v>103</v>
      </c>
      <c r="J110" s="6">
        <v>100985</v>
      </c>
      <c r="K110" s="5">
        <v>100985.01</v>
      </c>
    </row>
    <row r="111" spans="1:11" ht="12.75">
      <c r="A111" s="247" t="s">
        <v>97</v>
      </c>
      <c r="B111" s="248"/>
      <c r="C111" s="248"/>
      <c r="D111" s="248"/>
      <c r="E111" s="248"/>
      <c r="F111" s="248"/>
      <c r="G111" s="248"/>
      <c r="H111" s="249"/>
      <c r="I111" s="1">
        <v>104</v>
      </c>
      <c r="J111" s="6"/>
      <c r="K111" s="5"/>
    </row>
    <row r="112" spans="1:11" ht="12.75">
      <c r="A112" s="247" t="s">
        <v>98</v>
      </c>
      <c r="B112" s="248"/>
      <c r="C112" s="248"/>
      <c r="D112" s="248"/>
      <c r="E112" s="248"/>
      <c r="F112" s="248"/>
      <c r="G112" s="248"/>
      <c r="H112" s="249"/>
      <c r="I112" s="1">
        <v>105</v>
      </c>
      <c r="J112" s="6">
        <v>68649064</v>
      </c>
      <c r="K112" s="5">
        <v>16577874.5643572</v>
      </c>
    </row>
    <row r="113" spans="1:11" ht="12.75">
      <c r="A113" s="250" t="s">
        <v>1</v>
      </c>
      <c r="B113" s="251"/>
      <c r="C113" s="251"/>
      <c r="D113" s="251"/>
      <c r="E113" s="251"/>
      <c r="F113" s="251"/>
      <c r="G113" s="251"/>
      <c r="H113" s="252"/>
      <c r="I113" s="1">
        <v>106</v>
      </c>
      <c r="J113" s="39">
        <v>15761833</v>
      </c>
      <c r="K113" s="47">
        <v>13308368.28</v>
      </c>
    </row>
    <row r="114" spans="1:11" ht="12.75">
      <c r="A114" s="250" t="s">
        <v>25</v>
      </c>
      <c r="B114" s="251"/>
      <c r="C114" s="251"/>
      <c r="D114" s="251"/>
      <c r="E114" s="251"/>
      <c r="F114" s="251"/>
      <c r="G114" s="251"/>
      <c r="H114" s="252"/>
      <c r="I114" s="1">
        <v>107</v>
      </c>
      <c r="J114" s="39">
        <f>J113+J100+J90+J86+J69</f>
        <v>1412164182</v>
      </c>
      <c r="K114" s="47">
        <f>K113+K100+K90+K86+K69</f>
        <v>1316975673.8715243</v>
      </c>
    </row>
    <row r="115" spans="1:11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6">
        <v>793206354</v>
      </c>
      <c r="K115" s="5">
        <v>663985533.3900001</v>
      </c>
    </row>
    <row r="116" spans="1:11" ht="12.75">
      <c r="A116" s="263" t="s">
        <v>305</v>
      </c>
      <c r="B116" s="264"/>
      <c r="C116" s="264"/>
      <c r="D116" s="264"/>
      <c r="E116" s="264"/>
      <c r="F116" s="264"/>
      <c r="G116" s="264"/>
      <c r="H116" s="264"/>
      <c r="I116" s="265"/>
      <c r="J116" s="265"/>
      <c r="K116" s="266"/>
    </row>
    <row r="117" spans="1:11" ht="12.75">
      <c r="A117" s="267" t="s">
        <v>186</v>
      </c>
      <c r="B117" s="268"/>
      <c r="C117" s="268"/>
      <c r="D117" s="268"/>
      <c r="E117" s="268"/>
      <c r="F117" s="268"/>
      <c r="G117" s="268"/>
      <c r="H117" s="268"/>
      <c r="I117" s="269"/>
      <c r="J117" s="269"/>
      <c r="K117" s="270"/>
    </row>
    <row r="118" spans="1:11" ht="12.75">
      <c r="A118" s="247" t="s">
        <v>8</v>
      </c>
      <c r="B118" s="248"/>
      <c r="C118" s="248"/>
      <c r="D118" s="248"/>
      <c r="E118" s="248"/>
      <c r="F118" s="248"/>
      <c r="G118" s="248"/>
      <c r="H118" s="249"/>
      <c r="I118" s="1">
        <v>109</v>
      </c>
      <c r="J118" s="6">
        <f>J69-J85</f>
        <v>224273280</v>
      </c>
      <c r="K118" s="5">
        <f>K69-K85</f>
        <v>236994871.0058953</v>
      </c>
    </row>
    <row r="119" spans="1:11" ht="12.75">
      <c r="A119" s="253" t="s">
        <v>9</v>
      </c>
      <c r="B119" s="254"/>
      <c r="C119" s="254"/>
      <c r="D119" s="254"/>
      <c r="E119" s="254"/>
      <c r="F119" s="254"/>
      <c r="G119" s="254"/>
      <c r="H119" s="255"/>
      <c r="I119" s="4">
        <v>110</v>
      </c>
      <c r="J119" s="145">
        <v>-694508</v>
      </c>
      <c r="K119" s="165">
        <f>K85</f>
        <v>-693731.34</v>
      </c>
    </row>
    <row r="120" spans="1:11" ht="12.75">
      <c r="A120" s="256" t="s">
        <v>306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  <row r="122" ht="12.75">
      <c r="K122" s="104"/>
    </row>
    <row r="123" spans="10:11" ht="12.75">
      <c r="J123" s="104"/>
      <c r="K123" s="104"/>
    </row>
    <row r="124" spans="10:11" ht="12.75">
      <c r="J124" s="104"/>
      <c r="K124" s="104"/>
    </row>
  </sheetData>
  <sheetProtection/>
  <mergeCells count="121"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</mergeCells>
  <dataValidations count="3">
    <dataValidation type="whole" operator="notEqual" allowBlank="1" showInputMessage="1" showErrorMessage="1" errorTitle="Pogrešan unos" error="Mogu se unijeti samo cjelobrojne vrijednosti." sqref="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2:K72 J86 J75:K75 J100 J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J9 J16 J26 J3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zoomScaleSheetLayoutView="100" zoomScalePageLayoutView="0" workbookViewId="0" topLeftCell="A33">
      <selection activeCell="K16" sqref="K16"/>
    </sheetView>
  </sheetViews>
  <sheetFormatPr defaultColWidth="9.140625" defaultRowHeight="12.75"/>
  <cols>
    <col min="1" max="4" width="9.140625" style="38" customWidth="1"/>
    <col min="5" max="7" width="7.8515625" style="38" customWidth="1"/>
    <col min="8" max="9" width="9.140625" style="38" customWidth="1"/>
    <col min="10" max="11" width="15.7109375" style="38" customWidth="1"/>
    <col min="12" max="12" width="11.7109375" style="38" bestFit="1" customWidth="1"/>
    <col min="13" max="13" width="12.7109375" style="38" customWidth="1"/>
    <col min="14" max="14" width="10.140625" style="38" customWidth="1"/>
    <col min="15" max="16384" width="9.140625" style="38" customWidth="1"/>
  </cols>
  <sheetData>
    <row r="1" spans="1:11" ht="12.75" customHeight="1">
      <c r="A1" s="280" t="s">
        <v>154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12.75" customHeight="1">
      <c r="A2" s="281" t="s">
        <v>383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2.75" customHeight="1">
      <c r="A3" s="282" t="s">
        <v>352</v>
      </c>
      <c r="B3" s="283"/>
      <c r="C3" s="283"/>
      <c r="D3" s="283"/>
      <c r="E3" s="283"/>
      <c r="F3" s="283"/>
      <c r="G3" s="283"/>
      <c r="H3" s="283"/>
      <c r="I3" s="283"/>
      <c r="J3" s="284"/>
      <c r="K3" s="106"/>
    </row>
    <row r="4" spans="1:11" ht="23.25" customHeight="1">
      <c r="A4" s="285" t="s">
        <v>59</v>
      </c>
      <c r="B4" s="286"/>
      <c r="C4" s="286"/>
      <c r="D4" s="286"/>
      <c r="E4" s="286"/>
      <c r="F4" s="286"/>
      <c r="G4" s="286"/>
      <c r="H4" s="287"/>
      <c r="I4" s="42" t="s">
        <v>279</v>
      </c>
      <c r="J4" s="44" t="s">
        <v>310</v>
      </c>
      <c r="K4" s="44" t="s">
        <v>311</v>
      </c>
    </row>
    <row r="5" spans="1:11" ht="12.75">
      <c r="A5" s="285"/>
      <c r="B5" s="286"/>
      <c r="C5" s="286"/>
      <c r="D5" s="286"/>
      <c r="E5" s="286"/>
      <c r="F5" s="286"/>
      <c r="G5" s="286"/>
      <c r="H5" s="287"/>
      <c r="I5" s="42"/>
      <c r="J5" s="44"/>
      <c r="K5" s="44"/>
    </row>
    <row r="6" spans="1:11" ht="12.75">
      <c r="A6" s="304">
        <v>1</v>
      </c>
      <c r="B6" s="305"/>
      <c r="C6" s="305"/>
      <c r="D6" s="305"/>
      <c r="E6" s="305"/>
      <c r="F6" s="305"/>
      <c r="G6" s="305"/>
      <c r="H6" s="306"/>
      <c r="I6" s="46">
        <v>2</v>
      </c>
      <c r="J6" s="44">
        <v>3</v>
      </c>
      <c r="K6" s="44">
        <v>5</v>
      </c>
    </row>
    <row r="7" spans="1:14" ht="12.75" customHeight="1">
      <c r="A7" s="267" t="s">
        <v>26</v>
      </c>
      <c r="B7" s="268"/>
      <c r="C7" s="268"/>
      <c r="D7" s="268"/>
      <c r="E7" s="268"/>
      <c r="F7" s="268"/>
      <c r="G7" s="268"/>
      <c r="H7" s="279"/>
      <c r="I7" s="173">
        <v>111</v>
      </c>
      <c r="J7" s="157">
        <f>J8+J9</f>
        <v>1233259157</v>
      </c>
      <c r="K7" s="169">
        <f>K8+K9</f>
        <v>1530119065.9272814</v>
      </c>
      <c r="L7" s="147"/>
      <c r="N7" s="104"/>
    </row>
    <row r="8" spans="1:15" ht="12.75" customHeight="1">
      <c r="A8" s="250" t="s">
        <v>152</v>
      </c>
      <c r="B8" s="251"/>
      <c r="C8" s="251"/>
      <c r="D8" s="251"/>
      <c r="E8" s="251"/>
      <c r="F8" s="251"/>
      <c r="G8" s="251"/>
      <c r="H8" s="252"/>
      <c r="I8" s="174">
        <v>112</v>
      </c>
      <c r="J8" s="154">
        <v>1159693965</v>
      </c>
      <c r="K8" s="154">
        <v>1477894275.12951</v>
      </c>
      <c r="N8" s="148"/>
      <c r="O8" s="104"/>
    </row>
    <row r="9" spans="1:14" ht="12.75" customHeight="1">
      <c r="A9" s="250" t="s">
        <v>103</v>
      </c>
      <c r="B9" s="251"/>
      <c r="C9" s="251"/>
      <c r="D9" s="251"/>
      <c r="E9" s="251"/>
      <c r="F9" s="251"/>
      <c r="G9" s="251"/>
      <c r="H9" s="252"/>
      <c r="I9" s="174">
        <v>113</v>
      </c>
      <c r="J9" s="154">
        <v>73565192</v>
      </c>
      <c r="K9" s="154">
        <v>52224790.7977715</v>
      </c>
      <c r="N9" s="148"/>
    </row>
    <row r="10" spans="1:11" ht="12.75" customHeight="1">
      <c r="A10" s="250" t="s">
        <v>12</v>
      </c>
      <c r="B10" s="251"/>
      <c r="C10" s="251"/>
      <c r="D10" s="251"/>
      <c r="E10" s="251"/>
      <c r="F10" s="251"/>
      <c r="G10" s="251"/>
      <c r="H10" s="252"/>
      <c r="I10" s="174">
        <v>114</v>
      </c>
      <c r="J10" s="153">
        <f>J11+J12+J16+J20+J21+J22+J25+J26</f>
        <v>1188559813.83</v>
      </c>
      <c r="K10" s="179">
        <f>K11+K12+K16+K20+K21+K22+K25+K26</f>
        <v>1486107663.9693863</v>
      </c>
    </row>
    <row r="11" spans="1:13" ht="12.75" customHeight="1">
      <c r="A11" s="250" t="s">
        <v>104</v>
      </c>
      <c r="B11" s="251"/>
      <c r="C11" s="251"/>
      <c r="D11" s="251"/>
      <c r="E11" s="251"/>
      <c r="F11" s="251"/>
      <c r="G11" s="251"/>
      <c r="H11" s="252"/>
      <c r="I11" s="174">
        <v>115</v>
      </c>
      <c r="J11" s="154">
        <v>-9294452</v>
      </c>
      <c r="K11" s="154">
        <v>6092053.970117859</v>
      </c>
      <c r="M11" s="104"/>
    </row>
    <row r="12" spans="1:14" ht="12.75" customHeight="1">
      <c r="A12" s="250" t="s">
        <v>22</v>
      </c>
      <c r="B12" s="251"/>
      <c r="C12" s="251"/>
      <c r="D12" s="251"/>
      <c r="E12" s="251"/>
      <c r="F12" s="251"/>
      <c r="G12" s="251"/>
      <c r="H12" s="252"/>
      <c r="I12" s="174">
        <v>116</v>
      </c>
      <c r="J12" s="153">
        <f>SUM(J13:J15)</f>
        <v>749934565</v>
      </c>
      <c r="K12" s="179">
        <f>SUM(K13:K15)</f>
        <v>999000973.5003572</v>
      </c>
      <c r="L12" s="147"/>
      <c r="N12" s="148"/>
    </row>
    <row r="13" spans="1:11" ht="12.75" customHeight="1">
      <c r="A13" s="247" t="s">
        <v>146</v>
      </c>
      <c r="B13" s="248"/>
      <c r="C13" s="248"/>
      <c r="D13" s="248"/>
      <c r="E13" s="248"/>
      <c r="F13" s="248"/>
      <c r="G13" s="248"/>
      <c r="H13" s="249"/>
      <c r="I13" s="174">
        <v>117</v>
      </c>
      <c r="J13" s="154">
        <v>282283122</v>
      </c>
      <c r="K13" s="154">
        <v>375360524.38917714</v>
      </c>
    </row>
    <row r="14" spans="1:11" ht="12.75" customHeight="1">
      <c r="A14" s="247" t="s">
        <v>147</v>
      </c>
      <c r="B14" s="248"/>
      <c r="C14" s="248"/>
      <c r="D14" s="248"/>
      <c r="E14" s="248"/>
      <c r="F14" s="248"/>
      <c r="G14" s="248"/>
      <c r="H14" s="249"/>
      <c r="I14" s="174">
        <v>118</v>
      </c>
      <c r="J14" s="154">
        <v>157298410</v>
      </c>
      <c r="K14" s="154">
        <v>211334241.43412754</v>
      </c>
    </row>
    <row r="15" spans="1:11" ht="12.75" customHeight="1">
      <c r="A15" s="247" t="s">
        <v>61</v>
      </c>
      <c r="B15" s="248"/>
      <c r="C15" s="248"/>
      <c r="D15" s="248"/>
      <c r="E15" s="248"/>
      <c r="F15" s="248"/>
      <c r="G15" s="248"/>
      <c r="H15" s="249"/>
      <c r="I15" s="174">
        <v>119</v>
      </c>
      <c r="J15" s="154">
        <v>310353033</v>
      </c>
      <c r="K15" s="154">
        <v>412306207.67705256</v>
      </c>
    </row>
    <row r="16" spans="1:14" ht="12.75" customHeight="1">
      <c r="A16" s="250" t="s">
        <v>23</v>
      </c>
      <c r="B16" s="251"/>
      <c r="C16" s="251"/>
      <c r="D16" s="251"/>
      <c r="E16" s="251"/>
      <c r="F16" s="251"/>
      <c r="G16" s="251"/>
      <c r="H16" s="252"/>
      <c r="I16" s="174">
        <v>120</v>
      </c>
      <c r="J16" s="153">
        <f>SUM(J17:J19)</f>
        <v>257848489</v>
      </c>
      <c r="K16" s="179">
        <f>SUM(K17:K19)</f>
        <v>283495783.9808279</v>
      </c>
      <c r="M16" s="104"/>
      <c r="N16" s="148"/>
    </row>
    <row r="17" spans="1:11" ht="12.75" customHeight="1">
      <c r="A17" s="247" t="s">
        <v>62</v>
      </c>
      <c r="B17" s="248"/>
      <c r="C17" s="248"/>
      <c r="D17" s="248"/>
      <c r="E17" s="248"/>
      <c r="F17" s="248"/>
      <c r="G17" s="248"/>
      <c r="H17" s="249"/>
      <c r="I17" s="174">
        <v>121</v>
      </c>
      <c r="J17" s="154">
        <v>179782568</v>
      </c>
      <c r="K17" s="154">
        <v>207007107.9986777</v>
      </c>
    </row>
    <row r="18" spans="1:11" ht="12.75" customHeight="1">
      <c r="A18" s="247" t="s">
        <v>63</v>
      </c>
      <c r="B18" s="248"/>
      <c r="C18" s="248"/>
      <c r="D18" s="248"/>
      <c r="E18" s="248"/>
      <c r="F18" s="248"/>
      <c r="G18" s="248"/>
      <c r="H18" s="249"/>
      <c r="I18" s="174">
        <v>122</v>
      </c>
      <c r="J18" s="154">
        <v>50598421</v>
      </c>
      <c r="K18" s="154">
        <v>48181525.72215022</v>
      </c>
    </row>
    <row r="19" spans="1:11" ht="12.75" customHeight="1">
      <c r="A19" s="247" t="s">
        <v>64</v>
      </c>
      <c r="B19" s="248"/>
      <c r="C19" s="248"/>
      <c r="D19" s="248"/>
      <c r="E19" s="248"/>
      <c r="F19" s="248"/>
      <c r="G19" s="248"/>
      <c r="H19" s="249"/>
      <c r="I19" s="174">
        <v>123</v>
      </c>
      <c r="J19" s="154">
        <v>27467500</v>
      </c>
      <c r="K19" s="154">
        <v>28307150.26</v>
      </c>
    </row>
    <row r="20" spans="1:14" ht="12.75" customHeight="1">
      <c r="A20" s="250" t="s">
        <v>105</v>
      </c>
      <c r="B20" s="251"/>
      <c r="C20" s="251"/>
      <c r="D20" s="251"/>
      <c r="E20" s="251"/>
      <c r="F20" s="251"/>
      <c r="G20" s="251"/>
      <c r="H20" s="252"/>
      <c r="I20" s="174">
        <v>124</v>
      </c>
      <c r="J20" s="154">
        <v>51334625</v>
      </c>
      <c r="K20" s="154">
        <v>43642322.71171059</v>
      </c>
      <c r="N20" s="148"/>
    </row>
    <row r="21" spans="1:11" ht="12.75" customHeight="1">
      <c r="A21" s="250" t="s">
        <v>106</v>
      </c>
      <c r="B21" s="251"/>
      <c r="C21" s="251"/>
      <c r="D21" s="251"/>
      <c r="E21" s="251"/>
      <c r="F21" s="251"/>
      <c r="G21" s="251"/>
      <c r="H21" s="252"/>
      <c r="I21" s="174">
        <v>125</v>
      </c>
      <c r="J21" s="154">
        <v>24617493</v>
      </c>
      <c r="K21" s="154">
        <f>33563674.9740681-1996633.92</f>
        <v>31567041.054068096</v>
      </c>
    </row>
    <row r="22" spans="1:11" ht="12.75" customHeight="1">
      <c r="A22" s="250" t="s">
        <v>24</v>
      </c>
      <c r="B22" s="251"/>
      <c r="C22" s="251"/>
      <c r="D22" s="251"/>
      <c r="E22" s="251"/>
      <c r="F22" s="251"/>
      <c r="G22" s="251"/>
      <c r="H22" s="252"/>
      <c r="I22" s="174">
        <v>126</v>
      </c>
      <c r="J22" s="153">
        <f>SUM(J23:J24)</f>
        <v>2343829</v>
      </c>
      <c r="K22" s="179">
        <f>SUM(K23:K24)</f>
        <v>4982342.741868788</v>
      </c>
    </row>
    <row r="23" spans="1:14" ht="12.75" customHeight="1">
      <c r="A23" s="247" t="s">
        <v>137</v>
      </c>
      <c r="B23" s="248"/>
      <c r="C23" s="248"/>
      <c r="D23" s="248"/>
      <c r="E23" s="248"/>
      <c r="F23" s="248"/>
      <c r="G23" s="248"/>
      <c r="H23" s="249"/>
      <c r="I23" s="174">
        <v>127</v>
      </c>
      <c r="J23" s="154">
        <v>1788499</v>
      </c>
      <c r="K23" s="154">
        <v>831048.89</v>
      </c>
      <c r="N23" s="148"/>
    </row>
    <row r="24" spans="1:11" ht="12.75" customHeight="1">
      <c r="A24" s="247" t="s">
        <v>138</v>
      </c>
      <c r="B24" s="248"/>
      <c r="C24" s="248"/>
      <c r="D24" s="248"/>
      <c r="E24" s="248"/>
      <c r="F24" s="248"/>
      <c r="G24" s="248"/>
      <c r="H24" s="249"/>
      <c r="I24" s="174">
        <v>128</v>
      </c>
      <c r="J24" s="154">
        <v>555330</v>
      </c>
      <c r="K24" s="154">
        <v>4151293.8518687887</v>
      </c>
    </row>
    <row r="25" spans="1:11" ht="12.75" customHeight="1">
      <c r="A25" s="250" t="s">
        <v>107</v>
      </c>
      <c r="B25" s="251"/>
      <c r="C25" s="251"/>
      <c r="D25" s="251"/>
      <c r="E25" s="251"/>
      <c r="F25" s="251"/>
      <c r="G25" s="251"/>
      <c r="H25" s="252"/>
      <c r="I25" s="174">
        <v>129</v>
      </c>
      <c r="J25" s="154">
        <v>10910167</v>
      </c>
      <c r="K25" s="154">
        <f>3303358.743409+1996633.92</f>
        <v>5299992.663409</v>
      </c>
    </row>
    <row r="26" spans="1:13" ht="12.75" customHeight="1">
      <c r="A26" s="250" t="s">
        <v>50</v>
      </c>
      <c r="B26" s="251"/>
      <c r="C26" s="251"/>
      <c r="D26" s="251"/>
      <c r="E26" s="251"/>
      <c r="F26" s="251"/>
      <c r="G26" s="251"/>
      <c r="H26" s="252"/>
      <c r="I26" s="174">
        <v>130</v>
      </c>
      <c r="J26" s="154">
        <v>100865097.83</v>
      </c>
      <c r="K26" s="154">
        <v>112027153.34702682</v>
      </c>
      <c r="M26" s="104"/>
    </row>
    <row r="27" spans="1:11" ht="12.75" customHeight="1">
      <c r="A27" s="250" t="s">
        <v>213</v>
      </c>
      <c r="B27" s="251"/>
      <c r="C27" s="251"/>
      <c r="D27" s="251"/>
      <c r="E27" s="251"/>
      <c r="F27" s="251"/>
      <c r="G27" s="251"/>
      <c r="H27" s="252"/>
      <c r="I27" s="174">
        <v>131</v>
      </c>
      <c r="J27" s="153">
        <f>SUM(J28:J32)</f>
        <v>24672842</v>
      </c>
      <c r="K27" s="179">
        <f>SUM(K28:K32)</f>
        <v>11174310.193153132</v>
      </c>
    </row>
    <row r="28" spans="1:11" ht="12.75" customHeight="1">
      <c r="A28" s="250" t="s">
        <v>227</v>
      </c>
      <c r="B28" s="251"/>
      <c r="C28" s="251"/>
      <c r="D28" s="251"/>
      <c r="E28" s="251"/>
      <c r="F28" s="251"/>
      <c r="G28" s="251"/>
      <c r="H28" s="252"/>
      <c r="I28" s="174">
        <v>132</v>
      </c>
      <c r="J28" s="154"/>
      <c r="K28" s="154"/>
    </row>
    <row r="29" spans="1:11" ht="12.75" customHeight="1">
      <c r="A29" s="250" t="s">
        <v>155</v>
      </c>
      <c r="B29" s="251"/>
      <c r="C29" s="251"/>
      <c r="D29" s="251"/>
      <c r="E29" s="251"/>
      <c r="F29" s="251"/>
      <c r="G29" s="251"/>
      <c r="H29" s="252"/>
      <c r="I29" s="174">
        <v>133</v>
      </c>
      <c r="J29" s="154">
        <v>3167261</v>
      </c>
      <c r="K29" s="154">
        <v>9984779.90315313</v>
      </c>
    </row>
    <row r="30" spans="1:11" ht="12.75" customHeight="1">
      <c r="A30" s="250" t="s">
        <v>139</v>
      </c>
      <c r="B30" s="251"/>
      <c r="C30" s="251"/>
      <c r="D30" s="251"/>
      <c r="E30" s="251"/>
      <c r="F30" s="251"/>
      <c r="G30" s="251"/>
      <c r="H30" s="252"/>
      <c r="I30" s="174">
        <v>134</v>
      </c>
      <c r="J30" s="154"/>
      <c r="K30" s="154"/>
    </row>
    <row r="31" spans="1:11" ht="12.75" customHeight="1">
      <c r="A31" s="250" t="s">
        <v>223</v>
      </c>
      <c r="B31" s="251"/>
      <c r="C31" s="251"/>
      <c r="D31" s="251"/>
      <c r="E31" s="251"/>
      <c r="F31" s="251"/>
      <c r="G31" s="251"/>
      <c r="H31" s="252"/>
      <c r="I31" s="174">
        <v>135</v>
      </c>
      <c r="J31" s="154"/>
      <c r="K31" s="154"/>
    </row>
    <row r="32" spans="1:11" ht="12.75" customHeight="1">
      <c r="A32" s="250" t="s">
        <v>140</v>
      </c>
      <c r="B32" s="251"/>
      <c r="C32" s="251"/>
      <c r="D32" s="251"/>
      <c r="E32" s="251"/>
      <c r="F32" s="251"/>
      <c r="G32" s="251"/>
      <c r="H32" s="252"/>
      <c r="I32" s="174">
        <v>136</v>
      </c>
      <c r="J32" s="154">
        <v>21505581</v>
      </c>
      <c r="K32" s="154">
        <v>1189530.29</v>
      </c>
    </row>
    <row r="33" spans="1:11" ht="12.75" customHeight="1">
      <c r="A33" s="250" t="s">
        <v>214</v>
      </c>
      <c r="B33" s="251"/>
      <c r="C33" s="251"/>
      <c r="D33" s="251"/>
      <c r="E33" s="251"/>
      <c r="F33" s="251"/>
      <c r="G33" s="251"/>
      <c r="H33" s="252"/>
      <c r="I33" s="174">
        <v>137</v>
      </c>
      <c r="J33" s="153">
        <f>SUM(J34:J37)</f>
        <v>41370801</v>
      </c>
      <c r="K33" s="179">
        <f>SUM(K34:K37)</f>
        <v>25790748.826607935</v>
      </c>
    </row>
    <row r="34" spans="1:11" ht="12.75" customHeight="1">
      <c r="A34" s="250" t="s">
        <v>66</v>
      </c>
      <c r="B34" s="251"/>
      <c r="C34" s="251"/>
      <c r="D34" s="251"/>
      <c r="E34" s="251"/>
      <c r="F34" s="251"/>
      <c r="G34" s="251"/>
      <c r="H34" s="252"/>
      <c r="I34" s="174">
        <v>138</v>
      </c>
      <c r="J34" s="154"/>
      <c r="K34" s="154"/>
    </row>
    <row r="35" spans="1:11" ht="12.75" customHeight="1">
      <c r="A35" s="250" t="s">
        <v>65</v>
      </c>
      <c r="B35" s="251"/>
      <c r="C35" s="251"/>
      <c r="D35" s="251"/>
      <c r="E35" s="251"/>
      <c r="F35" s="251"/>
      <c r="G35" s="251"/>
      <c r="H35" s="252"/>
      <c r="I35" s="174">
        <v>139</v>
      </c>
      <c r="J35" s="154">
        <v>29417310</v>
      </c>
      <c r="K35" s="154">
        <v>25790748.826607935</v>
      </c>
    </row>
    <row r="36" spans="1:11" ht="12.75" customHeight="1">
      <c r="A36" s="250" t="s">
        <v>224</v>
      </c>
      <c r="B36" s="251"/>
      <c r="C36" s="251"/>
      <c r="D36" s="251"/>
      <c r="E36" s="251"/>
      <c r="F36" s="251"/>
      <c r="G36" s="251"/>
      <c r="H36" s="252"/>
      <c r="I36" s="174">
        <v>140</v>
      </c>
      <c r="J36" s="154"/>
      <c r="K36" s="154"/>
    </row>
    <row r="37" spans="1:11" ht="12.75" customHeight="1">
      <c r="A37" s="250" t="s">
        <v>67</v>
      </c>
      <c r="B37" s="251"/>
      <c r="C37" s="251"/>
      <c r="D37" s="251"/>
      <c r="E37" s="251"/>
      <c r="F37" s="251"/>
      <c r="G37" s="251"/>
      <c r="H37" s="252"/>
      <c r="I37" s="174">
        <v>141</v>
      </c>
      <c r="J37" s="154">
        <v>11953491</v>
      </c>
      <c r="K37" s="154"/>
    </row>
    <row r="38" spans="1:11" ht="12.75" customHeight="1">
      <c r="A38" s="250" t="s">
        <v>195</v>
      </c>
      <c r="B38" s="251"/>
      <c r="C38" s="251"/>
      <c r="D38" s="251"/>
      <c r="E38" s="251"/>
      <c r="F38" s="251"/>
      <c r="G38" s="251"/>
      <c r="H38" s="252"/>
      <c r="I38" s="174">
        <v>142</v>
      </c>
      <c r="J38" s="154">
        <v>26116</v>
      </c>
      <c r="K38" s="180"/>
    </row>
    <row r="39" spans="1:11" ht="12.75" customHeight="1">
      <c r="A39" s="250" t="s">
        <v>196</v>
      </c>
      <c r="B39" s="251"/>
      <c r="C39" s="251"/>
      <c r="D39" s="251"/>
      <c r="E39" s="251"/>
      <c r="F39" s="251"/>
      <c r="G39" s="251"/>
      <c r="H39" s="252"/>
      <c r="I39" s="174">
        <v>143</v>
      </c>
      <c r="J39" s="154"/>
      <c r="K39" s="154">
        <v>1329902.86</v>
      </c>
    </row>
    <row r="40" spans="1:11" ht="12.75" customHeight="1">
      <c r="A40" s="250" t="s">
        <v>225</v>
      </c>
      <c r="B40" s="251"/>
      <c r="C40" s="251"/>
      <c r="D40" s="251"/>
      <c r="E40" s="251"/>
      <c r="F40" s="251"/>
      <c r="G40" s="251"/>
      <c r="H40" s="252"/>
      <c r="I40" s="174">
        <v>144</v>
      </c>
      <c r="J40" s="153"/>
      <c r="K40" s="179"/>
    </row>
    <row r="41" spans="1:11" ht="12.75" customHeight="1">
      <c r="A41" s="250" t="s">
        <v>226</v>
      </c>
      <c r="B41" s="251"/>
      <c r="C41" s="251"/>
      <c r="D41" s="251"/>
      <c r="E41" s="251"/>
      <c r="F41" s="251"/>
      <c r="G41" s="251"/>
      <c r="H41" s="252"/>
      <c r="I41" s="174">
        <v>145</v>
      </c>
      <c r="J41" s="153"/>
      <c r="K41" s="179"/>
    </row>
    <row r="42" spans="1:14" ht="12.75" customHeight="1">
      <c r="A42" s="250" t="s">
        <v>215</v>
      </c>
      <c r="B42" s="251"/>
      <c r="C42" s="251"/>
      <c r="D42" s="251"/>
      <c r="E42" s="251"/>
      <c r="F42" s="251"/>
      <c r="G42" s="251"/>
      <c r="H42" s="252"/>
      <c r="I42" s="174">
        <v>146</v>
      </c>
      <c r="J42" s="153">
        <f>J7+J27+J38</f>
        <v>1257958115</v>
      </c>
      <c r="K42" s="179">
        <f>K7+K27</f>
        <v>1541293376.1204345</v>
      </c>
      <c r="N42" s="104"/>
    </row>
    <row r="43" spans="1:11" ht="12.75" customHeight="1">
      <c r="A43" s="250" t="s">
        <v>216</v>
      </c>
      <c r="B43" s="251"/>
      <c r="C43" s="251"/>
      <c r="D43" s="251"/>
      <c r="E43" s="251"/>
      <c r="F43" s="251"/>
      <c r="G43" s="251"/>
      <c r="H43" s="252"/>
      <c r="I43" s="174">
        <v>147</v>
      </c>
      <c r="J43" s="153">
        <f>J10+J33+J39</f>
        <v>1229930614.83</v>
      </c>
      <c r="K43" s="179">
        <f>K10+K33+K39</f>
        <v>1513228315.6559942</v>
      </c>
    </row>
    <row r="44" spans="1:14" ht="12.75" customHeight="1">
      <c r="A44" s="250" t="s">
        <v>236</v>
      </c>
      <c r="B44" s="251"/>
      <c r="C44" s="251"/>
      <c r="D44" s="251"/>
      <c r="E44" s="251"/>
      <c r="F44" s="251"/>
      <c r="G44" s="251"/>
      <c r="H44" s="252"/>
      <c r="I44" s="174">
        <v>148</v>
      </c>
      <c r="J44" s="153">
        <f>J42-J43</f>
        <v>28027500.170000076</v>
      </c>
      <c r="K44" s="179">
        <f>K42-K43</f>
        <v>28065060.464440346</v>
      </c>
      <c r="N44" s="147"/>
    </row>
    <row r="45" spans="1:11" ht="12.75" customHeight="1">
      <c r="A45" s="271" t="s">
        <v>218</v>
      </c>
      <c r="B45" s="272"/>
      <c r="C45" s="272"/>
      <c r="D45" s="272"/>
      <c r="E45" s="272"/>
      <c r="F45" s="272"/>
      <c r="G45" s="272"/>
      <c r="H45" s="273"/>
      <c r="I45" s="174">
        <v>149</v>
      </c>
      <c r="J45" s="155">
        <f>J44</f>
        <v>28027500.170000076</v>
      </c>
      <c r="K45" s="155">
        <f>K44</f>
        <v>28065060.464440346</v>
      </c>
    </row>
    <row r="46" spans="1:14" ht="12.75" customHeight="1">
      <c r="A46" s="271" t="s">
        <v>219</v>
      </c>
      <c r="B46" s="272"/>
      <c r="C46" s="272"/>
      <c r="D46" s="272"/>
      <c r="E46" s="272"/>
      <c r="F46" s="272"/>
      <c r="G46" s="272"/>
      <c r="H46" s="273"/>
      <c r="I46" s="174">
        <v>150</v>
      </c>
      <c r="J46" s="155">
        <v>0</v>
      </c>
      <c r="K46" s="155"/>
      <c r="L46" s="104"/>
      <c r="N46" s="104"/>
    </row>
    <row r="47" spans="1:11" ht="12.75" customHeight="1">
      <c r="A47" s="250" t="s">
        <v>217</v>
      </c>
      <c r="B47" s="251"/>
      <c r="C47" s="251"/>
      <c r="D47" s="251"/>
      <c r="E47" s="251"/>
      <c r="F47" s="251"/>
      <c r="G47" s="251"/>
      <c r="H47" s="252"/>
      <c r="I47" s="174">
        <v>151</v>
      </c>
      <c r="J47" s="153">
        <v>15843121</v>
      </c>
      <c r="K47" s="179">
        <v>15700913.44464898</v>
      </c>
    </row>
    <row r="48" spans="1:11" ht="12.75" customHeight="1">
      <c r="A48" s="250" t="s">
        <v>237</v>
      </c>
      <c r="B48" s="251"/>
      <c r="C48" s="251"/>
      <c r="D48" s="251"/>
      <c r="E48" s="251"/>
      <c r="F48" s="251"/>
      <c r="G48" s="251"/>
      <c r="H48" s="252"/>
      <c r="I48" s="174">
        <v>152</v>
      </c>
      <c r="J48" s="153">
        <f>J49</f>
        <v>12184379.170000076</v>
      </c>
      <c r="K48" s="179">
        <f>K49</f>
        <v>12364147.019791367</v>
      </c>
    </row>
    <row r="49" spans="1:13" ht="12.75" customHeight="1">
      <c r="A49" s="271" t="s">
        <v>192</v>
      </c>
      <c r="B49" s="272"/>
      <c r="C49" s="272"/>
      <c r="D49" s="272"/>
      <c r="E49" s="272"/>
      <c r="F49" s="272"/>
      <c r="G49" s="272"/>
      <c r="H49" s="273"/>
      <c r="I49" s="174">
        <v>153</v>
      </c>
      <c r="J49" s="155">
        <f>J45-J47</f>
        <v>12184379.170000076</v>
      </c>
      <c r="K49" s="155">
        <f>K45-K47</f>
        <v>12364147.019791367</v>
      </c>
      <c r="L49" s="104"/>
      <c r="M49" s="104"/>
    </row>
    <row r="50" spans="1:11" ht="12.75" customHeight="1">
      <c r="A50" s="292" t="s">
        <v>220</v>
      </c>
      <c r="B50" s="293"/>
      <c r="C50" s="293"/>
      <c r="D50" s="293"/>
      <c r="E50" s="293"/>
      <c r="F50" s="293"/>
      <c r="G50" s="293"/>
      <c r="H50" s="294"/>
      <c r="I50" s="175">
        <v>154</v>
      </c>
      <c r="J50" s="156">
        <v>0</v>
      </c>
      <c r="K50" s="156"/>
    </row>
    <row r="51" spans="1:12" ht="12.75" customHeight="1">
      <c r="A51" s="102" t="s">
        <v>307</v>
      </c>
      <c r="B51" s="103"/>
      <c r="C51" s="103"/>
      <c r="D51" s="103"/>
      <c r="E51" s="103"/>
      <c r="F51" s="103"/>
      <c r="G51" s="103"/>
      <c r="H51" s="103"/>
      <c r="I51" s="103"/>
      <c r="J51" s="181"/>
      <c r="K51" s="107"/>
      <c r="L51" s="104"/>
    </row>
    <row r="52" spans="1:11" ht="12.75" customHeight="1">
      <c r="A52" s="295" t="s">
        <v>187</v>
      </c>
      <c r="B52" s="296"/>
      <c r="C52" s="296"/>
      <c r="D52" s="296"/>
      <c r="E52" s="296"/>
      <c r="F52" s="296"/>
      <c r="G52" s="296"/>
      <c r="H52" s="296"/>
      <c r="I52" s="109"/>
      <c r="J52" s="182"/>
      <c r="K52" s="110"/>
    </row>
    <row r="53" spans="1:11" ht="12.75" customHeight="1">
      <c r="A53" s="297" t="s">
        <v>234</v>
      </c>
      <c r="B53" s="297"/>
      <c r="C53" s="297"/>
      <c r="D53" s="297"/>
      <c r="E53" s="297"/>
      <c r="F53" s="297"/>
      <c r="G53" s="297"/>
      <c r="H53" s="297"/>
      <c r="I53" s="176">
        <v>155</v>
      </c>
      <c r="J53" s="160">
        <f>J49</f>
        <v>12184379.170000076</v>
      </c>
      <c r="K53" s="160">
        <f>K49</f>
        <v>12364147.019791367</v>
      </c>
    </row>
    <row r="54" spans="1:11" ht="12.75" customHeight="1">
      <c r="A54" s="297" t="s">
        <v>235</v>
      </c>
      <c r="B54" s="297"/>
      <c r="C54" s="297"/>
      <c r="D54" s="297"/>
      <c r="E54" s="297"/>
      <c r="F54" s="297"/>
      <c r="G54" s="297"/>
      <c r="H54" s="297"/>
      <c r="I54" s="176">
        <v>156</v>
      </c>
      <c r="J54" s="111">
        <v>0</v>
      </c>
      <c r="K54" s="111"/>
    </row>
    <row r="55" spans="1:11" ht="12.75" customHeight="1">
      <c r="A55" s="102" t="s">
        <v>189</v>
      </c>
      <c r="B55" s="103"/>
      <c r="C55" s="103"/>
      <c r="D55" s="103"/>
      <c r="E55" s="103"/>
      <c r="F55" s="103"/>
      <c r="G55" s="103"/>
      <c r="H55" s="103"/>
      <c r="I55" s="103"/>
      <c r="J55" s="181"/>
      <c r="K55" s="107"/>
    </row>
    <row r="56" spans="1:11" ht="12.75" customHeight="1">
      <c r="A56" s="267" t="s">
        <v>204</v>
      </c>
      <c r="B56" s="268"/>
      <c r="C56" s="268"/>
      <c r="D56" s="268"/>
      <c r="E56" s="268"/>
      <c r="F56" s="268"/>
      <c r="G56" s="268"/>
      <c r="H56" s="279"/>
      <c r="I56" s="177">
        <v>157</v>
      </c>
      <c r="J56" s="157">
        <v>12184379</v>
      </c>
      <c r="K56" s="169">
        <f>K48</f>
        <v>12364147.019791367</v>
      </c>
    </row>
    <row r="57" spans="1:11" ht="12.75" customHeight="1">
      <c r="A57" s="250" t="s">
        <v>221</v>
      </c>
      <c r="B57" s="251"/>
      <c r="C57" s="251"/>
      <c r="D57" s="251"/>
      <c r="E57" s="251"/>
      <c r="F57" s="251"/>
      <c r="G57" s="251"/>
      <c r="H57" s="252"/>
      <c r="I57" s="174">
        <v>158</v>
      </c>
      <c r="J57" s="155">
        <v>1623385</v>
      </c>
      <c r="K57" s="155">
        <f>SUM(K58:K64)</f>
        <v>-715172</v>
      </c>
    </row>
    <row r="58" spans="1:11" ht="12.75" customHeight="1">
      <c r="A58" s="250" t="s">
        <v>228</v>
      </c>
      <c r="B58" s="251"/>
      <c r="C58" s="251"/>
      <c r="D58" s="251"/>
      <c r="E58" s="251"/>
      <c r="F58" s="251"/>
      <c r="G58" s="251"/>
      <c r="H58" s="252"/>
      <c r="I58" s="174">
        <v>159</v>
      </c>
      <c r="J58" s="154">
        <v>-71160</v>
      </c>
      <c r="K58" s="154">
        <v>-721078</v>
      </c>
    </row>
    <row r="59" spans="1:14" ht="12.75" customHeight="1">
      <c r="A59" s="250" t="s">
        <v>229</v>
      </c>
      <c r="B59" s="251"/>
      <c r="C59" s="251"/>
      <c r="D59" s="251"/>
      <c r="E59" s="251"/>
      <c r="F59" s="251"/>
      <c r="G59" s="251"/>
      <c r="H59" s="252"/>
      <c r="I59" s="174">
        <v>160</v>
      </c>
      <c r="J59" s="154">
        <v>1694545</v>
      </c>
      <c r="K59" s="154">
        <v>5906</v>
      </c>
      <c r="M59" s="104"/>
      <c r="N59" s="104"/>
    </row>
    <row r="60" spans="1:11" ht="12.75" customHeight="1">
      <c r="A60" s="250" t="s">
        <v>45</v>
      </c>
      <c r="B60" s="251"/>
      <c r="C60" s="251"/>
      <c r="D60" s="251"/>
      <c r="E60" s="251"/>
      <c r="F60" s="251"/>
      <c r="G60" s="251"/>
      <c r="H60" s="252"/>
      <c r="I60" s="174">
        <v>161</v>
      </c>
      <c r="J60" s="154"/>
      <c r="K60" s="154"/>
    </row>
    <row r="61" spans="1:11" ht="12.75" customHeight="1">
      <c r="A61" s="250" t="s">
        <v>230</v>
      </c>
      <c r="B61" s="251"/>
      <c r="C61" s="251"/>
      <c r="D61" s="251"/>
      <c r="E61" s="251"/>
      <c r="F61" s="251"/>
      <c r="G61" s="251"/>
      <c r="H61" s="252"/>
      <c r="I61" s="174">
        <v>162</v>
      </c>
      <c r="J61" s="154"/>
      <c r="K61" s="154"/>
    </row>
    <row r="62" spans="1:11" ht="12.75" customHeight="1">
      <c r="A62" s="250" t="s">
        <v>231</v>
      </c>
      <c r="B62" s="251"/>
      <c r="C62" s="251"/>
      <c r="D62" s="251"/>
      <c r="E62" s="251"/>
      <c r="F62" s="251"/>
      <c r="G62" s="251"/>
      <c r="H62" s="252"/>
      <c r="I62" s="174">
        <v>163</v>
      </c>
      <c r="J62" s="154"/>
      <c r="K62" s="154"/>
    </row>
    <row r="63" spans="1:11" ht="12.75" customHeight="1">
      <c r="A63" s="250" t="s">
        <v>232</v>
      </c>
      <c r="B63" s="251"/>
      <c r="C63" s="251"/>
      <c r="D63" s="251"/>
      <c r="E63" s="251"/>
      <c r="F63" s="251"/>
      <c r="G63" s="251"/>
      <c r="H63" s="252"/>
      <c r="I63" s="174">
        <v>164</v>
      </c>
      <c r="J63" s="154"/>
      <c r="K63" s="154"/>
    </row>
    <row r="64" spans="1:11" ht="12.75" customHeight="1">
      <c r="A64" s="250" t="s">
        <v>233</v>
      </c>
      <c r="B64" s="251"/>
      <c r="C64" s="251"/>
      <c r="D64" s="251"/>
      <c r="E64" s="251"/>
      <c r="F64" s="251"/>
      <c r="G64" s="251"/>
      <c r="H64" s="252"/>
      <c r="I64" s="174">
        <v>165</v>
      </c>
      <c r="J64" s="154"/>
      <c r="K64" s="154"/>
    </row>
    <row r="65" spans="1:11" ht="12.75" customHeight="1">
      <c r="A65" s="250" t="s">
        <v>222</v>
      </c>
      <c r="B65" s="251"/>
      <c r="C65" s="251"/>
      <c r="D65" s="251"/>
      <c r="E65" s="251"/>
      <c r="F65" s="251"/>
      <c r="G65" s="251"/>
      <c r="H65" s="252"/>
      <c r="I65" s="174">
        <v>166</v>
      </c>
      <c r="J65" s="154"/>
      <c r="K65" s="154"/>
    </row>
    <row r="66" spans="1:11" ht="12.75" customHeight="1">
      <c r="A66" s="250" t="s">
        <v>193</v>
      </c>
      <c r="B66" s="251"/>
      <c r="C66" s="251"/>
      <c r="D66" s="251"/>
      <c r="E66" s="251"/>
      <c r="F66" s="251"/>
      <c r="G66" s="251"/>
      <c r="H66" s="252"/>
      <c r="I66" s="174">
        <v>167</v>
      </c>
      <c r="J66" s="158">
        <v>1623385</v>
      </c>
      <c r="K66" s="158">
        <f>K57</f>
        <v>-715172</v>
      </c>
    </row>
    <row r="67" spans="1:11" ht="12.75" customHeight="1">
      <c r="A67" s="274" t="s">
        <v>194</v>
      </c>
      <c r="B67" s="275"/>
      <c r="C67" s="275"/>
      <c r="D67" s="275"/>
      <c r="E67" s="275"/>
      <c r="F67" s="275"/>
      <c r="G67" s="275"/>
      <c r="H67" s="276"/>
      <c r="I67" s="174">
        <v>168</v>
      </c>
      <c r="J67" s="159">
        <f>J56+J66</f>
        <v>13807764</v>
      </c>
      <c r="K67" s="170">
        <f>K56+K66</f>
        <v>11648975.019791367</v>
      </c>
    </row>
    <row r="68" spans="1:11" ht="12.75" customHeight="1">
      <c r="A68" s="102" t="s">
        <v>308</v>
      </c>
      <c r="B68" s="102"/>
      <c r="C68" s="102"/>
      <c r="D68" s="102"/>
      <c r="E68" s="102"/>
      <c r="F68" s="102"/>
      <c r="G68" s="102"/>
      <c r="H68" s="102"/>
      <c r="I68" s="102"/>
      <c r="J68" s="183"/>
      <c r="K68" s="108"/>
    </row>
    <row r="69" spans="1:11" ht="12.75" customHeight="1">
      <c r="A69" s="102" t="s">
        <v>188</v>
      </c>
      <c r="B69" s="103"/>
      <c r="C69" s="103"/>
      <c r="D69" s="103"/>
      <c r="E69" s="103"/>
      <c r="F69" s="103"/>
      <c r="G69" s="103"/>
      <c r="H69" s="103"/>
      <c r="I69" s="103"/>
      <c r="J69" s="181"/>
      <c r="K69" s="107"/>
    </row>
    <row r="70" spans="1:13" ht="12.75" customHeight="1">
      <c r="A70" s="301" t="s">
        <v>234</v>
      </c>
      <c r="B70" s="302"/>
      <c r="C70" s="302"/>
      <c r="D70" s="302"/>
      <c r="E70" s="302"/>
      <c r="F70" s="302"/>
      <c r="G70" s="302"/>
      <c r="H70" s="303"/>
      <c r="I70" s="174">
        <v>169</v>
      </c>
      <c r="J70" s="154">
        <f>J67-J71</f>
        <v>13806402</v>
      </c>
      <c r="K70" s="154">
        <v>11648170.019791367</v>
      </c>
      <c r="M70" s="146"/>
    </row>
    <row r="71" spans="1:11" ht="12.75" customHeight="1">
      <c r="A71" s="298" t="s">
        <v>235</v>
      </c>
      <c r="B71" s="299"/>
      <c r="C71" s="299"/>
      <c r="D71" s="299"/>
      <c r="E71" s="299"/>
      <c r="F71" s="299"/>
      <c r="G71" s="299"/>
      <c r="H71" s="300"/>
      <c r="I71" s="178">
        <v>170</v>
      </c>
      <c r="J71" s="161">
        <v>1362</v>
      </c>
      <c r="K71" s="161">
        <v>805</v>
      </c>
    </row>
    <row r="75" ht="12.75">
      <c r="M75" s="104"/>
    </row>
  </sheetData>
  <sheetProtection/>
  <mergeCells count="67">
    <mergeCell ref="A10:H10"/>
    <mergeCell ref="A20:H20"/>
    <mergeCell ref="A12:H12"/>
    <mergeCell ref="A5:H5"/>
    <mergeCell ref="A4:H4"/>
    <mergeCell ref="A6:H6"/>
    <mergeCell ref="A7:H7"/>
    <mergeCell ref="A8:H8"/>
    <mergeCell ref="A9:H9"/>
    <mergeCell ref="A11:H11"/>
    <mergeCell ref="A24:H24"/>
    <mergeCell ref="A13:H13"/>
    <mergeCell ref="A14:H14"/>
    <mergeCell ref="A15:H15"/>
    <mergeCell ref="A16:H16"/>
    <mergeCell ref="A17:H17"/>
    <mergeCell ref="A18:H18"/>
    <mergeCell ref="A19:H19"/>
    <mergeCell ref="A37:H37"/>
    <mergeCell ref="A21:H21"/>
    <mergeCell ref="A22:H22"/>
    <mergeCell ref="A23:H23"/>
    <mergeCell ref="A36:H36"/>
    <mergeCell ref="A25:H25"/>
    <mergeCell ref="A26:H26"/>
    <mergeCell ref="A27:H27"/>
    <mergeCell ref="A28:H28"/>
    <mergeCell ref="A29:H29"/>
    <mergeCell ref="A2:K2"/>
    <mergeCell ref="A43:H43"/>
    <mergeCell ref="A44:H44"/>
    <mergeCell ref="A45:H45"/>
    <mergeCell ref="A30:H30"/>
    <mergeCell ref="A31:H31"/>
    <mergeCell ref="A32:H32"/>
    <mergeCell ref="A33:H33"/>
    <mergeCell ref="A34:H34"/>
    <mergeCell ref="A35:H35"/>
    <mergeCell ref="A47:H47"/>
    <mergeCell ref="A49:H49"/>
    <mergeCell ref="A70:H70"/>
    <mergeCell ref="A38:H38"/>
    <mergeCell ref="A39:H39"/>
    <mergeCell ref="A40:H40"/>
    <mergeCell ref="A41:H41"/>
    <mergeCell ref="A42:H42"/>
    <mergeCell ref="A61:H61"/>
    <mergeCell ref="A56:H56"/>
    <mergeCell ref="A3:J3"/>
    <mergeCell ref="A48:H48"/>
    <mergeCell ref="A1:K1"/>
    <mergeCell ref="A71:H71"/>
    <mergeCell ref="A65:H65"/>
    <mergeCell ref="A66:H66"/>
    <mergeCell ref="A67:H67"/>
    <mergeCell ref="A62:H62"/>
    <mergeCell ref="A63:H63"/>
    <mergeCell ref="A46:H46"/>
    <mergeCell ref="A57:H57"/>
    <mergeCell ref="A64:H64"/>
    <mergeCell ref="A50:H50"/>
    <mergeCell ref="A52:H52"/>
    <mergeCell ref="A53:H53"/>
    <mergeCell ref="A58:H58"/>
    <mergeCell ref="A59:H59"/>
    <mergeCell ref="A60:H60"/>
    <mergeCell ref="A54:H54"/>
  </mergeCells>
  <dataValidations count="4">
    <dataValidation type="whole" operator="greaterThanOrEqual" allowBlank="1" showInputMessage="1" showErrorMessage="1" errorTitle="Pogrešan unos" error="Mogu se unijeti samo cjelobrojne pozitivne vrijednosti." sqref="J23 J28:J32 J46 J8:J9 J17:J21 J25:J26 J13:J15 J34:J41 J50">
      <formula1>0</formula1>
    </dataValidation>
    <dataValidation type="whole" operator="notEqual" allowBlank="1" showInputMessage="1" showErrorMessage="1" errorTitle="Pogrešan unos" error="Mogu se unijeti samo cjelobrojne vrijednosti." sqref="J47 J54:K54 J56 J58:J67">
      <formula1>999999999999</formula1>
    </dataValidation>
    <dataValidation type="whole" operator="notEqual" allowBlank="1" showInputMessage="1" showErrorMessage="1" errorTitle="Pogrešan unos" error="Mogu se unijeti samo cjelobrojne vrijednosti." sqref="M44:M45">
      <formula1>9999999998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SheetLayoutView="100" zoomScalePageLayoutView="0" workbookViewId="0" topLeftCell="A18">
      <selection activeCell="M48" sqref="M48"/>
    </sheetView>
  </sheetViews>
  <sheetFormatPr defaultColWidth="9.140625" defaultRowHeight="12.75"/>
  <cols>
    <col min="1" max="9" width="9.140625" style="38" customWidth="1"/>
    <col min="10" max="11" width="15.7109375" style="38" customWidth="1"/>
    <col min="12" max="12" width="10.28125" style="38" bestFit="1" customWidth="1"/>
    <col min="13" max="16384" width="9.140625" style="38" customWidth="1"/>
  </cols>
  <sheetData>
    <row r="1" spans="1:11" ht="12.75" customHeight="1">
      <c r="A1" s="309" t="s">
        <v>164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0" t="s">
        <v>383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 customHeight="1">
      <c r="A3" s="282" t="s">
        <v>352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ht="23.25">
      <c r="A4" s="311" t="s">
        <v>59</v>
      </c>
      <c r="B4" s="311"/>
      <c r="C4" s="311"/>
      <c r="D4" s="311"/>
      <c r="E4" s="311"/>
      <c r="F4" s="311"/>
      <c r="G4" s="311"/>
      <c r="H4" s="311"/>
      <c r="I4" s="49" t="s">
        <v>279</v>
      </c>
      <c r="J4" s="50" t="s">
        <v>310</v>
      </c>
      <c r="K4" s="50" t="s">
        <v>311</v>
      </c>
    </row>
    <row r="5" spans="1:11" ht="12.75">
      <c r="A5" s="312">
        <v>1</v>
      </c>
      <c r="B5" s="312"/>
      <c r="C5" s="312"/>
      <c r="D5" s="312"/>
      <c r="E5" s="312"/>
      <c r="F5" s="312"/>
      <c r="G5" s="312"/>
      <c r="H5" s="312"/>
      <c r="I5" s="51">
        <v>2</v>
      </c>
      <c r="J5" s="52" t="s">
        <v>282</v>
      </c>
      <c r="K5" s="52" t="s">
        <v>283</v>
      </c>
    </row>
    <row r="6" spans="1:11" ht="12.75">
      <c r="A6" s="263" t="s">
        <v>156</v>
      </c>
      <c r="B6" s="264"/>
      <c r="C6" s="264"/>
      <c r="D6" s="264"/>
      <c r="E6" s="264"/>
      <c r="F6" s="264"/>
      <c r="G6" s="264"/>
      <c r="H6" s="264"/>
      <c r="I6" s="307"/>
      <c r="J6" s="307"/>
      <c r="K6" s="308"/>
    </row>
    <row r="7" spans="1:11" ht="12.75">
      <c r="A7" s="247" t="s">
        <v>40</v>
      </c>
      <c r="B7" s="248"/>
      <c r="C7" s="248"/>
      <c r="D7" s="248"/>
      <c r="E7" s="248"/>
      <c r="F7" s="248"/>
      <c r="G7" s="248"/>
      <c r="H7" s="248"/>
      <c r="I7" s="1">
        <v>1</v>
      </c>
      <c r="J7" s="6">
        <v>28027500</v>
      </c>
      <c r="K7" s="6">
        <v>28065060.464440346</v>
      </c>
    </row>
    <row r="8" spans="1:11" ht="12.75">
      <c r="A8" s="247" t="s">
        <v>41</v>
      </c>
      <c r="B8" s="248"/>
      <c r="C8" s="248"/>
      <c r="D8" s="248"/>
      <c r="E8" s="248"/>
      <c r="F8" s="248"/>
      <c r="G8" s="248"/>
      <c r="H8" s="248"/>
      <c r="I8" s="1">
        <v>2</v>
      </c>
      <c r="J8" s="6">
        <v>51334625</v>
      </c>
      <c r="K8" s="6">
        <v>43642322.71171059</v>
      </c>
    </row>
    <row r="9" spans="1:11" ht="12.75">
      <c r="A9" s="247" t="s">
        <v>42</v>
      </c>
      <c r="B9" s="248"/>
      <c r="C9" s="248"/>
      <c r="D9" s="248"/>
      <c r="E9" s="248"/>
      <c r="F9" s="248"/>
      <c r="G9" s="248"/>
      <c r="H9" s="248"/>
      <c r="I9" s="1">
        <v>3</v>
      </c>
      <c r="J9" s="6"/>
      <c r="K9" s="6"/>
    </row>
    <row r="10" spans="1:10" ht="12.75">
      <c r="A10" s="247" t="s">
        <v>43</v>
      </c>
      <c r="B10" s="248"/>
      <c r="C10" s="248"/>
      <c r="D10" s="248"/>
      <c r="E10" s="248"/>
      <c r="F10" s="248"/>
      <c r="G10" s="248"/>
      <c r="H10" s="248"/>
      <c r="I10" s="1">
        <v>4</v>
      </c>
      <c r="J10" s="6">
        <f>56274123-3440000</f>
        <v>52834123</v>
      </c>
    </row>
    <row r="11" spans="1:11" ht="12.75">
      <c r="A11" s="247" t="s">
        <v>44</v>
      </c>
      <c r="B11" s="248"/>
      <c r="C11" s="248"/>
      <c r="D11" s="248"/>
      <c r="E11" s="248"/>
      <c r="F11" s="248"/>
      <c r="G11" s="248"/>
      <c r="H11" s="248"/>
      <c r="I11" s="1">
        <v>5</v>
      </c>
      <c r="J11" s="6"/>
      <c r="K11" s="6">
        <f>22186000+2653000-153</f>
        <v>24838847</v>
      </c>
    </row>
    <row r="12" spans="1:11" ht="12.75">
      <c r="A12" s="247" t="s">
        <v>51</v>
      </c>
      <c r="B12" s="248"/>
      <c r="C12" s="248"/>
      <c r="D12" s="248"/>
      <c r="E12" s="248"/>
      <c r="F12" s="248"/>
      <c r="G12" s="248"/>
      <c r="H12" s="248"/>
      <c r="I12" s="1">
        <v>6</v>
      </c>
      <c r="J12" s="6">
        <v>50933000</v>
      </c>
      <c r="K12" s="6">
        <f>38298000+153</f>
        <v>38298153</v>
      </c>
    </row>
    <row r="13" spans="1:11" ht="12.75">
      <c r="A13" s="250" t="s">
        <v>157</v>
      </c>
      <c r="B13" s="251"/>
      <c r="C13" s="251"/>
      <c r="D13" s="251"/>
      <c r="E13" s="251"/>
      <c r="F13" s="251"/>
      <c r="G13" s="251"/>
      <c r="H13" s="251"/>
      <c r="I13" s="1">
        <v>7</v>
      </c>
      <c r="J13" s="149">
        <f>SUM(J7:J12)</f>
        <v>183129248</v>
      </c>
      <c r="K13" s="149">
        <f>SUM(K7:K12)</f>
        <v>134844383.17615092</v>
      </c>
    </row>
    <row r="14" spans="1:11" ht="12.75">
      <c r="A14" s="247" t="s">
        <v>52</v>
      </c>
      <c r="B14" s="248"/>
      <c r="C14" s="248"/>
      <c r="D14" s="248"/>
      <c r="E14" s="248"/>
      <c r="F14" s="248"/>
      <c r="G14" s="248"/>
      <c r="H14" s="248"/>
      <c r="I14" s="1">
        <v>8</v>
      </c>
      <c r="J14" s="6">
        <v>58877151</v>
      </c>
      <c r="K14" s="6">
        <f>76706000-54</f>
        <v>76705946</v>
      </c>
    </row>
    <row r="15" spans="1:11" ht="12.75">
      <c r="A15" s="247" t="s">
        <v>53</v>
      </c>
      <c r="B15" s="248"/>
      <c r="C15" s="248"/>
      <c r="D15" s="248"/>
      <c r="E15" s="248"/>
      <c r="F15" s="248"/>
      <c r="G15" s="248"/>
      <c r="H15" s="248"/>
      <c r="I15" s="1">
        <v>9</v>
      </c>
      <c r="J15" s="6"/>
      <c r="K15" s="6">
        <f>54+1195000</f>
        <v>1195054</v>
      </c>
    </row>
    <row r="16" spans="1:11" ht="12.75">
      <c r="A16" s="247" t="s">
        <v>54</v>
      </c>
      <c r="B16" s="248"/>
      <c r="C16" s="248"/>
      <c r="D16" s="248"/>
      <c r="E16" s="248"/>
      <c r="F16" s="248"/>
      <c r="G16" s="248"/>
      <c r="H16" s="248"/>
      <c r="I16" s="1">
        <v>10</v>
      </c>
      <c r="J16" s="6">
        <v>14410000</v>
      </c>
      <c r="K16" s="6"/>
    </row>
    <row r="17" spans="1:11" ht="12.75">
      <c r="A17" s="247" t="s">
        <v>55</v>
      </c>
      <c r="B17" s="248"/>
      <c r="C17" s="248"/>
      <c r="D17" s="248"/>
      <c r="E17" s="248"/>
      <c r="F17" s="248"/>
      <c r="G17" s="248"/>
      <c r="H17" s="248"/>
      <c r="I17" s="1">
        <v>11</v>
      </c>
      <c r="J17" s="6">
        <f>-1026+81737000</f>
        <v>81735974</v>
      </c>
      <c r="K17" s="6">
        <v>39856000</v>
      </c>
    </row>
    <row r="18" spans="1:11" ht="12.75">
      <c r="A18" s="250" t="s">
        <v>158</v>
      </c>
      <c r="B18" s="251"/>
      <c r="C18" s="251"/>
      <c r="D18" s="251"/>
      <c r="E18" s="251"/>
      <c r="F18" s="251"/>
      <c r="G18" s="251"/>
      <c r="H18" s="251"/>
      <c r="I18" s="1">
        <v>12</v>
      </c>
      <c r="J18" s="149">
        <f>SUM(J14:J17)</f>
        <v>155023125</v>
      </c>
      <c r="K18" s="149">
        <f>SUM(K14:K17)</f>
        <v>117757000</v>
      </c>
    </row>
    <row r="19" spans="1:12" ht="24" customHeight="1">
      <c r="A19" s="250" t="s">
        <v>36</v>
      </c>
      <c r="B19" s="251"/>
      <c r="C19" s="251"/>
      <c r="D19" s="251"/>
      <c r="E19" s="251"/>
      <c r="F19" s="251"/>
      <c r="G19" s="251"/>
      <c r="H19" s="251"/>
      <c r="I19" s="1">
        <v>13</v>
      </c>
      <c r="J19" s="149">
        <f>J13-J18</f>
        <v>28106123</v>
      </c>
      <c r="K19" s="149">
        <v>17087383</v>
      </c>
      <c r="L19" s="104"/>
    </row>
    <row r="20" spans="1:12" ht="21.75" customHeight="1">
      <c r="A20" s="250" t="s">
        <v>37</v>
      </c>
      <c r="B20" s="251"/>
      <c r="C20" s="251"/>
      <c r="D20" s="251"/>
      <c r="E20" s="251"/>
      <c r="F20" s="251"/>
      <c r="G20" s="251"/>
      <c r="H20" s="251"/>
      <c r="I20" s="1">
        <v>14</v>
      </c>
      <c r="J20" s="149"/>
      <c r="K20" s="150"/>
      <c r="L20" s="104"/>
    </row>
    <row r="21" spans="1:11" ht="12.75">
      <c r="A21" s="263" t="s">
        <v>159</v>
      </c>
      <c r="B21" s="264"/>
      <c r="C21" s="264"/>
      <c r="D21" s="264"/>
      <c r="E21" s="264"/>
      <c r="F21" s="264"/>
      <c r="G21" s="264"/>
      <c r="H21" s="264"/>
      <c r="I21" s="307"/>
      <c r="J21" s="307"/>
      <c r="K21" s="308"/>
    </row>
    <row r="22" spans="1:11" ht="12.75">
      <c r="A22" s="247" t="s">
        <v>178</v>
      </c>
      <c r="B22" s="248"/>
      <c r="C22" s="248"/>
      <c r="D22" s="248"/>
      <c r="E22" s="248"/>
      <c r="F22" s="248"/>
      <c r="G22" s="248"/>
      <c r="H22" s="248"/>
      <c r="I22" s="1">
        <v>15</v>
      </c>
      <c r="J22" s="6">
        <v>608123</v>
      </c>
      <c r="K22" s="6">
        <f>5092000-53</f>
        <v>5091947</v>
      </c>
    </row>
    <row r="23" spans="1:11" ht="12.75">
      <c r="A23" s="247" t="s">
        <v>179</v>
      </c>
      <c r="B23" s="248"/>
      <c r="C23" s="248"/>
      <c r="D23" s="248"/>
      <c r="E23" s="248"/>
      <c r="F23" s="248"/>
      <c r="G23" s="248"/>
      <c r="H23" s="248"/>
      <c r="I23" s="1">
        <v>16</v>
      </c>
      <c r="J23" s="6"/>
      <c r="K23" s="6">
        <f>30000000+1993000+53</f>
        <v>31993053</v>
      </c>
    </row>
    <row r="24" spans="1:11" ht="12.75">
      <c r="A24" s="247" t="s">
        <v>180</v>
      </c>
      <c r="B24" s="248"/>
      <c r="C24" s="248"/>
      <c r="D24" s="248"/>
      <c r="E24" s="248"/>
      <c r="F24" s="248"/>
      <c r="G24" s="248"/>
      <c r="H24" s="248"/>
      <c r="I24" s="1">
        <v>17</v>
      </c>
      <c r="J24" s="6">
        <v>2709457</v>
      </c>
      <c r="K24" s="6">
        <v>3731000</v>
      </c>
    </row>
    <row r="25" spans="1:11" ht="12.75">
      <c r="A25" s="247" t="s">
        <v>181</v>
      </c>
      <c r="B25" s="248"/>
      <c r="C25" s="248"/>
      <c r="D25" s="248"/>
      <c r="E25" s="248"/>
      <c r="F25" s="248"/>
      <c r="G25" s="248"/>
      <c r="H25" s="248"/>
      <c r="I25" s="1">
        <v>18</v>
      </c>
      <c r="J25" s="6"/>
      <c r="K25" s="6"/>
    </row>
    <row r="26" spans="1:11" ht="12.75">
      <c r="A26" s="247" t="s">
        <v>182</v>
      </c>
      <c r="B26" s="248"/>
      <c r="C26" s="248"/>
      <c r="D26" s="248"/>
      <c r="E26" s="248"/>
      <c r="F26" s="248"/>
      <c r="G26" s="248"/>
      <c r="H26" s="248"/>
      <c r="I26" s="1">
        <v>19</v>
      </c>
      <c r="J26" s="6">
        <v>4299836</v>
      </c>
      <c r="K26" s="6">
        <f>403000+5771000-116</f>
        <v>6173884</v>
      </c>
    </row>
    <row r="27" spans="1:11" ht="12.75">
      <c r="A27" s="250" t="s">
        <v>168</v>
      </c>
      <c r="B27" s="251"/>
      <c r="C27" s="251"/>
      <c r="D27" s="251"/>
      <c r="E27" s="251"/>
      <c r="F27" s="251"/>
      <c r="G27" s="251"/>
      <c r="H27" s="251"/>
      <c r="I27" s="1">
        <v>20</v>
      </c>
      <c r="J27" s="149">
        <f>SUM(J22:J26)</f>
        <v>7617416</v>
      </c>
      <c r="K27" s="149">
        <f>SUM(K22:K26)</f>
        <v>46989884</v>
      </c>
    </row>
    <row r="28" spans="1:11" ht="12.75">
      <c r="A28" s="247" t="s">
        <v>115</v>
      </c>
      <c r="B28" s="248"/>
      <c r="C28" s="248"/>
      <c r="D28" s="248"/>
      <c r="E28" s="248"/>
      <c r="F28" s="248"/>
      <c r="G28" s="248"/>
      <c r="H28" s="248"/>
      <c r="I28" s="1">
        <v>21</v>
      </c>
      <c r="J28" s="6">
        <v>29214327</v>
      </c>
      <c r="K28" s="6">
        <v>19401000</v>
      </c>
    </row>
    <row r="29" spans="1:10" ht="12.75">
      <c r="A29" s="247" t="s">
        <v>116</v>
      </c>
      <c r="B29" s="248"/>
      <c r="C29" s="248"/>
      <c r="D29" s="248"/>
      <c r="E29" s="248"/>
      <c r="F29" s="248"/>
      <c r="G29" s="248"/>
      <c r="H29" s="248"/>
      <c r="I29" s="1">
        <v>22</v>
      </c>
      <c r="J29" s="6"/>
    </row>
    <row r="30" spans="1:10" ht="12.75">
      <c r="A30" s="247" t="s">
        <v>16</v>
      </c>
      <c r="B30" s="248"/>
      <c r="C30" s="248"/>
      <c r="D30" s="248"/>
      <c r="E30" s="248"/>
      <c r="F30" s="248"/>
      <c r="G30" s="248"/>
      <c r="H30" s="248"/>
      <c r="I30" s="1">
        <v>23</v>
      </c>
      <c r="J30" s="6">
        <v>3238426</v>
      </c>
    </row>
    <row r="31" spans="1:11" ht="12.75">
      <c r="A31" s="250" t="s">
        <v>5</v>
      </c>
      <c r="B31" s="251"/>
      <c r="C31" s="251"/>
      <c r="D31" s="251"/>
      <c r="E31" s="251"/>
      <c r="F31" s="251"/>
      <c r="G31" s="251"/>
      <c r="H31" s="251"/>
      <c r="I31" s="1">
        <v>24</v>
      </c>
      <c r="J31" s="149">
        <f>SUM(J28:J30)</f>
        <v>32452753</v>
      </c>
      <c r="K31" s="149">
        <f>SUM(K28:K30)</f>
        <v>19401000</v>
      </c>
    </row>
    <row r="32" spans="1:11" ht="21.75" customHeight="1">
      <c r="A32" s="250" t="s">
        <v>38</v>
      </c>
      <c r="B32" s="251"/>
      <c r="C32" s="251"/>
      <c r="D32" s="251"/>
      <c r="E32" s="251"/>
      <c r="F32" s="251"/>
      <c r="G32" s="251"/>
      <c r="H32" s="251"/>
      <c r="I32" s="1">
        <v>25</v>
      </c>
      <c r="J32" s="149"/>
      <c r="K32" s="150">
        <f>K27-K31</f>
        <v>27588884</v>
      </c>
    </row>
    <row r="33" spans="1:11" ht="21.75" customHeight="1">
      <c r="A33" s="250" t="s">
        <v>39</v>
      </c>
      <c r="B33" s="251"/>
      <c r="C33" s="251"/>
      <c r="D33" s="251"/>
      <c r="E33" s="251"/>
      <c r="F33" s="251"/>
      <c r="G33" s="251"/>
      <c r="H33" s="251"/>
      <c r="I33" s="1">
        <v>26</v>
      </c>
      <c r="J33" s="149">
        <f>J31-J27</f>
        <v>24835337</v>
      </c>
      <c r="K33" s="149"/>
    </row>
    <row r="34" spans="1:11" ht="12.75">
      <c r="A34" s="263" t="s">
        <v>160</v>
      </c>
      <c r="B34" s="264"/>
      <c r="C34" s="264"/>
      <c r="D34" s="264"/>
      <c r="E34" s="264"/>
      <c r="F34" s="264"/>
      <c r="G34" s="264"/>
      <c r="H34" s="264"/>
      <c r="I34" s="307"/>
      <c r="J34" s="307"/>
      <c r="K34" s="308"/>
    </row>
    <row r="35" spans="1:11" ht="12.75">
      <c r="A35" s="247" t="s">
        <v>174</v>
      </c>
      <c r="B35" s="248"/>
      <c r="C35" s="248"/>
      <c r="D35" s="248"/>
      <c r="E35" s="248"/>
      <c r="F35" s="248"/>
      <c r="G35" s="248"/>
      <c r="H35" s="248"/>
      <c r="I35" s="1">
        <v>27</v>
      </c>
      <c r="J35" s="6"/>
      <c r="K35" s="6"/>
    </row>
    <row r="36" spans="1:11" ht="12.75">
      <c r="A36" s="247" t="s">
        <v>29</v>
      </c>
      <c r="B36" s="248"/>
      <c r="C36" s="248"/>
      <c r="D36" s="248"/>
      <c r="E36" s="248"/>
      <c r="F36" s="248"/>
      <c r="G36" s="248"/>
      <c r="H36" s="248"/>
      <c r="I36" s="1">
        <v>28</v>
      </c>
      <c r="J36" s="6">
        <v>44710568</v>
      </c>
      <c r="K36" s="6">
        <v>29764000</v>
      </c>
    </row>
    <row r="37" spans="1:11" ht="12.75">
      <c r="A37" s="247" t="s">
        <v>30</v>
      </c>
      <c r="B37" s="248"/>
      <c r="C37" s="248"/>
      <c r="D37" s="248"/>
      <c r="E37" s="248"/>
      <c r="F37" s="248"/>
      <c r="G37" s="248"/>
      <c r="H37" s="248"/>
      <c r="I37" s="1">
        <v>29</v>
      </c>
      <c r="J37" s="6"/>
      <c r="K37" s="6"/>
    </row>
    <row r="38" spans="1:11" ht="12.75">
      <c r="A38" s="250" t="s">
        <v>68</v>
      </c>
      <c r="B38" s="251"/>
      <c r="C38" s="251"/>
      <c r="D38" s="251"/>
      <c r="E38" s="251"/>
      <c r="F38" s="251"/>
      <c r="G38" s="251"/>
      <c r="H38" s="251"/>
      <c r="I38" s="1">
        <v>30</v>
      </c>
      <c r="J38" s="150">
        <f>SUM(J36:J37)</f>
        <v>44710568</v>
      </c>
      <c r="K38" s="150">
        <f>SUM(K36:K37)</f>
        <v>29764000</v>
      </c>
    </row>
    <row r="39" spans="1:11" ht="12.75">
      <c r="A39" s="247" t="s">
        <v>31</v>
      </c>
      <c r="B39" s="248"/>
      <c r="C39" s="248"/>
      <c r="D39" s="248"/>
      <c r="E39" s="248"/>
      <c r="F39" s="248"/>
      <c r="G39" s="248"/>
      <c r="H39" s="248"/>
      <c r="I39" s="1">
        <v>31</v>
      </c>
      <c r="J39" s="6">
        <v>34215123</v>
      </c>
      <c r="K39" s="6">
        <v>59601000</v>
      </c>
    </row>
    <row r="40" spans="1:11" ht="12.75">
      <c r="A40" s="247" t="s">
        <v>32</v>
      </c>
      <c r="B40" s="248"/>
      <c r="C40" s="248"/>
      <c r="D40" s="248"/>
      <c r="E40" s="248"/>
      <c r="F40" s="248"/>
      <c r="G40" s="248"/>
      <c r="H40" s="248"/>
      <c r="I40" s="1">
        <v>32</v>
      </c>
      <c r="J40" s="6"/>
      <c r="K40" s="6"/>
    </row>
    <row r="41" spans="1:11" ht="12.75">
      <c r="A41" s="247" t="s">
        <v>33</v>
      </c>
      <c r="B41" s="248"/>
      <c r="C41" s="248"/>
      <c r="D41" s="248"/>
      <c r="E41" s="248"/>
      <c r="F41" s="248"/>
      <c r="G41" s="248"/>
      <c r="H41" s="248"/>
      <c r="I41" s="1">
        <v>33</v>
      </c>
      <c r="J41" s="6">
        <v>9764923</v>
      </c>
      <c r="K41" s="6">
        <v>11916000</v>
      </c>
    </row>
    <row r="42" spans="1:10" ht="12.75">
      <c r="A42" s="247" t="s">
        <v>34</v>
      </c>
      <c r="B42" s="248"/>
      <c r="C42" s="248"/>
      <c r="D42" s="248"/>
      <c r="E42" s="248"/>
      <c r="F42" s="248"/>
      <c r="G42" s="248"/>
      <c r="H42" s="248"/>
      <c r="I42" s="1">
        <v>34</v>
      </c>
      <c r="J42" s="6"/>
    </row>
    <row r="43" spans="1:11" ht="12.75">
      <c r="A43" s="247" t="s">
        <v>35</v>
      </c>
      <c r="B43" s="248"/>
      <c r="C43" s="248"/>
      <c r="D43" s="248"/>
      <c r="E43" s="248"/>
      <c r="F43" s="248"/>
      <c r="G43" s="248"/>
      <c r="H43" s="248"/>
      <c r="I43" s="1">
        <v>35</v>
      </c>
      <c r="J43" s="6">
        <v>650425</v>
      </c>
      <c r="K43" s="6">
        <v>973000</v>
      </c>
    </row>
    <row r="44" spans="1:11" ht="12.75">
      <c r="A44" s="250" t="s">
        <v>69</v>
      </c>
      <c r="B44" s="251"/>
      <c r="C44" s="251"/>
      <c r="D44" s="251"/>
      <c r="E44" s="251"/>
      <c r="F44" s="251"/>
      <c r="G44" s="251"/>
      <c r="H44" s="251"/>
      <c r="I44" s="1">
        <v>36</v>
      </c>
      <c r="J44" s="150">
        <f>SUM(J39:J43)</f>
        <v>44630471</v>
      </c>
      <c r="K44" s="150">
        <f>SUM(K39:K43)</f>
        <v>72490000</v>
      </c>
    </row>
    <row r="45" spans="1:11" ht="24.75" customHeight="1">
      <c r="A45" s="250" t="s">
        <v>17</v>
      </c>
      <c r="B45" s="251"/>
      <c r="C45" s="251"/>
      <c r="D45" s="251"/>
      <c r="E45" s="251"/>
      <c r="F45" s="251"/>
      <c r="G45" s="251"/>
      <c r="H45" s="251"/>
      <c r="I45" s="1">
        <v>37</v>
      </c>
      <c r="J45" s="150">
        <f>J38-J44</f>
        <v>80097</v>
      </c>
      <c r="K45" s="150"/>
    </row>
    <row r="46" spans="1:11" ht="23.25" customHeight="1">
      <c r="A46" s="250" t="s">
        <v>18</v>
      </c>
      <c r="B46" s="251"/>
      <c r="C46" s="251"/>
      <c r="D46" s="251"/>
      <c r="E46" s="251"/>
      <c r="F46" s="251"/>
      <c r="G46" s="251"/>
      <c r="H46" s="251"/>
      <c r="I46" s="1">
        <v>38</v>
      </c>
      <c r="J46" s="150"/>
      <c r="K46" s="150">
        <f>K44-K38</f>
        <v>42726000</v>
      </c>
    </row>
    <row r="47" spans="1:11" ht="12.75">
      <c r="A47" s="247" t="s">
        <v>70</v>
      </c>
      <c r="B47" s="248"/>
      <c r="C47" s="248"/>
      <c r="D47" s="248"/>
      <c r="E47" s="248"/>
      <c r="F47" s="248"/>
      <c r="G47" s="248"/>
      <c r="H47" s="248"/>
      <c r="I47" s="1">
        <v>39</v>
      </c>
      <c r="J47" s="150">
        <f>J45+J19-J33</f>
        <v>3350883</v>
      </c>
      <c r="K47" s="150">
        <f>K19+K32-K46</f>
        <v>1950267</v>
      </c>
    </row>
    <row r="48" spans="1:11" ht="12.75">
      <c r="A48" s="247" t="s">
        <v>71</v>
      </c>
      <c r="B48" s="248"/>
      <c r="C48" s="248"/>
      <c r="D48" s="248"/>
      <c r="E48" s="248"/>
      <c r="F48" s="248"/>
      <c r="G48" s="248"/>
      <c r="H48" s="248"/>
      <c r="I48" s="1">
        <v>40</v>
      </c>
      <c r="J48" s="150"/>
      <c r="K48" s="150"/>
    </row>
    <row r="49" spans="1:11" ht="12.75">
      <c r="A49" s="247" t="s">
        <v>161</v>
      </c>
      <c r="B49" s="248"/>
      <c r="C49" s="248"/>
      <c r="D49" s="248"/>
      <c r="E49" s="248"/>
      <c r="F49" s="248"/>
      <c r="G49" s="248"/>
      <c r="H49" s="248"/>
      <c r="I49" s="1">
        <v>41</v>
      </c>
      <c r="J49" s="151">
        <v>102077241</v>
      </c>
      <c r="K49" s="151">
        <f>J52</f>
        <v>105428124</v>
      </c>
    </row>
    <row r="50" spans="1:11" ht="12.75">
      <c r="A50" s="247" t="s">
        <v>175</v>
      </c>
      <c r="B50" s="248"/>
      <c r="C50" s="248"/>
      <c r="D50" s="248"/>
      <c r="E50" s="248"/>
      <c r="F50" s="248"/>
      <c r="G50" s="248"/>
      <c r="H50" s="248"/>
      <c r="I50" s="1">
        <v>42</v>
      </c>
      <c r="J50" s="6">
        <f>J47</f>
        <v>3350883</v>
      </c>
      <c r="K50" s="6">
        <f>K47</f>
        <v>1950267</v>
      </c>
    </row>
    <row r="51" spans="1:11" ht="12.75">
      <c r="A51" s="247" t="s">
        <v>176</v>
      </c>
      <c r="B51" s="248"/>
      <c r="C51" s="248"/>
      <c r="D51" s="248"/>
      <c r="E51" s="248"/>
      <c r="F51" s="248"/>
      <c r="G51" s="248"/>
      <c r="H51" s="248"/>
      <c r="I51" s="1">
        <v>43</v>
      </c>
      <c r="J51" s="6"/>
      <c r="K51" s="6">
        <f>K48</f>
        <v>0</v>
      </c>
    </row>
    <row r="52" spans="1:11" ht="12.75">
      <c r="A52" s="253" t="s">
        <v>177</v>
      </c>
      <c r="B52" s="254"/>
      <c r="C52" s="254"/>
      <c r="D52" s="254"/>
      <c r="E52" s="254"/>
      <c r="F52" s="254"/>
      <c r="G52" s="254"/>
      <c r="H52" s="254"/>
      <c r="I52" s="4">
        <v>44</v>
      </c>
      <c r="J52" s="152">
        <f>SUM(J49:J51)</f>
        <v>105428124</v>
      </c>
      <c r="K52" s="152">
        <v>107378391.18207636</v>
      </c>
    </row>
    <row r="55" ht="12.75">
      <c r="K55" s="104"/>
    </row>
  </sheetData>
  <sheetProtection/>
  <mergeCells count="52">
    <mergeCell ref="A6:K6"/>
    <mergeCell ref="A3:K3"/>
    <mergeCell ref="A1:K1"/>
    <mergeCell ref="A2:K2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42:H42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52:H52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22:K26 J14:J17 J28:J30 J36 J35:K35 J37:K37 J39:J43 J49 J50:K51 J10:J11 J12:K12 K15 J7:K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1:K33 J18:K20 J27:K27 J13:K13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44" sqref="A44:H44"/>
    </sheetView>
  </sheetViews>
  <sheetFormatPr defaultColWidth="9.140625" defaultRowHeight="12.75"/>
  <cols>
    <col min="1" max="16384" width="9.140625" style="38" customWidth="1"/>
  </cols>
  <sheetData>
    <row r="1" spans="1:11" ht="12.75" customHeight="1">
      <c r="A1" s="309" t="s">
        <v>197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</row>
    <row r="2" spans="1:11" ht="12.75" customHeight="1">
      <c r="A2" s="318" t="s">
        <v>6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.75">
      <c r="A3" s="317" t="s">
        <v>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ht="33.75">
      <c r="A4" s="311" t="s">
        <v>59</v>
      </c>
      <c r="B4" s="311"/>
      <c r="C4" s="311"/>
      <c r="D4" s="311"/>
      <c r="E4" s="311"/>
      <c r="F4" s="311"/>
      <c r="G4" s="311"/>
      <c r="H4" s="311"/>
      <c r="I4" s="49" t="s">
        <v>279</v>
      </c>
      <c r="J4" s="50" t="s">
        <v>310</v>
      </c>
      <c r="K4" s="50" t="s">
        <v>311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5">
        <v>2</v>
      </c>
      <c r="J5" s="56" t="s">
        <v>282</v>
      </c>
      <c r="K5" s="56" t="s">
        <v>283</v>
      </c>
    </row>
    <row r="6" spans="1:11" ht="12.75">
      <c r="A6" s="263" t="s">
        <v>156</v>
      </c>
      <c r="B6" s="264"/>
      <c r="C6" s="264"/>
      <c r="D6" s="264"/>
      <c r="E6" s="264"/>
      <c r="F6" s="264"/>
      <c r="G6" s="264"/>
      <c r="H6" s="264"/>
      <c r="I6" s="307"/>
      <c r="J6" s="307"/>
      <c r="K6" s="308"/>
    </row>
    <row r="7" spans="1:11" ht="12.75">
      <c r="A7" s="247" t="s">
        <v>199</v>
      </c>
      <c r="B7" s="248"/>
      <c r="C7" s="248"/>
      <c r="D7" s="248"/>
      <c r="E7" s="248"/>
      <c r="F7" s="248"/>
      <c r="G7" s="248"/>
      <c r="H7" s="248"/>
      <c r="I7" s="1">
        <v>1</v>
      </c>
      <c r="J7" s="5"/>
      <c r="K7" s="6"/>
    </row>
    <row r="8" spans="1:11" ht="12.75">
      <c r="A8" s="247" t="s">
        <v>119</v>
      </c>
      <c r="B8" s="248"/>
      <c r="C8" s="248"/>
      <c r="D8" s="248"/>
      <c r="E8" s="248"/>
      <c r="F8" s="248"/>
      <c r="G8" s="248"/>
      <c r="H8" s="248"/>
      <c r="I8" s="1">
        <v>2</v>
      </c>
      <c r="J8" s="5"/>
      <c r="K8" s="6"/>
    </row>
    <row r="9" spans="1:11" ht="12.75">
      <c r="A9" s="247" t="s">
        <v>120</v>
      </c>
      <c r="B9" s="248"/>
      <c r="C9" s="248"/>
      <c r="D9" s="248"/>
      <c r="E9" s="248"/>
      <c r="F9" s="248"/>
      <c r="G9" s="248"/>
      <c r="H9" s="248"/>
      <c r="I9" s="1">
        <v>3</v>
      </c>
      <c r="J9" s="5"/>
      <c r="K9" s="6"/>
    </row>
    <row r="10" spans="1:11" ht="12.75">
      <c r="A10" s="247" t="s">
        <v>121</v>
      </c>
      <c r="B10" s="248"/>
      <c r="C10" s="248"/>
      <c r="D10" s="248"/>
      <c r="E10" s="248"/>
      <c r="F10" s="248"/>
      <c r="G10" s="248"/>
      <c r="H10" s="248"/>
      <c r="I10" s="1">
        <v>4</v>
      </c>
      <c r="J10" s="5"/>
      <c r="K10" s="6"/>
    </row>
    <row r="11" spans="1:11" ht="12.75">
      <c r="A11" s="247" t="s">
        <v>122</v>
      </c>
      <c r="B11" s="248"/>
      <c r="C11" s="248"/>
      <c r="D11" s="248"/>
      <c r="E11" s="248"/>
      <c r="F11" s="248"/>
      <c r="G11" s="248"/>
      <c r="H11" s="248"/>
      <c r="I11" s="1">
        <v>5</v>
      </c>
      <c r="J11" s="5"/>
      <c r="K11" s="6"/>
    </row>
    <row r="12" spans="1:11" ht="12.75">
      <c r="A12" s="250" t="s">
        <v>198</v>
      </c>
      <c r="B12" s="251"/>
      <c r="C12" s="251"/>
      <c r="D12" s="251"/>
      <c r="E12" s="251"/>
      <c r="F12" s="251"/>
      <c r="G12" s="251"/>
      <c r="H12" s="251"/>
      <c r="I12" s="1">
        <v>6</v>
      </c>
      <c r="J12" s="47"/>
      <c r="K12" s="39"/>
    </row>
    <row r="13" spans="1:11" ht="12.75">
      <c r="A13" s="247" t="s">
        <v>123</v>
      </c>
      <c r="B13" s="248"/>
      <c r="C13" s="248"/>
      <c r="D13" s="248"/>
      <c r="E13" s="248"/>
      <c r="F13" s="248"/>
      <c r="G13" s="248"/>
      <c r="H13" s="248"/>
      <c r="I13" s="1">
        <v>7</v>
      </c>
      <c r="J13" s="5"/>
      <c r="K13" s="6"/>
    </row>
    <row r="14" spans="1:11" ht="12.75">
      <c r="A14" s="247" t="s">
        <v>124</v>
      </c>
      <c r="B14" s="248"/>
      <c r="C14" s="248"/>
      <c r="D14" s="248"/>
      <c r="E14" s="248"/>
      <c r="F14" s="248"/>
      <c r="G14" s="248"/>
      <c r="H14" s="248"/>
      <c r="I14" s="1">
        <v>8</v>
      </c>
      <c r="J14" s="5"/>
      <c r="K14" s="6"/>
    </row>
    <row r="15" spans="1:11" ht="12.75">
      <c r="A15" s="247" t="s">
        <v>125</v>
      </c>
      <c r="B15" s="248"/>
      <c r="C15" s="248"/>
      <c r="D15" s="248"/>
      <c r="E15" s="248"/>
      <c r="F15" s="248"/>
      <c r="G15" s="248"/>
      <c r="H15" s="248"/>
      <c r="I15" s="1">
        <v>9</v>
      </c>
      <c r="J15" s="5"/>
      <c r="K15" s="6"/>
    </row>
    <row r="16" spans="1:11" ht="12.75">
      <c r="A16" s="247" t="s">
        <v>126</v>
      </c>
      <c r="B16" s="248"/>
      <c r="C16" s="248"/>
      <c r="D16" s="248"/>
      <c r="E16" s="248"/>
      <c r="F16" s="248"/>
      <c r="G16" s="248"/>
      <c r="H16" s="248"/>
      <c r="I16" s="1">
        <v>10</v>
      </c>
      <c r="J16" s="5"/>
      <c r="K16" s="6"/>
    </row>
    <row r="17" spans="1:11" ht="12.75">
      <c r="A17" s="247" t="s">
        <v>127</v>
      </c>
      <c r="B17" s="248"/>
      <c r="C17" s="248"/>
      <c r="D17" s="248"/>
      <c r="E17" s="248"/>
      <c r="F17" s="248"/>
      <c r="G17" s="248"/>
      <c r="H17" s="248"/>
      <c r="I17" s="1">
        <v>11</v>
      </c>
      <c r="J17" s="5"/>
      <c r="K17" s="6"/>
    </row>
    <row r="18" spans="1:11" ht="12.75">
      <c r="A18" s="247" t="s">
        <v>128</v>
      </c>
      <c r="B18" s="248"/>
      <c r="C18" s="248"/>
      <c r="D18" s="248"/>
      <c r="E18" s="248"/>
      <c r="F18" s="248"/>
      <c r="G18" s="248"/>
      <c r="H18" s="248"/>
      <c r="I18" s="1">
        <v>12</v>
      </c>
      <c r="J18" s="5"/>
      <c r="K18" s="6"/>
    </row>
    <row r="19" spans="1:11" ht="12.75">
      <c r="A19" s="250" t="s">
        <v>47</v>
      </c>
      <c r="B19" s="251"/>
      <c r="C19" s="251"/>
      <c r="D19" s="251"/>
      <c r="E19" s="251"/>
      <c r="F19" s="251"/>
      <c r="G19" s="251"/>
      <c r="H19" s="251"/>
      <c r="I19" s="1">
        <v>13</v>
      </c>
      <c r="J19" s="47"/>
      <c r="K19" s="39"/>
    </row>
    <row r="20" spans="1:11" ht="24" customHeight="1">
      <c r="A20" s="250" t="s">
        <v>108</v>
      </c>
      <c r="B20" s="313"/>
      <c r="C20" s="313"/>
      <c r="D20" s="313"/>
      <c r="E20" s="313"/>
      <c r="F20" s="313"/>
      <c r="G20" s="313"/>
      <c r="H20" s="314"/>
      <c r="I20" s="1">
        <v>14</v>
      </c>
      <c r="J20" s="47"/>
      <c r="K20" s="39"/>
    </row>
    <row r="21" spans="1:11" ht="21.75" customHeight="1">
      <c r="A21" s="274" t="s">
        <v>109</v>
      </c>
      <c r="B21" s="315"/>
      <c r="C21" s="315"/>
      <c r="D21" s="315"/>
      <c r="E21" s="315"/>
      <c r="F21" s="315"/>
      <c r="G21" s="315"/>
      <c r="H21" s="316"/>
      <c r="I21" s="1">
        <v>15</v>
      </c>
      <c r="J21" s="47"/>
      <c r="K21" s="39"/>
    </row>
    <row r="22" spans="1:11" ht="12.75">
      <c r="A22" s="263" t="s">
        <v>159</v>
      </c>
      <c r="B22" s="264"/>
      <c r="C22" s="264"/>
      <c r="D22" s="264"/>
      <c r="E22" s="264"/>
      <c r="F22" s="264"/>
      <c r="G22" s="264"/>
      <c r="H22" s="264"/>
      <c r="I22" s="307"/>
      <c r="J22" s="307"/>
      <c r="K22" s="308"/>
    </row>
    <row r="23" spans="1:11" ht="12.75">
      <c r="A23" s="247" t="s">
        <v>165</v>
      </c>
      <c r="B23" s="248"/>
      <c r="C23" s="248"/>
      <c r="D23" s="248"/>
      <c r="E23" s="248"/>
      <c r="F23" s="248"/>
      <c r="G23" s="248"/>
      <c r="H23" s="248"/>
      <c r="I23" s="1">
        <v>16</v>
      </c>
      <c r="J23" s="5"/>
      <c r="K23" s="6"/>
    </row>
    <row r="24" spans="1:11" ht="12.75">
      <c r="A24" s="247" t="s">
        <v>166</v>
      </c>
      <c r="B24" s="248"/>
      <c r="C24" s="248"/>
      <c r="D24" s="248"/>
      <c r="E24" s="248"/>
      <c r="F24" s="248"/>
      <c r="G24" s="248"/>
      <c r="H24" s="248"/>
      <c r="I24" s="1">
        <v>17</v>
      </c>
      <c r="J24" s="5"/>
      <c r="K24" s="6"/>
    </row>
    <row r="25" spans="1:11" ht="12.75">
      <c r="A25" s="247" t="s">
        <v>312</v>
      </c>
      <c r="B25" s="248"/>
      <c r="C25" s="248"/>
      <c r="D25" s="248"/>
      <c r="E25" s="248"/>
      <c r="F25" s="248"/>
      <c r="G25" s="248"/>
      <c r="H25" s="248"/>
      <c r="I25" s="1">
        <v>18</v>
      </c>
      <c r="J25" s="5"/>
      <c r="K25" s="6"/>
    </row>
    <row r="26" spans="1:11" ht="12.75">
      <c r="A26" s="247" t="s">
        <v>313</v>
      </c>
      <c r="B26" s="248"/>
      <c r="C26" s="248"/>
      <c r="D26" s="248"/>
      <c r="E26" s="248"/>
      <c r="F26" s="248"/>
      <c r="G26" s="248"/>
      <c r="H26" s="248"/>
      <c r="I26" s="1">
        <v>19</v>
      </c>
      <c r="J26" s="5"/>
      <c r="K26" s="6"/>
    </row>
    <row r="27" spans="1:11" ht="12.75">
      <c r="A27" s="247" t="s">
        <v>167</v>
      </c>
      <c r="B27" s="248"/>
      <c r="C27" s="248"/>
      <c r="D27" s="248"/>
      <c r="E27" s="248"/>
      <c r="F27" s="248"/>
      <c r="G27" s="248"/>
      <c r="H27" s="248"/>
      <c r="I27" s="1">
        <v>20</v>
      </c>
      <c r="J27" s="5"/>
      <c r="K27" s="6"/>
    </row>
    <row r="28" spans="1:11" ht="12.75">
      <c r="A28" s="250" t="s">
        <v>114</v>
      </c>
      <c r="B28" s="251"/>
      <c r="C28" s="251"/>
      <c r="D28" s="251"/>
      <c r="E28" s="251"/>
      <c r="F28" s="251"/>
      <c r="G28" s="251"/>
      <c r="H28" s="251"/>
      <c r="I28" s="1">
        <v>21</v>
      </c>
      <c r="J28" s="47"/>
      <c r="K28" s="39"/>
    </row>
    <row r="29" spans="1:11" ht="12.75">
      <c r="A29" s="247" t="s">
        <v>2</v>
      </c>
      <c r="B29" s="248"/>
      <c r="C29" s="248"/>
      <c r="D29" s="248"/>
      <c r="E29" s="248"/>
      <c r="F29" s="248"/>
      <c r="G29" s="248"/>
      <c r="H29" s="248"/>
      <c r="I29" s="1">
        <v>22</v>
      </c>
      <c r="J29" s="5"/>
      <c r="K29" s="6"/>
    </row>
    <row r="30" spans="1:11" ht="12.75">
      <c r="A30" s="247" t="s">
        <v>3</v>
      </c>
      <c r="B30" s="248"/>
      <c r="C30" s="248"/>
      <c r="D30" s="248"/>
      <c r="E30" s="248"/>
      <c r="F30" s="248"/>
      <c r="G30" s="248"/>
      <c r="H30" s="248"/>
      <c r="I30" s="1">
        <v>23</v>
      </c>
      <c r="J30" s="5"/>
      <c r="K30" s="6"/>
    </row>
    <row r="31" spans="1:11" ht="12.75">
      <c r="A31" s="247" t="s">
        <v>4</v>
      </c>
      <c r="B31" s="248"/>
      <c r="C31" s="248"/>
      <c r="D31" s="248"/>
      <c r="E31" s="248"/>
      <c r="F31" s="248"/>
      <c r="G31" s="248"/>
      <c r="H31" s="248"/>
      <c r="I31" s="1">
        <v>24</v>
      </c>
      <c r="J31" s="5"/>
      <c r="K31" s="6"/>
    </row>
    <row r="32" spans="1:11" ht="12.75">
      <c r="A32" s="250" t="s">
        <v>48</v>
      </c>
      <c r="B32" s="251"/>
      <c r="C32" s="251"/>
      <c r="D32" s="251"/>
      <c r="E32" s="251"/>
      <c r="F32" s="251"/>
      <c r="G32" s="251"/>
      <c r="H32" s="251"/>
      <c r="I32" s="1">
        <v>25</v>
      </c>
      <c r="J32" s="47"/>
      <c r="K32" s="39"/>
    </row>
    <row r="33" spans="1:11" ht="27" customHeight="1">
      <c r="A33" s="250" t="s">
        <v>110</v>
      </c>
      <c r="B33" s="251"/>
      <c r="C33" s="251"/>
      <c r="D33" s="251"/>
      <c r="E33" s="251"/>
      <c r="F33" s="251"/>
      <c r="G33" s="251"/>
      <c r="H33" s="251"/>
      <c r="I33" s="1">
        <v>26</v>
      </c>
      <c r="J33" s="47"/>
      <c r="K33" s="39"/>
    </row>
    <row r="34" spans="1:11" ht="24" customHeight="1">
      <c r="A34" s="250" t="s">
        <v>111</v>
      </c>
      <c r="B34" s="251"/>
      <c r="C34" s="251"/>
      <c r="D34" s="251"/>
      <c r="E34" s="251"/>
      <c r="F34" s="251"/>
      <c r="G34" s="251"/>
      <c r="H34" s="251"/>
      <c r="I34" s="1">
        <v>27</v>
      </c>
      <c r="J34" s="47"/>
      <c r="K34" s="39"/>
    </row>
    <row r="35" spans="1:11" ht="12.75">
      <c r="A35" s="263" t="s">
        <v>160</v>
      </c>
      <c r="B35" s="264"/>
      <c r="C35" s="264"/>
      <c r="D35" s="264"/>
      <c r="E35" s="264"/>
      <c r="F35" s="264"/>
      <c r="G35" s="264"/>
      <c r="H35" s="264"/>
      <c r="I35" s="307">
        <v>0</v>
      </c>
      <c r="J35" s="307"/>
      <c r="K35" s="308"/>
    </row>
    <row r="36" spans="1:11" ht="12.75">
      <c r="A36" s="247" t="s">
        <v>174</v>
      </c>
      <c r="B36" s="248"/>
      <c r="C36" s="248"/>
      <c r="D36" s="248"/>
      <c r="E36" s="248"/>
      <c r="F36" s="248"/>
      <c r="G36" s="248"/>
      <c r="H36" s="248"/>
      <c r="I36" s="1">
        <v>28</v>
      </c>
      <c r="J36" s="5"/>
      <c r="K36" s="6"/>
    </row>
    <row r="37" spans="1:11" ht="12.75">
      <c r="A37" s="247" t="s">
        <v>29</v>
      </c>
      <c r="B37" s="248"/>
      <c r="C37" s="248"/>
      <c r="D37" s="248"/>
      <c r="E37" s="248"/>
      <c r="F37" s="248"/>
      <c r="G37" s="248"/>
      <c r="H37" s="248"/>
      <c r="I37" s="1">
        <v>29</v>
      </c>
      <c r="J37" s="5"/>
      <c r="K37" s="6"/>
    </row>
    <row r="38" spans="1:11" ht="12.75">
      <c r="A38" s="247" t="s">
        <v>30</v>
      </c>
      <c r="B38" s="248"/>
      <c r="C38" s="248"/>
      <c r="D38" s="248"/>
      <c r="E38" s="248"/>
      <c r="F38" s="248"/>
      <c r="G38" s="248"/>
      <c r="H38" s="248"/>
      <c r="I38" s="1">
        <v>30</v>
      </c>
      <c r="J38" s="5"/>
      <c r="K38" s="6"/>
    </row>
    <row r="39" spans="1:11" ht="12.75">
      <c r="A39" s="250" t="s">
        <v>49</v>
      </c>
      <c r="B39" s="251"/>
      <c r="C39" s="251"/>
      <c r="D39" s="251"/>
      <c r="E39" s="251"/>
      <c r="F39" s="251"/>
      <c r="G39" s="251"/>
      <c r="H39" s="251"/>
      <c r="I39" s="1">
        <v>31</v>
      </c>
      <c r="J39" s="47"/>
      <c r="K39" s="39"/>
    </row>
    <row r="40" spans="1:11" ht="12.75">
      <c r="A40" s="247" t="s">
        <v>31</v>
      </c>
      <c r="B40" s="248"/>
      <c r="C40" s="248"/>
      <c r="D40" s="248"/>
      <c r="E40" s="248"/>
      <c r="F40" s="248"/>
      <c r="G40" s="248"/>
      <c r="H40" s="248"/>
      <c r="I40" s="1">
        <v>32</v>
      </c>
      <c r="J40" s="5"/>
      <c r="K40" s="6"/>
    </row>
    <row r="41" spans="1:11" ht="12.75">
      <c r="A41" s="247" t="s">
        <v>32</v>
      </c>
      <c r="B41" s="248"/>
      <c r="C41" s="248"/>
      <c r="D41" s="248"/>
      <c r="E41" s="248"/>
      <c r="F41" s="248"/>
      <c r="G41" s="248"/>
      <c r="H41" s="248"/>
      <c r="I41" s="1">
        <v>33</v>
      </c>
      <c r="J41" s="5"/>
      <c r="K41" s="6"/>
    </row>
    <row r="42" spans="1:11" ht="12.75">
      <c r="A42" s="247" t="s">
        <v>33</v>
      </c>
      <c r="B42" s="248"/>
      <c r="C42" s="248"/>
      <c r="D42" s="248"/>
      <c r="E42" s="248"/>
      <c r="F42" s="248"/>
      <c r="G42" s="248"/>
      <c r="H42" s="248"/>
      <c r="I42" s="1">
        <v>34</v>
      </c>
      <c r="J42" s="5"/>
      <c r="K42" s="6"/>
    </row>
    <row r="43" spans="1:11" ht="12.75">
      <c r="A43" s="247" t="s">
        <v>34</v>
      </c>
      <c r="B43" s="248"/>
      <c r="C43" s="248"/>
      <c r="D43" s="248"/>
      <c r="E43" s="248"/>
      <c r="F43" s="248"/>
      <c r="G43" s="248"/>
      <c r="H43" s="248"/>
      <c r="I43" s="1">
        <v>35</v>
      </c>
      <c r="J43" s="5"/>
      <c r="K43" s="6"/>
    </row>
    <row r="44" spans="1:11" ht="12.75">
      <c r="A44" s="247" t="s">
        <v>35</v>
      </c>
      <c r="B44" s="248"/>
      <c r="C44" s="248"/>
      <c r="D44" s="248"/>
      <c r="E44" s="248"/>
      <c r="F44" s="248"/>
      <c r="G44" s="248"/>
      <c r="H44" s="248"/>
      <c r="I44" s="1">
        <v>36</v>
      </c>
      <c r="J44" s="5"/>
      <c r="K44" s="6"/>
    </row>
    <row r="45" spans="1:11" ht="12.75">
      <c r="A45" s="250" t="s">
        <v>148</v>
      </c>
      <c r="B45" s="251"/>
      <c r="C45" s="251"/>
      <c r="D45" s="251"/>
      <c r="E45" s="251"/>
      <c r="F45" s="251"/>
      <c r="G45" s="251"/>
      <c r="H45" s="251"/>
      <c r="I45" s="1">
        <v>37</v>
      </c>
      <c r="J45" s="47"/>
      <c r="K45" s="39"/>
    </row>
    <row r="46" spans="1:11" ht="24" customHeight="1">
      <c r="A46" s="250" t="s">
        <v>162</v>
      </c>
      <c r="B46" s="251"/>
      <c r="C46" s="251"/>
      <c r="D46" s="251"/>
      <c r="E46" s="251"/>
      <c r="F46" s="251"/>
      <c r="G46" s="251"/>
      <c r="H46" s="251"/>
      <c r="I46" s="1">
        <v>38</v>
      </c>
      <c r="J46" s="47"/>
      <c r="K46" s="39"/>
    </row>
    <row r="47" spans="1:11" ht="21" customHeight="1">
      <c r="A47" s="250" t="s">
        <v>163</v>
      </c>
      <c r="B47" s="251"/>
      <c r="C47" s="251"/>
      <c r="D47" s="251"/>
      <c r="E47" s="251"/>
      <c r="F47" s="251"/>
      <c r="G47" s="251"/>
      <c r="H47" s="251"/>
      <c r="I47" s="1">
        <v>39</v>
      </c>
      <c r="J47" s="47"/>
      <c r="K47" s="39"/>
    </row>
    <row r="48" spans="1:11" ht="12.75">
      <c r="A48" s="250" t="s">
        <v>149</v>
      </c>
      <c r="B48" s="251"/>
      <c r="C48" s="251"/>
      <c r="D48" s="251"/>
      <c r="E48" s="251"/>
      <c r="F48" s="251"/>
      <c r="G48" s="251"/>
      <c r="H48" s="251"/>
      <c r="I48" s="1">
        <v>40</v>
      </c>
      <c r="J48" s="47"/>
      <c r="K48" s="39"/>
    </row>
    <row r="49" spans="1:11" ht="12.75">
      <c r="A49" s="250" t="s">
        <v>15</v>
      </c>
      <c r="B49" s="251"/>
      <c r="C49" s="251"/>
      <c r="D49" s="251"/>
      <c r="E49" s="251"/>
      <c r="F49" s="251"/>
      <c r="G49" s="251"/>
      <c r="H49" s="251"/>
      <c r="I49" s="1">
        <v>41</v>
      </c>
      <c r="J49" s="47"/>
      <c r="K49" s="39"/>
    </row>
    <row r="50" spans="1:11" ht="12.75">
      <c r="A50" s="250" t="s">
        <v>161</v>
      </c>
      <c r="B50" s="251"/>
      <c r="C50" s="251"/>
      <c r="D50" s="251"/>
      <c r="E50" s="251"/>
      <c r="F50" s="251"/>
      <c r="G50" s="251"/>
      <c r="H50" s="251"/>
      <c r="I50" s="1">
        <v>42</v>
      </c>
      <c r="J50" s="5"/>
      <c r="K50" s="6"/>
    </row>
    <row r="51" spans="1:11" ht="12.75">
      <c r="A51" s="250" t="s">
        <v>175</v>
      </c>
      <c r="B51" s="251"/>
      <c r="C51" s="251"/>
      <c r="D51" s="251"/>
      <c r="E51" s="251"/>
      <c r="F51" s="251"/>
      <c r="G51" s="251"/>
      <c r="H51" s="251"/>
      <c r="I51" s="1">
        <v>43</v>
      </c>
      <c r="J51" s="5"/>
      <c r="K51" s="6"/>
    </row>
    <row r="52" spans="1:11" ht="12.75">
      <c r="A52" s="250" t="s">
        <v>176</v>
      </c>
      <c r="B52" s="251"/>
      <c r="C52" s="251"/>
      <c r="D52" s="251"/>
      <c r="E52" s="251"/>
      <c r="F52" s="251"/>
      <c r="G52" s="251"/>
      <c r="H52" s="251"/>
      <c r="I52" s="1">
        <v>44</v>
      </c>
      <c r="J52" s="5"/>
      <c r="K52" s="6"/>
    </row>
    <row r="53" spans="1:11" ht="12.75">
      <c r="A53" s="274" t="s">
        <v>177</v>
      </c>
      <c r="B53" s="275"/>
      <c r="C53" s="275"/>
      <c r="D53" s="275"/>
      <c r="E53" s="275"/>
      <c r="F53" s="275"/>
      <c r="G53" s="275"/>
      <c r="H53" s="275"/>
      <c r="I53" s="4">
        <v>45</v>
      </c>
      <c r="J53" s="48"/>
      <c r="K53" s="45"/>
    </row>
    <row r="54" spans="1:11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</row>
  </sheetData>
  <sheetProtection/>
  <mergeCells count="53">
    <mergeCell ref="A15:H15"/>
    <mergeCell ref="A6:K6"/>
    <mergeCell ref="A3:K3"/>
    <mergeCell ref="A1:K1"/>
    <mergeCell ref="A2:K2"/>
    <mergeCell ref="A4:H4"/>
    <mergeCell ref="A5:H5"/>
    <mergeCell ref="A25:H2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35:K35"/>
    <mergeCell ref="A16:H16"/>
    <mergeCell ref="A17:H17"/>
    <mergeCell ref="A30:H30"/>
    <mergeCell ref="A19:H19"/>
    <mergeCell ref="A20:H20"/>
    <mergeCell ref="A21:H21"/>
    <mergeCell ref="A22:K22"/>
    <mergeCell ref="A23:H23"/>
    <mergeCell ref="A24:H24"/>
    <mergeCell ref="A41:H41"/>
    <mergeCell ref="A26:H26"/>
    <mergeCell ref="A27:H27"/>
    <mergeCell ref="A28:H28"/>
    <mergeCell ref="A29:H29"/>
    <mergeCell ref="A42:H42"/>
    <mergeCell ref="A31:H31"/>
    <mergeCell ref="A32:H32"/>
    <mergeCell ref="A33:H33"/>
    <mergeCell ref="A34:H34"/>
    <mergeCell ref="A53:H53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52:H52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58" customWidth="1"/>
    <col min="5" max="5" width="10.421875" style="58" bestFit="1" customWidth="1"/>
    <col min="6" max="9" width="9.140625" style="58" customWidth="1"/>
    <col min="10" max="11" width="15.7109375" style="58" customWidth="1"/>
    <col min="12" max="12" width="12.140625" style="58" bestFit="1" customWidth="1"/>
    <col min="13" max="14" width="14.8515625" style="58" bestFit="1" customWidth="1"/>
    <col min="15" max="16384" width="9.140625" style="58" customWidth="1"/>
  </cols>
  <sheetData>
    <row r="1" spans="1:12" ht="12.75">
      <c r="A1" s="335" t="s">
        <v>280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  <c r="L1" s="57"/>
    </row>
    <row r="2" spans="1:12" ht="15.75">
      <c r="A2" s="122"/>
      <c r="B2" s="123"/>
      <c r="C2" s="322" t="s">
        <v>281</v>
      </c>
      <c r="D2" s="322"/>
      <c r="E2" s="125">
        <v>42736</v>
      </c>
      <c r="F2" s="124" t="s">
        <v>250</v>
      </c>
      <c r="G2" s="323">
        <v>43100</v>
      </c>
      <c r="H2" s="324"/>
      <c r="I2" s="123"/>
      <c r="J2" s="123"/>
      <c r="K2" s="126"/>
      <c r="L2" s="59"/>
    </row>
    <row r="3" spans="1:11" ht="23.25">
      <c r="A3" s="325" t="s">
        <v>59</v>
      </c>
      <c r="B3" s="325"/>
      <c r="C3" s="325"/>
      <c r="D3" s="325"/>
      <c r="E3" s="325"/>
      <c r="F3" s="325"/>
      <c r="G3" s="325"/>
      <c r="H3" s="325"/>
      <c r="I3" s="60" t="s">
        <v>304</v>
      </c>
      <c r="J3" s="61" t="s">
        <v>150</v>
      </c>
      <c r="K3" s="61" t="s">
        <v>151</v>
      </c>
    </row>
    <row r="4" spans="1:14" ht="12.75">
      <c r="A4" s="326">
        <v>1</v>
      </c>
      <c r="B4" s="326"/>
      <c r="C4" s="326"/>
      <c r="D4" s="326"/>
      <c r="E4" s="326"/>
      <c r="F4" s="326"/>
      <c r="G4" s="326"/>
      <c r="H4" s="326"/>
      <c r="I4" s="63">
        <v>2</v>
      </c>
      <c r="J4" s="62" t="s">
        <v>282</v>
      </c>
      <c r="K4" s="62" t="s">
        <v>283</v>
      </c>
      <c r="M4" s="172"/>
      <c r="N4" s="171"/>
    </row>
    <row r="5" spans="1:14" ht="12.75">
      <c r="A5" s="320" t="s">
        <v>284</v>
      </c>
      <c r="B5" s="321"/>
      <c r="C5" s="321"/>
      <c r="D5" s="321"/>
      <c r="E5" s="321"/>
      <c r="F5" s="321"/>
      <c r="G5" s="321"/>
      <c r="H5" s="321"/>
      <c r="I5" s="32">
        <v>1</v>
      </c>
      <c r="J5" s="6">
        <v>247193050</v>
      </c>
      <c r="K5" s="6">
        <v>247193050</v>
      </c>
      <c r="L5" s="163"/>
      <c r="M5" s="172"/>
      <c r="N5" s="171"/>
    </row>
    <row r="6" spans="1:14" ht="12.75">
      <c r="A6" s="320" t="s">
        <v>285</v>
      </c>
      <c r="B6" s="321"/>
      <c r="C6" s="321"/>
      <c r="D6" s="321"/>
      <c r="E6" s="321"/>
      <c r="F6" s="321"/>
      <c r="G6" s="321"/>
      <c r="H6" s="321"/>
      <c r="I6" s="32">
        <v>2</v>
      </c>
      <c r="J6" s="6">
        <v>86141670</v>
      </c>
      <c r="K6" s="6">
        <v>87214738</v>
      </c>
      <c r="L6" s="163"/>
      <c r="M6" s="172"/>
      <c r="N6" s="171"/>
    </row>
    <row r="7" spans="1:14" ht="12.75">
      <c r="A7" s="320" t="s">
        <v>286</v>
      </c>
      <c r="B7" s="321"/>
      <c r="C7" s="321"/>
      <c r="D7" s="321"/>
      <c r="E7" s="321"/>
      <c r="F7" s="321"/>
      <c r="G7" s="321"/>
      <c r="H7" s="321"/>
      <c r="I7" s="32">
        <v>3</v>
      </c>
      <c r="J7" s="6">
        <v>75581849</v>
      </c>
      <c r="K7" s="6">
        <v>74860772</v>
      </c>
      <c r="L7" s="163"/>
      <c r="M7" s="171"/>
      <c r="N7" s="171"/>
    </row>
    <row r="8" spans="1:14" ht="12.75">
      <c r="A8" s="320" t="s">
        <v>287</v>
      </c>
      <c r="B8" s="321"/>
      <c r="C8" s="321"/>
      <c r="D8" s="321"/>
      <c r="E8" s="321"/>
      <c r="F8" s="321"/>
      <c r="G8" s="321"/>
      <c r="H8" s="321"/>
      <c r="I8" s="32">
        <v>4</v>
      </c>
      <c r="J8" s="6">
        <v>-266224251</v>
      </c>
      <c r="K8" s="6">
        <v>-254040325</v>
      </c>
      <c r="L8" s="163"/>
      <c r="M8" s="171"/>
      <c r="N8" s="171"/>
    </row>
    <row r="9" spans="1:14" ht="12.75">
      <c r="A9" s="320" t="s">
        <v>288</v>
      </c>
      <c r="B9" s="321"/>
      <c r="C9" s="321"/>
      <c r="D9" s="321"/>
      <c r="E9" s="321"/>
      <c r="F9" s="321"/>
      <c r="G9" s="321"/>
      <c r="H9" s="321"/>
      <c r="I9" s="32">
        <v>5</v>
      </c>
      <c r="J9" s="6">
        <v>12184379</v>
      </c>
      <c r="K9" s="6">
        <v>12364147</v>
      </c>
      <c r="L9" s="163"/>
      <c r="M9" s="171"/>
      <c r="N9" s="171"/>
    </row>
    <row r="10" spans="1:14" ht="12.75">
      <c r="A10" s="320" t="s">
        <v>289</v>
      </c>
      <c r="B10" s="321"/>
      <c r="C10" s="321"/>
      <c r="D10" s="321"/>
      <c r="E10" s="321"/>
      <c r="F10" s="321"/>
      <c r="G10" s="321"/>
      <c r="H10" s="321"/>
      <c r="I10" s="32">
        <v>6</v>
      </c>
      <c r="J10" s="6">
        <v>69396583</v>
      </c>
      <c r="K10" s="6">
        <v>69402489</v>
      </c>
      <c r="L10" s="163"/>
      <c r="M10" s="171"/>
      <c r="N10" s="171"/>
    </row>
    <row r="11" spans="1:14" ht="12.75">
      <c r="A11" s="320" t="s">
        <v>290</v>
      </c>
      <c r="B11" s="321"/>
      <c r="C11" s="321"/>
      <c r="D11" s="321"/>
      <c r="E11" s="321"/>
      <c r="F11" s="321"/>
      <c r="G11" s="321"/>
      <c r="H11" s="321"/>
      <c r="I11" s="32">
        <v>7</v>
      </c>
      <c r="J11" s="33"/>
      <c r="K11" s="33"/>
      <c r="M11" s="171"/>
      <c r="N11" s="171"/>
    </row>
    <row r="12" spans="1:14" ht="12.75">
      <c r="A12" s="320" t="s">
        <v>291</v>
      </c>
      <c r="B12" s="321"/>
      <c r="C12" s="321"/>
      <c r="D12" s="321"/>
      <c r="E12" s="321"/>
      <c r="F12" s="321"/>
      <c r="G12" s="321"/>
      <c r="H12" s="321"/>
      <c r="I12" s="32">
        <v>8</v>
      </c>
      <c r="J12" s="33"/>
      <c r="K12" s="33"/>
      <c r="M12" s="172"/>
      <c r="N12" s="171"/>
    </row>
    <row r="13" spans="1:14" ht="12.75">
      <c r="A13" s="320" t="s">
        <v>292</v>
      </c>
      <c r="B13" s="321"/>
      <c r="C13" s="321"/>
      <c r="D13" s="321"/>
      <c r="E13" s="321"/>
      <c r="F13" s="321"/>
      <c r="G13" s="321"/>
      <c r="H13" s="321"/>
      <c r="I13" s="32">
        <v>9</v>
      </c>
      <c r="J13" s="33"/>
      <c r="K13" s="33"/>
      <c r="M13" s="172"/>
      <c r="N13" s="171"/>
    </row>
    <row r="14" spans="1:14" ht="12.75">
      <c r="A14" s="327" t="s">
        <v>293</v>
      </c>
      <c r="B14" s="328"/>
      <c r="C14" s="328"/>
      <c r="D14" s="328"/>
      <c r="E14" s="328"/>
      <c r="F14" s="328"/>
      <c r="G14" s="328"/>
      <c r="H14" s="328"/>
      <c r="I14" s="32">
        <v>10</v>
      </c>
      <c r="J14" s="149">
        <f>SUM(J5:J10)</f>
        <v>224273280</v>
      </c>
      <c r="K14" s="149">
        <f>SUM(K5:K10)</f>
        <v>236994871</v>
      </c>
      <c r="L14" s="163"/>
      <c r="M14" s="171"/>
      <c r="N14" s="171"/>
    </row>
    <row r="15" spans="1:14" ht="12.75">
      <c r="A15" s="320" t="s">
        <v>294</v>
      </c>
      <c r="B15" s="321"/>
      <c r="C15" s="321"/>
      <c r="D15" s="321"/>
      <c r="E15" s="321"/>
      <c r="F15" s="321"/>
      <c r="G15" s="321"/>
      <c r="H15" s="321"/>
      <c r="I15" s="32">
        <v>11</v>
      </c>
      <c r="J15" s="6">
        <v>-71160</v>
      </c>
      <c r="K15" s="6">
        <v>-721078</v>
      </c>
      <c r="L15" s="163"/>
      <c r="M15" s="171"/>
      <c r="N15" s="171"/>
    </row>
    <row r="16" spans="1:14" ht="12.75">
      <c r="A16" s="320" t="s">
        <v>295</v>
      </c>
      <c r="B16" s="321"/>
      <c r="C16" s="321"/>
      <c r="D16" s="321"/>
      <c r="E16" s="321"/>
      <c r="F16" s="321"/>
      <c r="G16" s="321"/>
      <c r="H16" s="321"/>
      <c r="I16" s="32">
        <v>12</v>
      </c>
      <c r="J16" s="33"/>
      <c r="K16" s="33"/>
      <c r="M16" s="172"/>
      <c r="N16" s="171"/>
    </row>
    <row r="17" spans="1:14" ht="12.75">
      <c r="A17" s="320" t="s">
        <v>296</v>
      </c>
      <c r="B17" s="321"/>
      <c r="C17" s="321"/>
      <c r="D17" s="321"/>
      <c r="E17" s="321"/>
      <c r="F17" s="321"/>
      <c r="G17" s="321"/>
      <c r="H17" s="321"/>
      <c r="I17" s="32">
        <v>13</v>
      </c>
      <c r="J17" s="33"/>
      <c r="K17" s="33"/>
      <c r="M17" s="171"/>
      <c r="N17" s="171"/>
    </row>
    <row r="18" spans="1:14" ht="12.75">
      <c r="A18" s="320" t="s">
        <v>297</v>
      </c>
      <c r="B18" s="321"/>
      <c r="C18" s="321"/>
      <c r="D18" s="321"/>
      <c r="E18" s="321"/>
      <c r="F18" s="321"/>
      <c r="G18" s="321"/>
      <c r="H18" s="321"/>
      <c r="I18" s="32">
        <v>14</v>
      </c>
      <c r="J18" s="33"/>
      <c r="K18" s="33"/>
      <c r="M18" s="171"/>
      <c r="N18" s="171"/>
    </row>
    <row r="19" spans="1:14" ht="12.75">
      <c r="A19" s="320" t="s">
        <v>298</v>
      </c>
      <c r="B19" s="321"/>
      <c r="C19" s="321"/>
      <c r="D19" s="321"/>
      <c r="E19" s="321"/>
      <c r="F19" s="321"/>
      <c r="G19" s="321"/>
      <c r="H19" s="321"/>
      <c r="I19" s="32">
        <v>15</v>
      </c>
      <c r="J19" s="33"/>
      <c r="K19" s="33"/>
      <c r="M19" s="171"/>
      <c r="N19" s="171"/>
    </row>
    <row r="20" spans="1:11" ht="12.75">
      <c r="A20" s="320" t="s">
        <v>299</v>
      </c>
      <c r="B20" s="321"/>
      <c r="C20" s="321"/>
      <c r="D20" s="321"/>
      <c r="E20" s="321"/>
      <c r="F20" s="321"/>
      <c r="G20" s="321"/>
      <c r="H20" s="321"/>
      <c r="I20" s="32">
        <v>16</v>
      </c>
      <c r="J20" s="6">
        <v>37812521</v>
      </c>
      <c r="K20" s="6">
        <v>13442669</v>
      </c>
    </row>
    <row r="21" spans="1:13" ht="12.75">
      <c r="A21" s="327" t="s">
        <v>300</v>
      </c>
      <c r="B21" s="328"/>
      <c r="C21" s="328"/>
      <c r="D21" s="328"/>
      <c r="E21" s="328"/>
      <c r="F21" s="328"/>
      <c r="G21" s="328"/>
      <c r="H21" s="328"/>
      <c r="I21" s="32">
        <v>17</v>
      </c>
      <c r="J21" s="149">
        <v>37741361</v>
      </c>
      <c r="K21" s="149">
        <f>SUM(K15:K20)</f>
        <v>12721591</v>
      </c>
      <c r="L21" s="163"/>
      <c r="M21" s="163"/>
    </row>
    <row r="22" spans="1:11" ht="12.75">
      <c r="A22" s="338"/>
      <c r="B22" s="339"/>
      <c r="C22" s="339"/>
      <c r="D22" s="339"/>
      <c r="E22" s="339"/>
      <c r="F22" s="339"/>
      <c r="G22" s="339"/>
      <c r="H22" s="339"/>
      <c r="I22" s="340"/>
      <c r="J22" s="340"/>
      <c r="K22" s="341"/>
    </row>
    <row r="23" spans="1:11" ht="12.75">
      <c r="A23" s="329" t="s">
        <v>301</v>
      </c>
      <c r="B23" s="330"/>
      <c r="C23" s="330"/>
      <c r="D23" s="330"/>
      <c r="E23" s="330"/>
      <c r="F23" s="330"/>
      <c r="G23" s="330"/>
      <c r="H23" s="330"/>
      <c r="I23" s="34">
        <v>18</v>
      </c>
      <c r="J23" s="162">
        <v>224273280</v>
      </c>
      <c r="K23" s="162">
        <v>236994871</v>
      </c>
    </row>
    <row r="24" spans="1:11" ht="17.25" customHeight="1">
      <c r="A24" s="331" t="s">
        <v>302</v>
      </c>
      <c r="B24" s="332"/>
      <c r="C24" s="332"/>
      <c r="D24" s="332"/>
      <c r="E24" s="332"/>
      <c r="F24" s="332"/>
      <c r="G24" s="332"/>
      <c r="H24" s="332"/>
      <c r="I24" s="35">
        <v>19</v>
      </c>
      <c r="J24" s="45">
        <v>-694508</v>
      </c>
      <c r="K24" s="45">
        <v>-693731.34</v>
      </c>
    </row>
    <row r="25" spans="1:11" ht="30" customHeight="1">
      <c r="A25" s="333" t="s">
        <v>303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</row>
    <row r="28" spans="10:11" ht="12.75">
      <c r="J28" s="163"/>
      <c r="K28" s="163"/>
    </row>
    <row r="51" ht="12.75">
      <c r="K51" s="58">
        <v>0</v>
      </c>
    </row>
    <row r="52" ht="12.75">
      <c r="K52" s="58">
        <v>0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4:H14"/>
    <mergeCell ref="A13:H13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Iris MM</cp:lastModifiedBy>
  <cp:lastPrinted>2014-06-23T16:05:34Z</cp:lastPrinted>
  <dcterms:created xsi:type="dcterms:W3CDTF">2008-10-17T11:51:54Z</dcterms:created>
  <dcterms:modified xsi:type="dcterms:W3CDTF">2018-04-26T20:29:28Z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