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Sheet1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<sst xmlns="http://schemas.openxmlformats.org/spreadsheetml/2006/main" count="396" uniqueCount="344">
  <si>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</si>
  <si>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</si>
  <si>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</si>
  <si>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</si>
  <si>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</si>
  <si>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</si>
  <si>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</si>
  <si>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</si>
  <si>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</si>
  <si>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</si>
  <si>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</si>
  <si>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</si>
  <si>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</si>
  <si>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</si>
  <si>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</si>
  <si>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</si>
  <si>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</si>
  <si>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</si>
  <si>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</si>
  <si>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</si>
  <si>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</si>
  <si>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</si>
  <si>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</si>
  <si>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</si>
  <si>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</si>
  <si>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</si>
  <si>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</si>
  <si>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</si>
  <si>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</si>
  <si>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</si>
  <si>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</si>
  <si>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</si>
  <si>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</si>
  <si>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</si>
  <si>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</si>
  <si>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</si>
  <si>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</si>
  <si>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</si>
  <si>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</si>
  <si>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</si>
  <si>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</si>
  <si>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</si>
  <si>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</si>
  <si>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</si>
  <si>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</si>
  <si>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</si>
  <si>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</si>
  <si>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</si>
  <si>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</si>
  <si>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</si>
  <si>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</si>
  <si>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</si>
  <si>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</si>
  <si>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</si>
  <si>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</si>
  <si>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</si>
  <si>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</si>
  <si>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</si>
  <si>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</si>
  <si>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</si>
  <si>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</si>
  <si>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</si>
  <si>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</si>
  <si>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</si>
  <si>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</si>
  <si>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</si>
  <si>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</si>
  <si>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</si>
  <si>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</si>
  <si>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</si>
  <si>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</si>
  <si>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</si>
  <si>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</si>
  <si>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</si>
  <si>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</si>
  <si>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</si>
  <si>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</si>
  <si>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</si>
  <si>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</si>
  <si>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</si>
  <si>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</si>
  <si>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</si>
  <si>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</si>
  <si>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</si>
  <si>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</si>
  <si>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</si>
  <si>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</si>
  <si>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</si>
  <si>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</si>
  <si>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</si>
  <si>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</si>
  <si>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</si>
  <si>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</si>
  <si>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</si>
  <si>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</si>
  <si>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</si>
  <si>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</si>
  <si>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</si>
  <si>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</si>
  <si>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</si>
  <si>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</si>
  <si>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</si>
  <si>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</si>
  <si>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</si>
  <si>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</si>
  <si>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</si>
  <si>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</si>
  <si>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</si>
  <si>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</si>
  <si>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</si>
  <si>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</si>
  <si>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</si>
  <si>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</si>
  <si>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</si>
  <si>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</si>
  <si>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</si>
  <si>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</si>
  <si>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</si>
  <si>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</si>
  <si>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</si>
  <si>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</si>
  <si>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</si>
  <si>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</si>
  <si>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</si>
  <si>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</si>
  <si>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</si>
  <si>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</si>
  <si>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</si>
  <si>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</si>
  <si>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</si>
  <si>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</si>
  <si>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</si>
  <si>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</si>
  <si>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</si>
  <si>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</si>
  <si>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</si>
  <si>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</si>
  <si>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</si>
  <si>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</si>
  <si>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</si>
  <si>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</si>
  <si>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</si>
  <si>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</si>
  <si>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</si>
  <si>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</si>
  <si>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</si>
  <si>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</si>
  <si>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</si>
  <si>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</si>
  <si>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</si>
  <si>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</si>
  <si>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</si>
  <si>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</si>
  <si>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</si>
  <si>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</si>
  <si>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</si>
  <si>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</si>
  <si>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</si>
  <si>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</si>
  <si>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</si>
  <si>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</si>
  <si>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</si>
  <si>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</si>
  <si>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</si>
  <si>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</si>
  <si>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</si>
  <si>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</si>
  <si>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</si>
  <si>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</si>
  <si>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</si>
  <si>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</si>
  <si>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</si>
  <si>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</si>
  <si>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</si>
  <si>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</si>
  <si>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</si>
  <si>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</si>
  <si>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</si>
  <si>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</si>
  <si>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</si>
  <si>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</si>
  <si>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</si>
  <si>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</si>
  <si>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</si>
  <si>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</si>
  <si>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</si>
  <si>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</si>
  <si>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</si>
  <si>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</si>
  <si>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</si>
  <si>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</si>
  <si>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</si>
  <si>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</si>
  <si>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</si>
  <si>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</si>
  <si>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</si>
  <si>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</si>
  <si>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</si>
  <si>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</si>
  <si>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</si>
  <si>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</si>
  <si>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</si>
  <si>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</si>
  <si>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</si>
  <si>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</si>
  <si>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</si>
  <si>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</si>
  <si>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</si>
  <si>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</si>
  <si>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</si>
  <si>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</si>
  <si>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</si>
  <si>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</si>
  <si>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</si>
  <si>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</si>
  <si>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</si>
  <si>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</si>
  <si>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</si>
  <si>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</si>
  <si>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</si>
  <si>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</si>
  <si>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</si>
  <si>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</si>
  <si>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</si>
  <si>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</si>
  <si>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</si>
  <si>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</si>
  <si>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</si>
  <si>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</si>
  <si>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</si>
  <si>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</si>
  <si>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</si>
  <si>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</si>
  <si>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</si>
  <si>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</si>
  <si>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</si>
  <si>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</si>
  <si>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</si>
  <si>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</si>
  <si>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</si>
  <si>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</si>
  <si>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</si>
  <si>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</si>
  <si>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</si>
  <si>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</si>
  <si>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</si>
  <si>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</si>
  <si>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</si>
  <si>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</si>
  <si>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</si>
  <si>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</si>
  <si>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</si>
  <si>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</si>
  <si>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</si>
  <si>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</si>
  <si>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</si>
  <si>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</si>
  <si>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</si>
  <si>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</si>
  <si>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</si>
  <si>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</si>
  <si>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</si>
  <si>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</si>
  <si>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</si>
  <si>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</si>
  <si>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</si>
  <si>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</si>
  <si>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</si>
  <si>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</si>
  <si>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</si>
  <si>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</si>
  <si>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</si>
  <si>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</si>
  <si>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</si>
  <si>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</si>
  <si>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</si>
  <si>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</si>
  <si>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</si>
  <si>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</si>
  <si>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</si>
  <si>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</si>
  <si>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</si>
  <si>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</si>
  <si>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</si>
  <si>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</si>
  <si>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</si>
  <si>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</si>
  <si>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</si>
  <si>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</si>
  <si>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</si>
  <si>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</si>
  <si>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</si>
  <si>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</si>
  <si>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</si>
  <si>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</si>
  <si>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</si>
  <si>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</si>
  <si>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</si>
  <si>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</si>
  <si>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</si>
  <si>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</si>
  <si>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</si>
  <si>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</si>
  <si>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</si>
  <si>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</si>
  <si>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</si>
  <si>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</si>
  <si>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</si>
  <si>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</si>
  <si>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</si>
  <si>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</si>
  <si>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</si>
  <si>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</si>
  <si>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</si>
  <si>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</si>
  <si>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</si>
  <si>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</si>
  <si>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</si>
  <si>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</si>
  <si>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</si>
  <si>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</si>
  <si>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</si>
  <si>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</si>
  <si>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</si>
  <si>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</si>
  <si>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</si>
  <si>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</si>
  <si>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</si>
  <si>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</si>
  <si>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</si>
  <si>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</si>
  <si>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</si>
  <si>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</si>
  <si>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</si>
  <si>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Horvatinović Viktor</t>
  </si>
  <si>
    <t>01/6177-310</t>
  </si>
  <si>
    <t>Miličić Luka</t>
  </si>
  <si>
    <t>Obveznik: Dalekovod d.d.</t>
  </si>
  <si>
    <t xml:space="preserve">Obveznik: Dalekovod d.d . </t>
  </si>
  <si>
    <t>viktor.horvatinovic@dalekovod.hr</t>
  </si>
  <si>
    <t>01/2459-710</t>
  </si>
  <si>
    <t>stanje na dan 30.9.2011.</t>
  </si>
  <si>
    <t>u razdoblju 01.01.2011. do 30.09.2011.</t>
  </si>
  <si>
    <t>u razdoblju 1.1.2011 do 30.09.2011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</si>
</sst>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indent="2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5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55" fillId="0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6" fillId="0" borderId="21" xfId="0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23" xfId="0" applyNumberFormat="1" applyFont="1" applyFill="1" applyBorder="1" applyAlignment="1" applyProtection="1">
      <alignment horizontal="right"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3" fillId="0" borderId="27" xfId="57" applyFont="1" applyFill="1" applyBorder="1" applyAlignment="1" applyProtection="1">
      <alignment horizontal="righ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17" xfId="57" applyFont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7" fillId="0" borderId="39" xfId="0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viktor.horvatin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9" t="s">
        <v>247</v>
      </c>
      <c r="B1" s="200"/>
      <c r="C1" s="20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8" t="s">
        <v>248</v>
      </c>
      <c r="B2" s="149"/>
      <c r="C2" s="149"/>
      <c r="D2" s="150"/>
      <c r="E2" s="120">
        <v>40544</v>
      </c>
      <c r="F2" s="12"/>
      <c r="G2" s="13" t="s">
        <v>249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1" t="s">
        <v>316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4" t="s">
        <v>250</v>
      </c>
      <c r="B6" s="155"/>
      <c r="C6" s="146" t="s">
        <v>323</v>
      </c>
      <c r="D6" s="14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56" t="s">
        <v>251</v>
      </c>
      <c r="B8" s="157"/>
      <c r="C8" s="146" t="s">
        <v>324</v>
      </c>
      <c r="D8" s="14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3" t="s">
        <v>252</v>
      </c>
      <c r="B10" s="144"/>
      <c r="C10" s="146" t="s">
        <v>325</v>
      </c>
      <c r="D10" s="14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4" t="s">
        <v>253</v>
      </c>
      <c r="B12" s="155"/>
      <c r="C12" s="158" t="s">
        <v>326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4" t="s">
        <v>254</v>
      </c>
      <c r="B14" s="155"/>
      <c r="C14" s="164" t="s">
        <v>327</v>
      </c>
      <c r="D14" s="165"/>
      <c r="E14" s="16"/>
      <c r="F14" s="158" t="s">
        <v>328</v>
      </c>
      <c r="G14" s="159"/>
      <c r="H14" s="159"/>
      <c r="I14" s="16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4" t="s">
        <v>255</v>
      </c>
      <c r="B16" s="155"/>
      <c r="C16" s="158" t="s">
        <v>329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4" t="s">
        <v>256</v>
      </c>
      <c r="B18" s="155"/>
      <c r="C18" s="161" t="s">
        <v>330</v>
      </c>
      <c r="D18" s="162"/>
      <c r="E18" s="162"/>
      <c r="F18" s="162"/>
      <c r="G18" s="162"/>
      <c r="H18" s="162"/>
      <c r="I18" s="16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4" t="s">
        <v>257</v>
      </c>
      <c r="B20" s="155"/>
      <c r="C20" s="161" t="s">
        <v>331</v>
      </c>
      <c r="D20" s="162"/>
      <c r="E20" s="162"/>
      <c r="F20" s="162"/>
      <c r="G20" s="162"/>
      <c r="H20" s="162"/>
      <c r="I20" s="16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4" t="s">
        <v>258</v>
      </c>
      <c r="B22" s="155"/>
      <c r="C22" s="121">
        <v>133</v>
      </c>
      <c r="D22" s="158" t="s">
        <v>328</v>
      </c>
      <c r="E22" s="166"/>
      <c r="F22" s="167"/>
      <c r="G22" s="154"/>
      <c r="H22" s="169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4" t="s">
        <v>259</v>
      </c>
      <c r="B24" s="155"/>
      <c r="C24" s="121">
        <v>21</v>
      </c>
      <c r="D24" s="158" t="s">
        <v>332</v>
      </c>
      <c r="E24" s="166"/>
      <c r="F24" s="166"/>
      <c r="G24" s="167"/>
      <c r="H24" s="51" t="s">
        <v>260</v>
      </c>
      <c r="I24" s="142">
        <v>1273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54" t="s">
        <v>261</v>
      </c>
      <c r="B26" s="155"/>
      <c r="C26" s="122" t="s">
        <v>333</v>
      </c>
      <c r="D26" s="25"/>
      <c r="E26" s="33"/>
      <c r="F26" s="24"/>
      <c r="G26" s="168" t="s">
        <v>262</v>
      </c>
      <c r="H26" s="155"/>
      <c r="I26" s="123" t="s">
        <v>322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0" t="s">
        <v>263</v>
      </c>
      <c r="B28" s="171"/>
      <c r="C28" s="172"/>
      <c r="D28" s="172"/>
      <c r="E28" s="173" t="s">
        <v>264</v>
      </c>
      <c r="F28" s="174"/>
      <c r="G28" s="174"/>
      <c r="H28" s="175" t="s">
        <v>265</v>
      </c>
      <c r="I28" s="17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7"/>
      <c r="B30" s="178"/>
      <c r="C30" s="178"/>
      <c r="D30" s="179"/>
      <c r="E30" s="177"/>
      <c r="F30" s="178"/>
      <c r="G30" s="178"/>
      <c r="H30" s="146"/>
      <c r="I30" s="147"/>
      <c r="J30" s="10"/>
      <c r="K30" s="10"/>
      <c r="L30" s="10"/>
    </row>
    <row r="31" spans="1:12" ht="12.75">
      <c r="A31" s="94"/>
      <c r="B31" s="22"/>
      <c r="C31" s="21"/>
      <c r="D31" s="180"/>
      <c r="E31" s="180"/>
      <c r="F31" s="180"/>
      <c r="G31" s="181"/>
      <c r="H31" s="16"/>
      <c r="I31" s="101"/>
      <c r="J31" s="10"/>
      <c r="K31" s="10"/>
      <c r="L31" s="10"/>
    </row>
    <row r="32" spans="1:12" ht="12.75">
      <c r="A32" s="177"/>
      <c r="B32" s="178"/>
      <c r="C32" s="178"/>
      <c r="D32" s="179"/>
      <c r="E32" s="177"/>
      <c r="F32" s="178"/>
      <c r="G32" s="178"/>
      <c r="H32" s="146"/>
      <c r="I32" s="14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7"/>
      <c r="B34" s="178"/>
      <c r="C34" s="178"/>
      <c r="D34" s="179"/>
      <c r="E34" s="177"/>
      <c r="F34" s="178"/>
      <c r="G34" s="178"/>
      <c r="H34" s="146"/>
      <c r="I34" s="14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7"/>
      <c r="B36" s="178"/>
      <c r="C36" s="178"/>
      <c r="D36" s="179"/>
      <c r="E36" s="177"/>
      <c r="F36" s="178"/>
      <c r="G36" s="178"/>
      <c r="H36" s="146"/>
      <c r="I36" s="147"/>
      <c r="J36" s="10"/>
      <c r="K36" s="10"/>
      <c r="L36" s="10"/>
    </row>
    <row r="37" spans="1:12" ht="12.75">
      <c r="A37" s="103"/>
      <c r="B37" s="30"/>
      <c r="C37" s="182"/>
      <c r="D37" s="183"/>
      <c r="E37" s="16"/>
      <c r="F37" s="182"/>
      <c r="G37" s="183"/>
      <c r="H37" s="16"/>
      <c r="I37" s="95"/>
      <c r="J37" s="10"/>
      <c r="K37" s="10"/>
      <c r="L37" s="10"/>
    </row>
    <row r="38" spans="1:12" ht="12.75">
      <c r="A38" s="177"/>
      <c r="B38" s="178"/>
      <c r="C38" s="178"/>
      <c r="D38" s="179"/>
      <c r="E38" s="177"/>
      <c r="F38" s="178"/>
      <c r="G38" s="178"/>
      <c r="H38" s="146"/>
      <c r="I38" s="14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7"/>
      <c r="B40" s="178"/>
      <c r="C40" s="178"/>
      <c r="D40" s="179"/>
      <c r="E40" s="177"/>
      <c r="F40" s="178"/>
      <c r="G40" s="178"/>
      <c r="H40" s="146"/>
      <c r="I40" s="147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3" t="s">
        <v>266</v>
      </c>
      <c r="B44" s="189"/>
      <c r="C44" s="146"/>
      <c r="D44" s="147"/>
      <c r="E44" s="26"/>
      <c r="F44" s="158"/>
      <c r="G44" s="178"/>
      <c r="H44" s="178"/>
      <c r="I44" s="179"/>
      <c r="J44" s="10"/>
      <c r="K44" s="10"/>
      <c r="L44" s="10"/>
    </row>
    <row r="45" spans="1:12" ht="12.75">
      <c r="A45" s="103"/>
      <c r="B45" s="30"/>
      <c r="C45" s="182"/>
      <c r="D45" s="183"/>
      <c r="E45" s="16"/>
      <c r="F45" s="182"/>
      <c r="G45" s="204"/>
      <c r="H45" s="35"/>
      <c r="I45" s="107"/>
      <c r="J45" s="10"/>
      <c r="K45" s="10"/>
      <c r="L45" s="10"/>
    </row>
    <row r="46" spans="1:12" ht="12.75">
      <c r="A46" s="143" t="s">
        <v>267</v>
      </c>
      <c r="B46" s="189"/>
      <c r="C46" s="158" t="s">
        <v>334</v>
      </c>
      <c r="D46" s="202"/>
      <c r="E46" s="202"/>
      <c r="F46" s="202"/>
      <c r="G46" s="202"/>
      <c r="H46" s="202"/>
      <c r="I46" s="203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3" t="s">
        <v>269</v>
      </c>
      <c r="B48" s="189"/>
      <c r="C48" s="193" t="s">
        <v>340</v>
      </c>
      <c r="D48" s="191"/>
      <c r="E48" s="192"/>
      <c r="F48" s="16"/>
      <c r="G48" s="51" t="s">
        <v>270</v>
      </c>
      <c r="H48" s="193" t="s">
        <v>335</v>
      </c>
      <c r="I48" s="19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3" t="s">
        <v>256</v>
      </c>
      <c r="B50" s="189"/>
      <c r="C50" s="190" t="s">
        <v>339</v>
      </c>
      <c r="D50" s="191"/>
      <c r="E50" s="191"/>
      <c r="F50" s="191"/>
      <c r="G50" s="191"/>
      <c r="H50" s="191"/>
      <c r="I50" s="19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4" t="s">
        <v>271</v>
      </c>
      <c r="B52" s="155"/>
      <c r="C52" s="193" t="s">
        <v>336</v>
      </c>
      <c r="D52" s="191"/>
      <c r="E52" s="191"/>
      <c r="F52" s="191"/>
      <c r="G52" s="191"/>
      <c r="H52" s="191"/>
      <c r="I52" s="160"/>
      <c r="J52" s="10"/>
      <c r="K52" s="10"/>
      <c r="L52" s="10"/>
    </row>
    <row r="53" spans="1:12" ht="12.75">
      <c r="A53" s="108"/>
      <c r="B53" s="20"/>
      <c r="C53" s="201" t="s">
        <v>272</v>
      </c>
      <c r="D53" s="201"/>
      <c r="E53" s="201"/>
      <c r="F53" s="201"/>
      <c r="G53" s="201"/>
      <c r="H53" s="20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4" t="s">
        <v>273</v>
      </c>
      <c r="C55" s="195"/>
      <c r="D55" s="195"/>
      <c r="E55" s="195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6" t="s">
        <v>305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 ht="12.75">
      <c r="A57" s="108"/>
      <c r="B57" s="196" t="s">
        <v>306</v>
      </c>
      <c r="C57" s="197"/>
      <c r="D57" s="197"/>
      <c r="E57" s="197"/>
      <c r="F57" s="197"/>
      <c r="G57" s="197"/>
      <c r="H57" s="197"/>
      <c r="I57" s="110"/>
      <c r="J57" s="10"/>
      <c r="K57" s="10"/>
      <c r="L57" s="10"/>
    </row>
    <row r="58" spans="1:12" ht="12.75">
      <c r="A58" s="108"/>
      <c r="B58" s="196" t="s">
        <v>307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 ht="12.75">
      <c r="A59" s="108"/>
      <c r="B59" s="196" t="s">
        <v>308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84" t="s">
        <v>276</v>
      </c>
      <c r="H62" s="185"/>
      <c r="I62" s="186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7"/>
      <c r="H63" s="18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F44:I44"/>
    <mergeCell ref="C45:D45"/>
    <mergeCell ref="F45:G45"/>
    <mergeCell ref="H38:I38"/>
    <mergeCell ref="A40:D40"/>
    <mergeCell ref="E40:G40"/>
    <mergeCell ref="H40:I40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viktor.horvatinovic@dalekovod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69" sqref="K69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38" t="s">
        <v>152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338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58</v>
      </c>
      <c r="B4" s="244"/>
      <c r="C4" s="244"/>
      <c r="D4" s="244"/>
      <c r="E4" s="244"/>
      <c r="F4" s="244"/>
      <c r="G4" s="244"/>
      <c r="H4" s="245"/>
      <c r="I4" s="58" t="s">
        <v>277</v>
      </c>
      <c r="J4" s="59" t="s">
        <v>318</v>
      </c>
      <c r="K4" s="60" t="s">
        <v>319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57">
        <v>2</v>
      </c>
      <c r="J5" s="56">
        <v>3</v>
      </c>
      <c r="K5" s="56">
        <v>4</v>
      </c>
    </row>
    <row r="6" spans="1:11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</row>
    <row r="7" spans="1:11" ht="12.75">
      <c r="A7" s="219" t="s">
        <v>59</v>
      </c>
      <c r="B7" s="220"/>
      <c r="C7" s="220"/>
      <c r="D7" s="220"/>
      <c r="E7" s="220"/>
      <c r="F7" s="220"/>
      <c r="G7" s="220"/>
      <c r="H7" s="237"/>
      <c r="I7" s="3">
        <v>1</v>
      </c>
      <c r="J7" s="6">
        <v>0</v>
      </c>
      <c r="K7" s="6">
        <v>0</v>
      </c>
    </row>
    <row r="8" spans="1:11" ht="12.75">
      <c r="A8" s="226" t="s">
        <v>12</v>
      </c>
      <c r="B8" s="227"/>
      <c r="C8" s="227"/>
      <c r="D8" s="227"/>
      <c r="E8" s="227"/>
      <c r="F8" s="227"/>
      <c r="G8" s="227"/>
      <c r="H8" s="228"/>
      <c r="I8" s="1">
        <v>2</v>
      </c>
      <c r="J8" s="53">
        <f>J9+J16+J26+J35+J39</f>
        <v>799555170</v>
      </c>
      <c r="K8" s="53">
        <f>K9+K16+K26+K35+K39</f>
        <v>815711017.69</v>
      </c>
    </row>
    <row r="9" spans="1:11" ht="12.75">
      <c r="A9" s="223" t="s">
        <v>204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19935669</v>
      </c>
      <c r="K9" s="53">
        <f>SUM(K10:K15)</f>
        <v>16289739</v>
      </c>
    </row>
    <row r="10" spans="1:11" ht="12.75">
      <c r="A10" s="223" t="s">
        <v>111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0</v>
      </c>
      <c r="K10" s="7">
        <v>0</v>
      </c>
    </row>
    <row r="11" spans="1:11" ht="12.75">
      <c r="A11" s="223" t="s">
        <v>13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10704401</v>
      </c>
      <c r="K11" s="7">
        <v>6547229</v>
      </c>
    </row>
    <row r="12" spans="1:11" ht="12.75">
      <c r="A12" s="223" t="s">
        <v>112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0</v>
      </c>
      <c r="K12" s="7">
        <v>0</v>
      </c>
    </row>
    <row r="13" spans="1:11" ht="12.75">
      <c r="A13" s="223" t="s">
        <v>207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0</v>
      </c>
      <c r="K13" s="7">
        <v>0</v>
      </c>
    </row>
    <row r="14" spans="1:11" ht="12.75">
      <c r="A14" s="223" t="s">
        <v>208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9231268</v>
      </c>
      <c r="K14" s="7">
        <v>9742510</v>
      </c>
    </row>
    <row r="15" spans="1:11" ht="12.75">
      <c r="A15" s="223" t="s">
        <v>209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0</v>
      </c>
      <c r="K15" s="7">
        <v>0</v>
      </c>
    </row>
    <row r="16" spans="1:11" ht="12.75">
      <c r="A16" s="223" t="s">
        <v>205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482882260</v>
      </c>
      <c r="K16" s="53">
        <f>SUM(K17:K25)</f>
        <v>450005765.3</v>
      </c>
    </row>
    <row r="17" spans="1:11" ht="12.75">
      <c r="A17" s="223" t="s">
        <v>210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13521765</v>
      </c>
      <c r="K17" s="7">
        <v>13521765</v>
      </c>
    </row>
    <row r="18" spans="1:11" ht="12.75">
      <c r="A18" s="223" t="s">
        <v>246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122237664</v>
      </c>
      <c r="K18" s="7">
        <v>115580311</v>
      </c>
    </row>
    <row r="19" spans="1:11" ht="12.75">
      <c r="A19" s="223" t="s">
        <v>211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168936051</v>
      </c>
      <c r="K19" s="7">
        <v>152594207</v>
      </c>
    </row>
    <row r="20" spans="1:11" ht="12.75">
      <c r="A20" s="223" t="s">
        <v>26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25267540</v>
      </c>
      <c r="K20" s="7">
        <v>17680064</v>
      </c>
    </row>
    <row r="21" spans="1:11" ht="12.75">
      <c r="A21" s="223" t="s">
        <v>27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>
        <v>0</v>
      </c>
      <c r="K21" s="7">
        <v>0</v>
      </c>
    </row>
    <row r="22" spans="1:11" ht="12.75">
      <c r="A22" s="223" t="s">
        <v>71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0</v>
      </c>
      <c r="K22" s="7">
        <v>0</v>
      </c>
    </row>
    <row r="23" spans="1:11" ht="12.75">
      <c r="A23" s="223" t="s">
        <v>72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46718248</v>
      </c>
      <c r="K23" s="7">
        <v>44428426</v>
      </c>
    </row>
    <row r="24" spans="1:11" ht="12.75">
      <c r="A24" s="223" t="s">
        <v>73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0</v>
      </c>
      <c r="K24" s="7">
        <v>0</v>
      </c>
    </row>
    <row r="25" spans="1:11" ht="12.75">
      <c r="A25" s="223" t="s">
        <v>74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106200992</v>
      </c>
      <c r="K25" s="7">
        <v>106200992.3</v>
      </c>
    </row>
    <row r="26" spans="1:11" ht="12.75">
      <c r="A26" s="223" t="s">
        <v>189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296737241</v>
      </c>
      <c r="K26" s="53">
        <f>SUM(K27:K34)</f>
        <v>349408021.37</v>
      </c>
    </row>
    <row r="27" spans="1:11" ht="12.75">
      <c r="A27" s="223" t="s">
        <v>75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205418497</v>
      </c>
      <c r="K27" s="7">
        <v>234119560.20000002</v>
      </c>
    </row>
    <row r="28" spans="1:11" ht="12.75">
      <c r="A28" s="223" t="s">
        <v>76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11382208</v>
      </c>
      <c r="K28" s="7">
        <v>20464494.1</v>
      </c>
    </row>
    <row r="29" spans="1:11" ht="12.75">
      <c r="A29" s="223" t="s">
        <v>77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18889640</v>
      </c>
      <c r="K29" s="7">
        <v>39123740</v>
      </c>
    </row>
    <row r="30" spans="1:11" ht="21.75" customHeight="1">
      <c r="A30" s="223" t="s">
        <v>82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>
        <v>8551101</v>
      </c>
      <c r="K30" s="7">
        <v>0</v>
      </c>
    </row>
    <row r="31" spans="1:11" ht="12.75">
      <c r="A31" s="223" t="s">
        <v>83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29698444</v>
      </c>
      <c r="K31" s="7">
        <v>30443825.43</v>
      </c>
    </row>
    <row r="32" spans="1:11" ht="12.75">
      <c r="A32" s="223" t="s">
        <v>84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22797351</v>
      </c>
      <c r="K32" s="7">
        <v>25256401.64</v>
      </c>
    </row>
    <row r="33" spans="1:11" ht="12.75">
      <c r="A33" s="223" t="s">
        <v>78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0</v>
      </c>
      <c r="K33" s="7">
        <v>0</v>
      </c>
    </row>
    <row r="34" spans="1:11" ht="12.75">
      <c r="A34" s="223" t="s">
        <v>182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0</v>
      </c>
      <c r="K34" s="7">
        <v>0</v>
      </c>
    </row>
    <row r="35" spans="1:11" ht="12.75">
      <c r="A35" s="223" t="s">
        <v>183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0</v>
      </c>
      <c r="K35" s="53">
        <f>SUM(K36:K38)</f>
        <v>7492.02</v>
      </c>
    </row>
    <row r="36" spans="1:11" ht="12.75">
      <c r="A36" s="223" t="s">
        <v>79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>
        <v>0</v>
      </c>
      <c r="K36" s="7">
        <v>7492.02</v>
      </c>
    </row>
    <row r="37" spans="1:11" ht="12.75">
      <c r="A37" s="223" t="s">
        <v>80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0</v>
      </c>
      <c r="K37" s="7">
        <v>0</v>
      </c>
    </row>
    <row r="38" spans="1:11" ht="12.75">
      <c r="A38" s="223" t="s">
        <v>81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0</v>
      </c>
      <c r="K38" s="7">
        <v>0</v>
      </c>
    </row>
    <row r="39" spans="1:11" ht="12.75">
      <c r="A39" s="223" t="s">
        <v>184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0</v>
      </c>
      <c r="K39" s="7">
        <v>0</v>
      </c>
    </row>
    <row r="40" spans="1:11" ht="12.75">
      <c r="A40" s="226" t="s">
        <v>239</v>
      </c>
      <c r="B40" s="227"/>
      <c r="C40" s="227"/>
      <c r="D40" s="227"/>
      <c r="E40" s="227"/>
      <c r="F40" s="227"/>
      <c r="G40" s="227"/>
      <c r="H40" s="228"/>
      <c r="I40" s="1">
        <v>34</v>
      </c>
      <c r="J40" s="53">
        <f>J41+J49+J56+J64</f>
        <v>1411333429</v>
      </c>
      <c r="K40" s="53">
        <f>K41+K49+K56+K64</f>
        <v>1373668296.2</v>
      </c>
    </row>
    <row r="41" spans="1:11" ht="12.75">
      <c r="A41" s="223" t="s">
        <v>99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314767443</v>
      </c>
      <c r="K41" s="53">
        <v>279762437.69</v>
      </c>
    </row>
    <row r="42" spans="1:11" ht="12.75">
      <c r="A42" s="223" t="s">
        <v>116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84950752</v>
      </c>
      <c r="K42" s="7">
        <v>72794424.24</v>
      </c>
    </row>
    <row r="43" spans="1:11" ht="12.75">
      <c r="A43" s="223" t="s">
        <v>117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134421350</v>
      </c>
      <c r="K43" s="7">
        <v>113422255.88</v>
      </c>
    </row>
    <row r="44" spans="1:11" ht="12.75">
      <c r="A44" s="223" t="s">
        <v>85</v>
      </c>
      <c r="B44" s="224"/>
      <c r="C44" s="224"/>
      <c r="D44" s="224"/>
      <c r="E44" s="224"/>
      <c r="F44" s="224"/>
      <c r="G44" s="224"/>
      <c r="H44" s="225"/>
      <c r="I44" s="1">
        <v>38</v>
      </c>
      <c r="J44" s="127">
        <v>95395341</v>
      </c>
      <c r="K44" s="7">
        <v>92029638.14999999</v>
      </c>
    </row>
    <row r="45" spans="1:11" ht="12.75">
      <c r="A45" s="223" t="s">
        <v>86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0</v>
      </c>
      <c r="K45" s="7">
        <v>1516119.4200000002</v>
      </c>
    </row>
    <row r="46" spans="1:11" ht="12.75">
      <c r="A46" s="223" t="s">
        <v>87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>
        <v>0</v>
      </c>
      <c r="K46" s="7">
        <v>0</v>
      </c>
    </row>
    <row r="47" spans="1:11" ht="12.75">
      <c r="A47" s="223" t="s">
        <v>88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0</v>
      </c>
      <c r="K47" s="7">
        <v>0</v>
      </c>
    </row>
    <row r="48" spans="1:11" ht="12.75">
      <c r="A48" s="223" t="s">
        <v>89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>
        <v>0</v>
      </c>
      <c r="K48" s="7">
        <v>0</v>
      </c>
    </row>
    <row r="49" spans="1:11" ht="12.75">
      <c r="A49" s="223" t="s">
        <v>100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880721122</v>
      </c>
      <c r="K49" s="53">
        <f>SUM(K50:K55)</f>
        <v>918223556</v>
      </c>
    </row>
    <row r="50" spans="1:11" ht="12.75">
      <c r="A50" s="223" t="s">
        <v>199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46887177</v>
      </c>
      <c r="K50" s="7">
        <v>78667064</v>
      </c>
    </row>
    <row r="51" spans="1:11" ht="12.75">
      <c r="A51" s="223" t="s">
        <v>200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744424644</v>
      </c>
      <c r="K51" s="7">
        <v>626102622</v>
      </c>
    </row>
    <row r="52" spans="1:11" ht="12.75">
      <c r="A52" s="223" t="s">
        <v>201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0</v>
      </c>
      <c r="K52" s="7">
        <v>1023689</v>
      </c>
    </row>
    <row r="53" spans="1:11" ht="12.75">
      <c r="A53" s="223" t="s">
        <v>202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1150392</v>
      </c>
      <c r="K53" s="7">
        <v>1790641</v>
      </c>
    </row>
    <row r="54" spans="1:11" ht="12.75">
      <c r="A54" s="223" t="s">
        <v>9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30657572</v>
      </c>
      <c r="K54" s="7">
        <v>53731539</v>
      </c>
    </row>
    <row r="55" spans="1:11" ht="12.75">
      <c r="A55" s="223" t="s">
        <v>10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57601337</v>
      </c>
      <c r="K55" s="7">
        <v>156908001</v>
      </c>
    </row>
    <row r="56" spans="1:11" ht="12.75">
      <c r="A56" s="223" t="s">
        <v>101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129753577</v>
      </c>
      <c r="K56" s="53">
        <f>SUM(K57:K63)</f>
        <v>142771864.85000002</v>
      </c>
    </row>
    <row r="57" spans="1:11" ht="12.75">
      <c r="A57" s="223" t="s">
        <v>75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>
        <v>0</v>
      </c>
      <c r="K57" s="7">
        <v>0</v>
      </c>
    </row>
    <row r="58" spans="1:11" ht="12.75">
      <c r="A58" s="223" t="s">
        <v>76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30862219</v>
      </c>
      <c r="K58" s="7">
        <v>41455986.53</v>
      </c>
    </row>
    <row r="59" spans="1:11" ht="12.75">
      <c r="A59" s="223" t="s">
        <v>241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0</v>
      </c>
      <c r="K59" s="7">
        <v>0</v>
      </c>
    </row>
    <row r="60" spans="1:11" ht="12.75">
      <c r="A60" s="223" t="s">
        <v>82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>
        <v>855000</v>
      </c>
      <c r="K60" s="7">
        <v>0</v>
      </c>
    </row>
    <row r="61" spans="1:11" ht="12.75">
      <c r="A61" s="223" t="s">
        <v>83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26629</v>
      </c>
      <c r="K61" s="7">
        <v>26629.39</v>
      </c>
    </row>
    <row r="62" spans="1:11" ht="12.75">
      <c r="A62" s="223" t="s">
        <v>84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98009729</v>
      </c>
      <c r="K62" s="7">
        <v>101289248.93</v>
      </c>
    </row>
    <row r="63" spans="1:11" ht="12.75">
      <c r="A63" s="223" t="s">
        <v>45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v>0</v>
      </c>
      <c r="K63" s="7">
        <v>0</v>
      </c>
    </row>
    <row r="64" spans="1:11" ht="12.75">
      <c r="A64" s="223" t="s">
        <v>206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86091287</v>
      </c>
      <c r="K64" s="7">
        <v>32910437.66</v>
      </c>
    </row>
    <row r="65" spans="1:11" ht="12.75">
      <c r="A65" s="226" t="s">
        <v>55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10261859</v>
      </c>
      <c r="K65" s="7">
        <v>33215370.35</v>
      </c>
    </row>
    <row r="66" spans="1:11" ht="12.75">
      <c r="A66" s="226" t="s">
        <v>240</v>
      </c>
      <c r="B66" s="227"/>
      <c r="C66" s="227"/>
      <c r="D66" s="227"/>
      <c r="E66" s="227"/>
      <c r="F66" s="227"/>
      <c r="G66" s="227"/>
      <c r="H66" s="228"/>
      <c r="I66" s="1">
        <v>60</v>
      </c>
      <c r="J66" s="53">
        <f>J7+J8+J40+J65</f>
        <v>2221150458</v>
      </c>
      <c r="K66" s="53">
        <f>K7+K8+K40+K65</f>
        <v>2222594684.2400002</v>
      </c>
    </row>
    <row r="67" spans="1:11" ht="12.75">
      <c r="A67" s="232" t="s">
        <v>90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>
        <v>613050041</v>
      </c>
      <c r="K67" s="8">
        <v>614955901.85</v>
      </c>
    </row>
    <row r="68" spans="1:11" ht="12.75">
      <c r="A68" s="215" t="s">
        <v>57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9" t="s">
        <v>190</v>
      </c>
      <c r="B69" s="220"/>
      <c r="C69" s="220"/>
      <c r="D69" s="220"/>
      <c r="E69" s="220"/>
      <c r="F69" s="220"/>
      <c r="G69" s="220"/>
      <c r="H69" s="237"/>
      <c r="I69" s="3">
        <v>62</v>
      </c>
      <c r="J69" s="54">
        <f>J70+J71+J72+J78+J79+J82+J85</f>
        <v>678864496</v>
      </c>
      <c r="K69" s="54">
        <f>K70+K71+K72+K78+K79+K82+K85</f>
        <v>706218639.54</v>
      </c>
    </row>
    <row r="70" spans="1:11" ht="12.75">
      <c r="A70" s="223" t="s">
        <v>140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229381200</v>
      </c>
      <c r="K70" s="7">
        <v>286726500</v>
      </c>
    </row>
    <row r="71" spans="1:11" ht="12.75">
      <c r="A71" s="223" t="s">
        <v>141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0</v>
      </c>
      <c r="K71" s="7">
        <v>83150685</v>
      </c>
    </row>
    <row r="72" spans="1:11" ht="12.75">
      <c r="A72" s="223" t="s">
        <v>142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431585358</v>
      </c>
      <c r="K72" s="53">
        <f>K73+K74-K75+K76+K77</f>
        <v>434445577.89</v>
      </c>
    </row>
    <row r="73" spans="1:11" ht="12.75">
      <c r="A73" s="223" t="s">
        <v>143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11486600</v>
      </c>
      <c r="K73" s="7">
        <v>11486599.83</v>
      </c>
    </row>
    <row r="74" spans="1:11" ht="12.75">
      <c r="A74" s="223" t="s">
        <v>144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0</v>
      </c>
      <c r="K74" s="7">
        <v>0</v>
      </c>
    </row>
    <row r="75" spans="1:11" ht="12.75">
      <c r="A75" s="223" t="s">
        <v>132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0</v>
      </c>
      <c r="K75" s="7">
        <v>0</v>
      </c>
    </row>
    <row r="76" spans="1:11" ht="12.75">
      <c r="A76" s="223" t="s">
        <v>133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307335345</v>
      </c>
      <c r="K76" s="7">
        <v>310195565.27</v>
      </c>
    </row>
    <row r="77" spans="1:11" ht="12.75">
      <c r="A77" s="223" t="s">
        <v>134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112763413</v>
      </c>
      <c r="K77" s="7">
        <v>112763412.79</v>
      </c>
    </row>
    <row r="78" spans="1:11" ht="12.75">
      <c r="A78" s="223" t="s">
        <v>135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15037718</v>
      </c>
      <c r="K78" s="7">
        <v>15037717.65</v>
      </c>
    </row>
    <row r="79" spans="1:11" ht="12.75">
      <c r="A79" s="223" t="s">
        <v>237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29" t="s">
        <v>168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0</v>
      </c>
      <c r="K80" s="7">
        <v>0</v>
      </c>
    </row>
    <row r="81" spans="1:11" ht="12.75">
      <c r="A81" s="229" t="s">
        <v>169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0</v>
      </c>
      <c r="K81" s="7">
        <v>0</v>
      </c>
    </row>
    <row r="82" spans="1:11" ht="12.75">
      <c r="A82" s="223" t="s">
        <v>238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2860220</v>
      </c>
      <c r="K82" s="53">
        <f>K83-K84</f>
        <v>-113141841</v>
      </c>
    </row>
    <row r="83" spans="1:11" ht="12.75">
      <c r="A83" s="229" t="s">
        <v>170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2860220</v>
      </c>
      <c r="K83" s="7">
        <v>0</v>
      </c>
    </row>
    <row r="84" spans="1:11" ht="12.75">
      <c r="A84" s="229" t="s">
        <v>171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0</v>
      </c>
      <c r="K84" s="7">
        <v>113141841</v>
      </c>
    </row>
    <row r="85" spans="1:11" ht="12.75">
      <c r="A85" s="223" t="s">
        <v>172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0</v>
      </c>
      <c r="K85" s="7">
        <v>0</v>
      </c>
    </row>
    <row r="86" spans="1:11" ht="12.75">
      <c r="A86" s="226" t="s">
        <v>18</v>
      </c>
      <c r="B86" s="227"/>
      <c r="C86" s="227"/>
      <c r="D86" s="227"/>
      <c r="E86" s="227"/>
      <c r="F86" s="227"/>
      <c r="G86" s="227"/>
      <c r="H86" s="228"/>
      <c r="I86" s="1">
        <v>79</v>
      </c>
      <c r="J86" s="53">
        <f>SUM(J87:J89)</f>
        <v>6282000</v>
      </c>
      <c r="K86" s="53">
        <f>SUM(K87:K89)</f>
        <v>1124887.32</v>
      </c>
    </row>
    <row r="87" spans="1:11" ht="12.75">
      <c r="A87" s="223" t="s">
        <v>128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6282000</v>
      </c>
      <c r="K87" s="7">
        <v>1124887.32</v>
      </c>
    </row>
    <row r="88" spans="1:11" ht="12.75">
      <c r="A88" s="223" t="s">
        <v>129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</row>
    <row r="89" spans="1:11" ht="12.75">
      <c r="A89" s="223" t="s">
        <v>130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0</v>
      </c>
      <c r="K89" s="7">
        <v>0</v>
      </c>
    </row>
    <row r="90" spans="1:11" ht="12.75">
      <c r="A90" s="226" t="s">
        <v>19</v>
      </c>
      <c r="B90" s="227"/>
      <c r="C90" s="227"/>
      <c r="D90" s="227"/>
      <c r="E90" s="227"/>
      <c r="F90" s="227"/>
      <c r="G90" s="227"/>
      <c r="H90" s="228"/>
      <c r="I90" s="1">
        <v>83</v>
      </c>
      <c r="J90" s="53">
        <f>SUM(J91:J99)</f>
        <v>336485580</v>
      </c>
      <c r="K90" s="53">
        <f>SUM(K91:K99)</f>
        <v>498963900.04999995</v>
      </c>
    </row>
    <row r="91" spans="1:11" ht="12.75">
      <c r="A91" s="223" t="s">
        <v>131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>
        <v>0</v>
      </c>
      <c r="K91" s="7">
        <v>0</v>
      </c>
    </row>
    <row r="92" spans="1:11" ht="12.75">
      <c r="A92" s="223" t="s">
        <v>242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>
        <v>0</v>
      </c>
      <c r="K92" s="7">
        <v>0</v>
      </c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243298205</v>
      </c>
      <c r="K93" s="7">
        <v>336823460.86</v>
      </c>
    </row>
    <row r="94" spans="1:11" ht="12.75">
      <c r="A94" s="223" t="s">
        <v>243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>
        <v>0</v>
      </c>
    </row>
    <row r="95" spans="1:11" ht="12.75">
      <c r="A95" s="223" t="s">
        <v>244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93187375</v>
      </c>
      <c r="K95" s="7">
        <v>162140439.18999997</v>
      </c>
    </row>
    <row r="96" spans="1:11" ht="12.75">
      <c r="A96" s="223" t="s">
        <v>245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0</v>
      </c>
      <c r="K96" s="7">
        <v>0</v>
      </c>
    </row>
    <row r="97" spans="1:11" ht="12.75">
      <c r="A97" s="223" t="s">
        <v>93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>
        <v>0</v>
      </c>
      <c r="K97" s="7">
        <v>0</v>
      </c>
    </row>
    <row r="98" spans="1:11" ht="12.75">
      <c r="A98" s="223" t="s">
        <v>91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0</v>
      </c>
      <c r="K98" s="7">
        <v>0</v>
      </c>
    </row>
    <row r="99" spans="1:11" ht="12.75">
      <c r="A99" s="223" t="s">
        <v>92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>
        <v>0</v>
      </c>
    </row>
    <row r="100" spans="1:11" ht="12.75">
      <c r="A100" s="226" t="s">
        <v>20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3">
        <f>SUM(J101:J112)</f>
        <v>1199518382</v>
      </c>
      <c r="K100" s="53">
        <f>SUM(K101:K112)</f>
        <v>1016287257.5699998</v>
      </c>
    </row>
    <row r="101" spans="1:11" ht="12.75">
      <c r="A101" s="223" t="s">
        <v>131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20086020</v>
      </c>
      <c r="K101" s="53">
        <v>43113868.93000001</v>
      </c>
    </row>
    <row r="102" spans="1:11" ht="12.75">
      <c r="A102" s="223" t="s">
        <v>242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12819870</v>
      </c>
      <c r="K102" s="7">
        <v>1059521.5599999996</v>
      </c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429766197</v>
      </c>
      <c r="K103" s="7">
        <v>346580678.54</v>
      </c>
    </row>
    <row r="104" spans="1:11" ht="12.75">
      <c r="A104" s="223" t="s">
        <v>243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135030287</v>
      </c>
      <c r="K104" s="7">
        <v>204402375.51</v>
      </c>
    </row>
    <row r="105" spans="1:11" ht="12.75">
      <c r="A105" s="223" t="s">
        <v>244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365331524</v>
      </c>
      <c r="K105" s="7">
        <v>277891165.86</v>
      </c>
    </row>
    <row r="106" spans="1:11" ht="12.75">
      <c r="A106" s="223" t="s">
        <v>245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210105783</v>
      </c>
      <c r="K106" s="7">
        <v>93413811.53999999</v>
      </c>
    </row>
    <row r="107" spans="1:11" ht="12.75">
      <c r="A107" s="223" t="s">
        <v>93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0</v>
      </c>
      <c r="K107" s="7">
        <v>2439867.31</v>
      </c>
    </row>
    <row r="108" spans="1:11" ht="12.75">
      <c r="A108" s="223" t="s">
        <v>94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4227713</v>
      </c>
      <c r="K108" s="7">
        <v>8469040.05</v>
      </c>
    </row>
    <row r="109" spans="1:11" ht="12.75">
      <c r="A109" s="223" t="s">
        <v>95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6663521</v>
      </c>
      <c r="K109" s="7">
        <v>6485914</v>
      </c>
    </row>
    <row r="110" spans="1:11" ht="12.75">
      <c r="A110" s="223" t="s">
        <v>98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1899762</v>
      </c>
      <c r="K110" s="7">
        <v>1899762.4</v>
      </c>
    </row>
    <row r="111" spans="1:11" ht="12.75">
      <c r="A111" s="223" t="s">
        <v>96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0</v>
      </c>
      <c r="K111" s="7">
        <v>0</v>
      </c>
    </row>
    <row r="112" spans="1:11" ht="12.75">
      <c r="A112" s="223" t="s">
        <v>97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13587705</v>
      </c>
      <c r="K112" s="7">
        <v>30531251.869999994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0</v>
      </c>
      <c r="K113" s="7">
        <v>0</v>
      </c>
    </row>
    <row r="114" spans="1:11" ht="12.75">
      <c r="A114" s="226" t="s">
        <v>24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3">
        <f>J69+J86+J90+J100+J113</f>
        <v>2221150458</v>
      </c>
      <c r="K114" s="53">
        <f>K69+K86+K90+K100+K113</f>
        <v>2222594684.4799995</v>
      </c>
    </row>
    <row r="115" spans="1:11" ht="12.75">
      <c r="A115" s="212" t="s">
        <v>56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>
        <v>613050040.6700001</v>
      </c>
      <c r="K115" s="8">
        <v>614955901.85</v>
      </c>
    </row>
    <row r="116" spans="1:11" ht="12.75">
      <c r="A116" s="215" t="s">
        <v>309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185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7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05" t="s">
        <v>8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310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I56" sqref="I56:J57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12.28125" style="137" customWidth="1"/>
    <col min="11" max="11" width="13.00390625" style="137" customWidth="1"/>
    <col min="12" max="12" width="11.42187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8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50" t="s">
        <v>342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4" t="s">
        <v>337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5" t="s">
        <v>58</v>
      </c>
      <c r="B4" s="265"/>
      <c r="C4" s="265"/>
      <c r="D4" s="265"/>
      <c r="E4" s="265"/>
      <c r="F4" s="265"/>
      <c r="G4" s="265"/>
      <c r="H4" s="265"/>
      <c r="I4" s="58" t="s">
        <v>278</v>
      </c>
      <c r="J4" s="266" t="s">
        <v>318</v>
      </c>
      <c r="K4" s="266"/>
      <c r="L4" s="266" t="s">
        <v>319</v>
      </c>
      <c r="M4" s="266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8"/>
      <c r="J5" s="128" t="s">
        <v>313</v>
      </c>
      <c r="K5" s="128" t="s">
        <v>314</v>
      </c>
      <c r="L5" s="60" t="s">
        <v>313</v>
      </c>
      <c r="M5" s="60" t="s">
        <v>314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3">
        <v>2</v>
      </c>
      <c r="J6" s="128">
        <v>3</v>
      </c>
      <c r="K6" s="128">
        <v>4</v>
      </c>
      <c r="L6" s="60">
        <v>5</v>
      </c>
      <c r="M6" s="60">
        <v>6</v>
      </c>
    </row>
    <row r="7" spans="1:13" ht="12.75">
      <c r="A7" s="219" t="s">
        <v>25</v>
      </c>
      <c r="B7" s="220"/>
      <c r="C7" s="220"/>
      <c r="D7" s="220"/>
      <c r="E7" s="220"/>
      <c r="F7" s="220"/>
      <c r="G7" s="220"/>
      <c r="H7" s="237"/>
      <c r="I7" s="3">
        <v>111</v>
      </c>
      <c r="J7" s="129">
        <f>SUM(J8:J9)</f>
        <v>1241793372</v>
      </c>
      <c r="K7" s="129">
        <f>SUM(K8:K9)</f>
        <v>566856349</v>
      </c>
      <c r="L7" s="129">
        <f>SUM(L8:L9)</f>
        <v>812625252</v>
      </c>
      <c r="M7" s="129">
        <f>SUM(M8:M9)</f>
        <v>223999092</v>
      </c>
    </row>
    <row r="8" spans="1:13" ht="12.75">
      <c r="A8" s="226" t="s">
        <v>151</v>
      </c>
      <c r="B8" s="227"/>
      <c r="C8" s="227"/>
      <c r="D8" s="227"/>
      <c r="E8" s="227"/>
      <c r="F8" s="227"/>
      <c r="G8" s="227"/>
      <c r="H8" s="228"/>
      <c r="I8" s="1">
        <v>112</v>
      </c>
      <c r="J8" s="130">
        <v>1215200384</v>
      </c>
      <c r="K8" s="130">
        <v>556759741</v>
      </c>
      <c r="L8" s="7">
        <v>788822046</v>
      </c>
      <c r="M8" s="7">
        <v>218763492</v>
      </c>
    </row>
    <row r="9" spans="1:13" ht="12.75">
      <c r="A9" s="226" t="s">
        <v>102</v>
      </c>
      <c r="B9" s="227"/>
      <c r="C9" s="227"/>
      <c r="D9" s="227"/>
      <c r="E9" s="227"/>
      <c r="F9" s="227"/>
      <c r="G9" s="227"/>
      <c r="H9" s="228"/>
      <c r="I9" s="1">
        <v>113</v>
      </c>
      <c r="J9" s="130">
        <v>26592988</v>
      </c>
      <c r="K9" s="130">
        <v>10096608</v>
      </c>
      <c r="L9" s="7">
        <v>23803206</v>
      </c>
      <c r="M9" s="7">
        <v>5235600</v>
      </c>
    </row>
    <row r="10" spans="1:13" ht="12.75">
      <c r="A10" s="226" t="s">
        <v>11</v>
      </c>
      <c r="B10" s="227"/>
      <c r="C10" s="227"/>
      <c r="D10" s="227"/>
      <c r="E10" s="227"/>
      <c r="F10" s="227"/>
      <c r="G10" s="227"/>
      <c r="H10" s="228"/>
      <c r="I10" s="1">
        <v>114</v>
      </c>
      <c r="J10" s="131">
        <f>J11+J12+J16+J20+J21+J22+J25+J26</f>
        <v>1150643038</v>
      </c>
      <c r="K10" s="131">
        <f>K11+K12+K16+K20+K21+K22+K25+K26</f>
        <v>534398504</v>
      </c>
      <c r="L10" s="131">
        <f>L11+L12+L16+L20+L21+L22+L25+L26</f>
        <v>801592271</v>
      </c>
      <c r="M10" s="131">
        <f>M11+M12+M16+M20+M21+M22+M25+M26</f>
        <v>204385557</v>
      </c>
    </row>
    <row r="11" spans="1:13" ht="12.75">
      <c r="A11" s="226" t="s">
        <v>103</v>
      </c>
      <c r="B11" s="227"/>
      <c r="C11" s="227"/>
      <c r="D11" s="227"/>
      <c r="E11" s="227"/>
      <c r="F11" s="227"/>
      <c r="G11" s="227"/>
      <c r="H11" s="228"/>
      <c r="I11" s="1">
        <v>115</v>
      </c>
      <c r="J11" s="132">
        <v>123513263</v>
      </c>
      <c r="K11" s="130">
        <v>82523237</v>
      </c>
      <c r="L11" s="7">
        <v>0</v>
      </c>
      <c r="M11" s="7">
        <v>-17586295</v>
      </c>
    </row>
    <row r="12" spans="1:13" ht="12.75">
      <c r="A12" s="226" t="s">
        <v>21</v>
      </c>
      <c r="B12" s="227"/>
      <c r="C12" s="227"/>
      <c r="D12" s="227"/>
      <c r="E12" s="227"/>
      <c r="F12" s="227"/>
      <c r="G12" s="227"/>
      <c r="H12" s="228"/>
      <c r="I12" s="1">
        <v>116</v>
      </c>
      <c r="J12" s="131">
        <f>SUM(J13:J15)</f>
        <v>714729903</v>
      </c>
      <c r="K12" s="131">
        <f>SUM(K13:K15)</f>
        <v>335264316</v>
      </c>
      <c r="L12" s="131">
        <f>SUM(L13:L15)</f>
        <v>542480393</v>
      </c>
      <c r="M12" s="131">
        <f>SUM(M13:M15)</f>
        <v>173239210</v>
      </c>
    </row>
    <row r="13" spans="1:13" ht="12.75">
      <c r="A13" s="223" t="s">
        <v>145</v>
      </c>
      <c r="B13" s="224"/>
      <c r="C13" s="224"/>
      <c r="D13" s="224"/>
      <c r="E13" s="224"/>
      <c r="F13" s="224"/>
      <c r="G13" s="224"/>
      <c r="H13" s="225"/>
      <c r="I13" s="1">
        <v>117</v>
      </c>
      <c r="J13" s="133">
        <v>157773573</v>
      </c>
      <c r="K13" s="131">
        <v>76869146</v>
      </c>
      <c r="L13" s="7">
        <v>139956534</v>
      </c>
      <c r="M13" s="7">
        <v>39415282</v>
      </c>
    </row>
    <row r="14" spans="1:13" ht="12.75">
      <c r="A14" s="223" t="s">
        <v>146</v>
      </c>
      <c r="B14" s="224"/>
      <c r="C14" s="224"/>
      <c r="D14" s="224"/>
      <c r="E14" s="224"/>
      <c r="F14" s="224"/>
      <c r="G14" s="224"/>
      <c r="H14" s="225"/>
      <c r="I14" s="1">
        <v>118</v>
      </c>
      <c r="J14" s="130">
        <v>102744119</v>
      </c>
      <c r="K14" s="130">
        <v>33006965</v>
      </c>
      <c r="L14" s="7">
        <v>61225439</v>
      </c>
      <c r="M14" s="7">
        <v>14566595</v>
      </c>
    </row>
    <row r="15" spans="1:13" ht="12.75">
      <c r="A15" s="223" t="s">
        <v>60</v>
      </c>
      <c r="B15" s="224"/>
      <c r="C15" s="224"/>
      <c r="D15" s="224"/>
      <c r="E15" s="224"/>
      <c r="F15" s="224"/>
      <c r="G15" s="224"/>
      <c r="H15" s="225"/>
      <c r="I15" s="1">
        <v>119</v>
      </c>
      <c r="J15" s="130">
        <v>454212211</v>
      </c>
      <c r="K15" s="130">
        <v>225388205</v>
      </c>
      <c r="L15" s="7">
        <v>341298420</v>
      </c>
      <c r="M15" s="7">
        <v>119257333</v>
      </c>
    </row>
    <row r="16" spans="1:13" ht="12.75">
      <c r="A16" s="226" t="s">
        <v>22</v>
      </c>
      <c r="B16" s="227"/>
      <c r="C16" s="227"/>
      <c r="D16" s="227"/>
      <c r="E16" s="227"/>
      <c r="F16" s="227"/>
      <c r="G16" s="227"/>
      <c r="H16" s="228"/>
      <c r="I16" s="1">
        <v>120</v>
      </c>
      <c r="J16" s="131">
        <f>SUM(J17:J19)</f>
        <v>188305015</v>
      </c>
      <c r="K16" s="131">
        <f>SUM(K17:K19)</f>
        <v>68956808</v>
      </c>
      <c r="L16" s="131">
        <f>SUM(L17:L19)</f>
        <v>126355109</v>
      </c>
      <c r="M16" s="131">
        <f>SUM(M17:M19)</f>
        <v>29483410</v>
      </c>
    </row>
    <row r="17" spans="1:13" ht="12.75">
      <c r="A17" s="223" t="s">
        <v>61</v>
      </c>
      <c r="B17" s="224"/>
      <c r="C17" s="224"/>
      <c r="D17" s="224"/>
      <c r="E17" s="224"/>
      <c r="F17" s="224"/>
      <c r="G17" s="224"/>
      <c r="H17" s="225"/>
      <c r="I17" s="1">
        <v>121</v>
      </c>
      <c r="J17" s="133">
        <v>113525164</v>
      </c>
      <c r="K17" s="131">
        <v>43681189</v>
      </c>
      <c r="L17" s="7">
        <v>80661881</v>
      </c>
      <c r="M17" s="7">
        <v>20725540</v>
      </c>
    </row>
    <row r="18" spans="1:13" ht="12.75">
      <c r="A18" s="223" t="s">
        <v>62</v>
      </c>
      <c r="B18" s="224"/>
      <c r="C18" s="224"/>
      <c r="D18" s="224"/>
      <c r="E18" s="224"/>
      <c r="F18" s="224"/>
      <c r="G18" s="224"/>
      <c r="H18" s="225"/>
      <c r="I18" s="1">
        <v>122</v>
      </c>
      <c r="J18" s="130">
        <v>48296663</v>
      </c>
      <c r="K18" s="130">
        <v>15303181</v>
      </c>
      <c r="L18" s="7">
        <v>29857858</v>
      </c>
      <c r="M18" s="7">
        <v>5798806</v>
      </c>
    </row>
    <row r="19" spans="1:13" ht="12.75">
      <c r="A19" s="223" t="s">
        <v>63</v>
      </c>
      <c r="B19" s="224"/>
      <c r="C19" s="224"/>
      <c r="D19" s="224"/>
      <c r="E19" s="224"/>
      <c r="F19" s="224"/>
      <c r="G19" s="224"/>
      <c r="H19" s="225"/>
      <c r="I19" s="1">
        <v>123</v>
      </c>
      <c r="J19" s="130">
        <v>26483188</v>
      </c>
      <c r="K19" s="130">
        <v>9972438</v>
      </c>
      <c r="L19" s="7">
        <v>15835370</v>
      </c>
      <c r="M19" s="7">
        <v>2959064</v>
      </c>
    </row>
    <row r="20" spans="1:13" ht="12.75">
      <c r="A20" s="226" t="s">
        <v>104</v>
      </c>
      <c r="B20" s="227"/>
      <c r="C20" s="227"/>
      <c r="D20" s="227"/>
      <c r="E20" s="227"/>
      <c r="F20" s="227"/>
      <c r="G20" s="227"/>
      <c r="H20" s="228"/>
      <c r="I20" s="1">
        <v>124</v>
      </c>
      <c r="J20" s="132">
        <v>38532103</v>
      </c>
      <c r="K20" s="130">
        <v>12968740</v>
      </c>
      <c r="L20" s="7">
        <v>32836722</v>
      </c>
      <c r="M20" s="7">
        <v>7803488</v>
      </c>
    </row>
    <row r="21" spans="1:13" ht="12.75">
      <c r="A21" s="226" t="s">
        <v>105</v>
      </c>
      <c r="B21" s="227"/>
      <c r="C21" s="227"/>
      <c r="D21" s="227"/>
      <c r="E21" s="227"/>
      <c r="F21" s="227"/>
      <c r="G21" s="227"/>
      <c r="H21" s="228"/>
      <c r="I21" s="1">
        <v>125</v>
      </c>
      <c r="J21" s="132">
        <v>77835907</v>
      </c>
      <c r="K21" s="130">
        <v>32274786</v>
      </c>
      <c r="L21" s="7">
        <v>82346584</v>
      </c>
      <c r="M21" s="7">
        <v>13915769</v>
      </c>
    </row>
    <row r="22" spans="1:13" ht="12.75">
      <c r="A22" s="226" t="s">
        <v>23</v>
      </c>
      <c r="B22" s="227"/>
      <c r="C22" s="227"/>
      <c r="D22" s="227"/>
      <c r="E22" s="227"/>
      <c r="F22" s="227"/>
      <c r="G22" s="227"/>
      <c r="H22" s="228"/>
      <c r="I22" s="1">
        <v>126</v>
      </c>
      <c r="J22" s="132">
        <f>SUM(J23:J24)</f>
        <v>96306</v>
      </c>
      <c r="K22" s="132">
        <f>SUM(K23:K24)</f>
        <v>0</v>
      </c>
      <c r="L22" s="132">
        <f>SUM(L23:L24)</f>
        <v>31</v>
      </c>
      <c r="M22" s="132">
        <f>SUM(M23:M24)</f>
        <v>0</v>
      </c>
    </row>
    <row r="23" spans="1:13" ht="12.75">
      <c r="A23" s="223" t="s">
        <v>136</v>
      </c>
      <c r="B23" s="224"/>
      <c r="C23" s="224"/>
      <c r="D23" s="224"/>
      <c r="E23" s="224"/>
      <c r="F23" s="224"/>
      <c r="G23" s="224"/>
      <c r="H23" s="225"/>
      <c r="I23" s="1">
        <v>127</v>
      </c>
      <c r="J23" s="133">
        <v>0</v>
      </c>
      <c r="K23" s="131">
        <v>0</v>
      </c>
      <c r="L23" s="7">
        <v>0</v>
      </c>
      <c r="M23" s="7">
        <v>0</v>
      </c>
    </row>
    <row r="24" spans="1:13" ht="12.75">
      <c r="A24" s="223" t="s">
        <v>137</v>
      </c>
      <c r="B24" s="224"/>
      <c r="C24" s="224"/>
      <c r="D24" s="224"/>
      <c r="E24" s="224"/>
      <c r="F24" s="224"/>
      <c r="G24" s="224"/>
      <c r="H24" s="225"/>
      <c r="I24" s="1">
        <v>128</v>
      </c>
      <c r="J24" s="132">
        <v>96306</v>
      </c>
      <c r="K24" s="130">
        <v>0</v>
      </c>
      <c r="L24" s="7">
        <v>31</v>
      </c>
      <c r="M24" s="7">
        <v>0</v>
      </c>
    </row>
    <row r="25" spans="1:13" ht="12.75">
      <c r="A25" s="226" t="s">
        <v>106</v>
      </c>
      <c r="B25" s="227"/>
      <c r="C25" s="227"/>
      <c r="D25" s="227"/>
      <c r="E25" s="227"/>
      <c r="F25" s="227"/>
      <c r="G25" s="227"/>
      <c r="H25" s="228"/>
      <c r="I25" s="1">
        <v>129</v>
      </c>
      <c r="J25" s="130">
        <v>0</v>
      </c>
      <c r="K25" s="130">
        <v>0</v>
      </c>
      <c r="L25" s="7">
        <v>0</v>
      </c>
      <c r="M25" s="7">
        <v>0</v>
      </c>
    </row>
    <row r="26" spans="1:13" ht="12.75">
      <c r="A26" s="226" t="s">
        <v>49</v>
      </c>
      <c r="B26" s="227"/>
      <c r="C26" s="227"/>
      <c r="D26" s="227"/>
      <c r="E26" s="227"/>
      <c r="F26" s="227"/>
      <c r="G26" s="227"/>
      <c r="H26" s="228"/>
      <c r="I26" s="1">
        <v>130</v>
      </c>
      <c r="J26" s="132">
        <v>7630541</v>
      </c>
      <c r="K26" s="130">
        <v>2410617</v>
      </c>
      <c r="L26" s="7">
        <v>17573432</v>
      </c>
      <c r="M26" s="7">
        <v>-2470025</v>
      </c>
    </row>
    <row r="27" spans="1:13" ht="12.75">
      <c r="A27" s="226" t="s">
        <v>212</v>
      </c>
      <c r="B27" s="227"/>
      <c r="C27" s="227"/>
      <c r="D27" s="227"/>
      <c r="E27" s="227"/>
      <c r="F27" s="227"/>
      <c r="G27" s="227"/>
      <c r="H27" s="228"/>
      <c r="I27" s="1">
        <v>131</v>
      </c>
      <c r="J27" s="131">
        <f>SUM(J28:J32)</f>
        <v>2959314</v>
      </c>
      <c r="K27" s="131">
        <f>SUM(K28:K32)</f>
        <v>1797584</v>
      </c>
      <c r="L27" s="131">
        <f>SUM(L28:L32)</f>
        <v>2503608</v>
      </c>
      <c r="M27" s="131">
        <f>SUM(M28:M32)</f>
        <v>2311182</v>
      </c>
    </row>
    <row r="28" spans="1:13" ht="25.5" customHeight="1">
      <c r="A28" s="226" t="s">
        <v>226</v>
      </c>
      <c r="B28" s="227"/>
      <c r="C28" s="227"/>
      <c r="D28" s="227"/>
      <c r="E28" s="227"/>
      <c r="F28" s="227"/>
      <c r="G28" s="227"/>
      <c r="H28" s="228"/>
      <c r="I28" s="1">
        <v>132</v>
      </c>
      <c r="J28" s="133">
        <v>0</v>
      </c>
      <c r="K28" s="131">
        <v>0</v>
      </c>
      <c r="L28" s="7">
        <v>1997499</v>
      </c>
      <c r="M28" s="7">
        <v>1805357</v>
      </c>
    </row>
    <row r="29" spans="1:13" ht="27.75" customHeight="1">
      <c r="A29" s="226" t="s">
        <v>154</v>
      </c>
      <c r="B29" s="227"/>
      <c r="C29" s="227"/>
      <c r="D29" s="227"/>
      <c r="E29" s="227"/>
      <c r="F29" s="227"/>
      <c r="G29" s="227"/>
      <c r="H29" s="228"/>
      <c r="I29" s="1">
        <v>133</v>
      </c>
      <c r="J29" s="133">
        <v>2230814</v>
      </c>
      <c r="K29" s="131">
        <v>1069084</v>
      </c>
      <c r="L29" s="7">
        <v>284</v>
      </c>
      <c r="M29" s="7">
        <v>0</v>
      </c>
    </row>
    <row r="30" spans="1:13" ht="12.75">
      <c r="A30" s="226" t="s">
        <v>138</v>
      </c>
      <c r="B30" s="227"/>
      <c r="C30" s="227"/>
      <c r="D30" s="227"/>
      <c r="E30" s="227"/>
      <c r="F30" s="227"/>
      <c r="G30" s="227"/>
      <c r="H30" s="228"/>
      <c r="I30" s="1">
        <v>134</v>
      </c>
      <c r="J30" s="132">
        <v>0</v>
      </c>
      <c r="K30" s="130">
        <v>0</v>
      </c>
      <c r="L30" s="7">
        <v>505825</v>
      </c>
      <c r="M30" s="7">
        <v>505825</v>
      </c>
    </row>
    <row r="31" spans="1:13" ht="12.75">
      <c r="A31" s="226" t="s">
        <v>222</v>
      </c>
      <c r="B31" s="227"/>
      <c r="C31" s="227"/>
      <c r="D31" s="227"/>
      <c r="E31" s="227"/>
      <c r="F31" s="227"/>
      <c r="G31" s="227"/>
      <c r="H31" s="228"/>
      <c r="I31" s="1">
        <v>135</v>
      </c>
      <c r="J31" s="132">
        <v>0</v>
      </c>
      <c r="K31" s="130">
        <v>0</v>
      </c>
      <c r="L31" s="7">
        <v>0</v>
      </c>
      <c r="M31" s="7">
        <v>0</v>
      </c>
    </row>
    <row r="32" spans="1:13" ht="12.75">
      <c r="A32" s="226" t="s">
        <v>139</v>
      </c>
      <c r="B32" s="227"/>
      <c r="C32" s="227"/>
      <c r="D32" s="227"/>
      <c r="E32" s="227"/>
      <c r="F32" s="227"/>
      <c r="G32" s="227"/>
      <c r="H32" s="228"/>
      <c r="I32" s="1">
        <v>136</v>
      </c>
      <c r="J32" s="132">
        <v>728500</v>
      </c>
      <c r="K32" s="130">
        <v>728500</v>
      </c>
      <c r="L32" s="7">
        <v>0</v>
      </c>
      <c r="M32" s="7">
        <v>0</v>
      </c>
    </row>
    <row r="33" spans="1:13" ht="12.75">
      <c r="A33" s="226" t="s">
        <v>213</v>
      </c>
      <c r="B33" s="227"/>
      <c r="C33" s="227"/>
      <c r="D33" s="227"/>
      <c r="E33" s="227"/>
      <c r="F33" s="227"/>
      <c r="G33" s="227"/>
      <c r="H33" s="228"/>
      <c r="I33" s="1">
        <v>137</v>
      </c>
      <c r="J33" s="131">
        <f>SUM(J34:J37)</f>
        <v>46370881</v>
      </c>
      <c r="K33" s="131">
        <f>SUM(K34:K37)</f>
        <v>15315026</v>
      </c>
      <c r="L33" s="131">
        <f>SUM(L34:L37)</f>
        <v>53555473</v>
      </c>
      <c r="M33" s="131">
        <f>SUM(M34:M37)</f>
        <v>22663979</v>
      </c>
    </row>
    <row r="34" spans="1:13" ht="12.75">
      <c r="A34" s="226" t="s">
        <v>65</v>
      </c>
      <c r="B34" s="227"/>
      <c r="C34" s="227"/>
      <c r="D34" s="227"/>
      <c r="E34" s="227"/>
      <c r="F34" s="227"/>
      <c r="G34" s="227"/>
      <c r="H34" s="228"/>
      <c r="I34" s="1">
        <v>138</v>
      </c>
      <c r="J34" s="132">
        <v>0</v>
      </c>
      <c r="K34" s="130">
        <v>0</v>
      </c>
      <c r="L34" s="7">
        <v>118116</v>
      </c>
      <c r="M34" s="7">
        <v>118116</v>
      </c>
    </row>
    <row r="35" spans="1:13" ht="12.75">
      <c r="A35" s="226" t="s">
        <v>64</v>
      </c>
      <c r="B35" s="227"/>
      <c r="C35" s="227"/>
      <c r="D35" s="227"/>
      <c r="E35" s="227"/>
      <c r="F35" s="227"/>
      <c r="G35" s="227"/>
      <c r="H35" s="228"/>
      <c r="I35" s="1">
        <v>139</v>
      </c>
      <c r="J35" s="132">
        <v>46370881</v>
      </c>
      <c r="K35" s="130">
        <v>15315026</v>
      </c>
      <c r="L35" s="7">
        <v>53437357</v>
      </c>
      <c r="M35" s="7">
        <v>22545863</v>
      </c>
    </row>
    <row r="36" spans="1:13" ht="12.75">
      <c r="A36" s="226" t="s">
        <v>223</v>
      </c>
      <c r="B36" s="227"/>
      <c r="C36" s="227"/>
      <c r="D36" s="227"/>
      <c r="E36" s="227"/>
      <c r="F36" s="227"/>
      <c r="G36" s="227"/>
      <c r="H36" s="228"/>
      <c r="I36" s="1">
        <v>140</v>
      </c>
      <c r="J36" s="133">
        <v>0</v>
      </c>
      <c r="K36" s="131">
        <v>0</v>
      </c>
      <c r="L36" s="7">
        <v>0</v>
      </c>
      <c r="M36" s="7">
        <v>0</v>
      </c>
    </row>
    <row r="37" spans="1:13" ht="12.75">
      <c r="A37" s="226" t="s">
        <v>66</v>
      </c>
      <c r="B37" s="227"/>
      <c r="C37" s="227"/>
      <c r="D37" s="227"/>
      <c r="E37" s="227"/>
      <c r="F37" s="227"/>
      <c r="G37" s="227"/>
      <c r="H37" s="228"/>
      <c r="I37" s="1">
        <v>141</v>
      </c>
      <c r="J37" s="132">
        <v>0</v>
      </c>
      <c r="K37" s="130">
        <v>0</v>
      </c>
      <c r="L37" s="7">
        <v>0</v>
      </c>
      <c r="M37" s="7">
        <v>0</v>
      </c>
    </row>
    <row r="38" spans="1:13" ht="12.75">
      <c r="A38" s="226" t="s">
        <v>194</v>
      </c>
      <c r="B38" s="227"/>
      <c r="C38" s="227"/>
      <c r="D38" s="227"/>
      <c r="E38" s="227"/>
      <c r="F38" s="227"/>
      <c r="G38" s="227"/>
      <c r="H38" s="228"/>
      <c r="I38" s="1">
        <v>142</v>
      </c>
      <c r="J38" s="133">
        <v>0</v>
      </c>
      <c r="K38" s="131">
        <v>0</v>
      </c>
      <c r="L38" s="7">
        <v>0</v>
      </c>
      <c r="M38" s="7">
        <v>0</v>
      </c>
    </row>
    <row r="39" spans="1:13" ht="12.75">
      <c r="A39" s="226" t="s">
        <v>195</v>
      </c>
      <c r="B39" s="227"/>
      <c r="C39" s="227"/>
      <c r="D39" s="227"/>
      <c r="E39" s="227"/>
      <c r="F39" s="227"/>
      <c r="G39" s="227"/>
      <c r="H39" s="228"/>
      <c r="I39" s="1">
        <v>143</v>
      </c>
      <c r="J39" s="132">
        <v>0</v>
      </c>
      <c r="K39" s="130">
        <v>0</v>
      </c>
      <c r="L39" s="7">
        <v>0</v>
      </c>
      <c r="M39" s="7">
        <v>0</v>
      </c>
    </row>
    <row r="40" spans="1:13" ht="12.75">
      <c r="A40" s="226" t="s">
        <v>224</v>
      </c>
      <c r="B40" s="227"/>
      <c r="C40" s="227"/>
      <c r="D40" s="227"/>
      <c r="E40" s="227"/>
      <c r="F40" s="227"/>
      <c r="G40" s="227"/>
      <c r="H40" s="228"/>
      <c r="I40" s="1">
        <v>144</v>
      </c>
      <c r="J40" s="133">
        <v>0</v>
      </c>
      <c r="K40" s="131">
        <v>0</v>
      </c>
      <c r="L40" s="7">
        <v>0</v>
      </c>
      <c r="M40" s="7">
        <v>0</v>
      </c>
    </row>
    <row r="41" spans="1:13" ht="12.75">
      <c r="A41" s="226" t="s">
        <v>225</v>
      </c>
      <c r="B41" s="227"/>
      <c r="C41" s="227"/>
      <c r="D41" s="227"/>
      <c r="E41" s="227"/>
      <c r="F41" s="227"/>
      <c r="G41" s="227"/>
      <c r="H41" s="228"/>
      <c r="I41" s="1">
        <v>145</v>
      </c>
      <c r="J41" s="132">
        <v>0</v>
      </c>
      <c r="K41" s="130">
        <v>0</v>
      </c>
      <c r="L41" s="7">
        <v>73122957</v>
      </c>
      <c r="M41" s="7">
        <v>73122957</v>
      </c>
    </row>
    <row r="42" spans="1:13" ht="12.75">
      <c r="A42" s="226" t="s">
        <v>214</v>
      </c>
      <c r="B42" s="227"/>
      <c r="C42" s="227"/>
      <c r="D42" s="227"/>
      <c r="E42" s="227"/>
      <c r="F42" s="227"/>
      <c r="G42" s="227"/>
      <c r="H42" s="228"/>
      <c r="I42" s="1">
        <v>146</v>
      </c>
      <c r="J42" s="131">
        <f>J7+J27+J38+J40</f>
        <v>1244752686</v>
      </c>
      <c r="K42" s="131">
        <f>K7+K27+K38+K40</f>
        <v>568653933</v>
      </c>
      <c r="L42" s="131">
        <f>L7+L27+L38+L40</f>
        <v>815128860</v>
      </c>
      <c r="M42" s="131">
        <f>M7+M27+M38+M40</f>
        <v>226310274</v>
      </c>
    </row>
    <row r="43" spans="1:13" ht="12.75">
      <c r="A43" s="226" t="s">
        <v>215</v>
      </c>
      <c r="B43" s="227"/>
      <c r="C43" s="227"/>
      <c r="D43" s="227"/>
      <c r="E43" s="227"/>
      <c r="F43" s="227"/>
      <c r="G43" s="227"/>
      <c r="H43" s="228"/>
      <c r="I43" s="1">
        <v>147</v>
      </c>
      <c r="J43" s="131">
        <f>J10+J33+J39+J41</f>
        <v>1197013919</v>
      </c>
      <c r="K43" s="131">
        <f>K10+K33+K39+K41</f>
        <v>549713530</v>
      </c>
      <c r="L43" s="131">
        <f>L10+L33+L39+L41</f>
        <v>928270701</v>
      </c>
      <c r="M43" s="131">
        <f>M10+M33+M39+M41</f>
        <v>300172493</v>
      </c>
    </row>
    <row r="44" spans="1:13" ht="12.75">
      <c r="A44" s="226" t="s">
        <v>235</v>
      </c>
      <c r="B44" s="227"/>
      <c r="C44" s="227"/>
      <c r="D44" s="227"/>
      <c r="E44" s="227"/>
      <c r="F44" s="227"/>
      <c r="G44" s="227"/>
      <c r="H44" s="228"/>
      <c r="I44" s="1">
        <v>148</v>
      </c>
      <c r="J44" s="131">
        <f>J42-J43</f>
        <v>47738767</v>
      </c>
      <c r="K44" s="131">
        <f>K42-K43</f>
        <v>18940403</v>
      </c>
      <c r="L44" s="131">
        <f>L42-L43</f>
        <v>-113141841</v>
      </c>
      <c r="M44" s="131">
        <f>M42-M43</f>
        <v>-73862219</v>
      </c>
    </row>
    <row r="45" spans="1:13" ht="12.75">
      <c r="A45" s="229" t="s">
        <v>217</v>
      </c>
      <c r="B45" s="230"/>
      <c r="C45" s="230"/>
      <c r="D45" s="230"/>
      <c r="E45" s="230"/>
      <c r="F45" s="230"/>
      <c r="G45" s="230"/>
      <c r="H45" s="231"/>
      <c r="I45" s="1">
        <v>149</v>
      </c>
      <c r="J45" s="131">
        <f>IF(J42&gt;J43,J42-J43,0)</f>
        <v>47738767</v>
      </c>
      <c r="K45" s="131">
        <f>IF(K42&gt;K43,K42-K43,0)</f>
        <v>18940403</v>
      </c>
      <c r="L45" s="7">
        <v>0</v>
      </c>
      <c r="M45" s="53">
        <f>IF(M42&gt;M43,M42-M43,0)</f>
        <v>0</v>
      </c>
    </row>
    <row r="46" spans="1:13" ht="12.75">
      <c r="A46" s="229" t="s">
        <v>218</v>
      </c>
      <c r="B46" s="230"/>
      <c r="C46" s="230"/>
      <c r="D46" s="230"/>
      <c r="E46" s="230"/>
      <c r="F46" s="230"/>
      <c r="G46" s="230"/>
      <c r="H46" s="231"/>
      <c r="I46" s="1">
        <v>150</v>
      </c>
      <c r="J46" s="131">
        <f>IF(J43&gt;J42,J43-J42,0)</f>
        <v>0</v>
      </c>
      <c r="K46" s="131">
        <f>IF(K43&gt;K42,K43-K42,0)</f>
        <v>0</v>
      </c>
      <c r="L46" s="131">
        <f>IF(L43&gt;L42,L43-L42,0)</f>
        <v>113141841</v>
      </c>
      <c r="M46" s="131">
        <f>IF(M43&gt;M42,M43-M42,0)</f>
        <v>73862219</v>
      </c>
    </row>
    <row r="47" spans="1:13" ht="12.75">
      <c r="A47" s="226" t="s">
        <v>216</v>
      </c>
      <c r="B47" s="227"/>
      <c r="C47" s="227"/>
      <c r="D47" s="227"/>
      <c r="E47" s="227"/>
      <c r="F47" s="227"/>
      <c r="G47" s="227"/>
      <c r="H47" s="228"/>
      <c r="I47" s="1">
        <v>151</v>
      </c>
      <c r="J47" s="133">
        <v>9547753</v>
      </c>
      <c r="K47" s="131">
        <v>3788080</v>
      </c>
      <c r="L47" s="7">
        <v>0</v>
      </c>
      <c r="M47" s="7">
        <v>0</v>
      </c>
    </row>
    <row r="48" spans="1:13" ht="12.75">
      <c r="A48" s="226" t="s">
        <v>236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31">
        <f>J44-J47</f>
        <v>38191014</v>
      </c>
      <c r="K48" s="131">
        <f>K44-K47</f>
        <v>15152323</v>
      </c>
      <c r="L48" s="131">
        <f>L44-L47</f>
        <v>-113141841</v>
      </c>
      <c r="M48" s="131">
        <f>M44-M47</f>
        <v>-73862219</v>
      </c>
    </row>
    <row r="49" spans="1:13" ht="12.75">
      <c r="A49" s="229" t="s">
        <v>191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131">
        <f>IF(J48&gt;0,J48,0)</f>
        <v>38191014</v>
      </c>
      <c r="K49" s="131">
        <f>IF(K48&gt;0,K48,0)</f>
        <v>15152323</v>
      </c>
      <c r="L49" s="131">
        <f>IF(L48&gt;0,L48,0)</f>
        <v>0</v>
      </c>
      <c r="M49" s="131">
        <f>IF(M48&gt;0,M48,0)</f>
        <v>0</v>
      </c>
    </row>
    <row r="50" spans="1:13" ht="12.75">
      <c r="A50" s="261" t="s">
        <v>219</v>
      </c>
      <c r="B50" s="262"/>
      <c r="C50" s="262"/>
      <c r="D50" s="262"/>
      <c r="E50" s="262"/>
      <c r="F50" s="262"/>
      <c r="G50" s="262"/>
      <c r="H50" s="263"/>
      <c r="I50" s="2">
        <v>154</v>
      </c>
      <c r="J50" s="134">
        <f>IF(J48&lt;0,-J48,0)</f>
        <v>0</v>
      </c>
      <c r="K50" s="134">
        <f>IF(K48&lt;0,-K48,0)</f>
        <v>0</v>
      </c>
      <c r="L50" s="134">
        <f>IF(L48&lt;0,-L48,0)</f>
        <v>113141841</v>
      </c>
      <c r="M50" s="134">
        <f>IF(M48&lt;0,-M48,0)</f>
        <v>73862219</v>
      </c>
    </row>
    <row r="51" spans="1:13" ht="12.75" customHeight="1">
      <c r="A51" s="215" t="s">
        <v>311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186</v>
      </c>
      <c r="B52" s="220"/>
      <c r="C52" s="220"/>
      <c r="D52" s="220"/>
      <c r="E52" s="220"/>
      <c r="F52" s="220"/>
      <c r="G52" s="220"/>
      <c r="H52" s="220"/>
      <c r="I52" s="55"/>
      <c r="J52" s="135"/>
      <c r="K52" s="135"/>
      <c r="L52" s="55"/>
      <c r="M52" s="62"/>
    </row>
    <row r="53" spans="1:13" ht="12.75">
      <c r="A53" s="258" t="s">
        <v>233</v>
      </c>
      <c r="B53" s="259"/>
      <c r="C53" s="259"/>
      <c r="D53" s="259"/>
      <c r="E53" s="259"/>
      <c r="F53" s="259"/>
      <c r="G53" s="259"/>
      <c r="H53" s="260"/>
      <c r="I53" s="1">
        <v>155</v>
      </c>
      <c r="J53" s="130"/>
      <c r="K53" s="130"/>
      <c r="L53" s="7"/>
      <c r="M53" s="7"/>
    </row>
    <row r="54" spans="1:13" ht="12.75">
      <c r="A54" s="258" t="s">
        <v>234</v>
      </c>
      <c r="B54" s="259"/>
      <c r="C54" s="259"/>
      <c r="D54" s="259"/>
      <c r="E54" s="259"/>
      <c r="F54" s="259"/>
      <c r="G54" s="259"/>
      <c r="H54" s="260"/>
      <c r="I54" s="1">
        <v>156</v>
      </c>
      <c r="J54" s="136"/>
      <c r="K54" s="136"/>
      <c r="L54" s="8"/>
      <c r="M54" s="8"/>
    </row>
    <row r="55" spans="1:13" ht="12.75" customHeight="1">
      <c r="A55" s="215" t="s">
        <v>188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203</v>
      </c>
      <c r="B56" s="220"/>
      <c r="C56" s="220"/>
      <c r="D56" s="220"/>
      <c r="E56" s="220"/>
      <c r="F56" s="220"/>
      <c r="G56" s="220"/>
      <c r="H56" s="237"/>
      <c r="I56" s="9">
        <v>157</v>
      </c>
      <c r="J56" s="131">
        <f>J48</f>
        <v>38191014</v>
      </c>
      <c r="K56" s="131">
        <f>K48</f>
        <v>15152323</v>
      </c>
      <c r="L56" s="131">
        <f>L48</f>
        <v>-113141841</v>
      </c>
      <c r="M56" s="131">
        <f>M48</f>
        <v>-73862219</v>
      </c>
    </row>
    <row r="57" spans="1:13" ht="12.75">
      <c r="A57" s="226" t="s">
        <v>220</v>
      </c>
      <c r="B57" s="227"/>
      <c r="C57" s="227"/>
      <c r="D57" s="227"/>
      <c r="E57" s="227"/>
      <c r="F57" s="227"/>
      <c r="G57" s="227"/>
      <c r="H57" s="228"/>
      <c r="I57" s="1">
        <v>158</v>
      </c>
      <c r="J57" s="131">
        <f>SUM(J58:J64)</f>
        <v>0</v>
      </c>
      <c r="K57" s="131">
        <f>SUM(K58:K64)</f>
        <v>0</v>
      </c>
      <c r="L57" s="131">
        <f>SUM(L58:L64)</f>
        <v>0</v>
      </c>
      <c r="M57" s="131">
        <f>SUM(M58:M64)</f>
        <v>0</v>
      </c>
    </row>
    <row r="58" spans="1:13" ht="12.75">
      <c r="A58" s="226" t="s">
        <v>227</v>
      </c>
      <c r="B58" s="227"/>
      <c r="C58" s="227"/>
      <c r="D58" s="227"/>
      <c r="E58" s="227"/>
      <c r="F58" s="227"/>
      <c r="G58" s="227"/>
      <c r="H58" s="228"/>
      <c r="I58" s="1">
        <v>159</v>
      </c>
      <c r="J58" s="130"/>
      <c r="K58" s="130"/>
      <c r="L58" s="7"/>
      <c r="M58" s="7"/>
    </row>
    <row r="59" spans="1:13" ht="12.75">
      <c r="A59" s="226" t="s">
        <v>228</v>
      </c>
      <c r="B59" s="227"/>
      <c r="C59" s="227"/>
      <c r="D59" s="227"/>
      <c r="E59" s="227"/>
      <c r="F59" s="227"/>
      <c r="G59" s="227"/>
      <c r="H59" s="228"/>
      <c r="I59" s="1">
        <v>160</v>
      </c>
      <c r="J59" s="130"/>
      <c r="K59" s="130"/>
      <c r="L59" s="7"/>
      <c r="M59" s="7"/>
    </row>
    <row r="60" spans="1:13" ht="12.75">
      <c r="A60" s="226" t="s">
        <v>44</v>
      </c>
      <c r="B60" s="227"/>
      <c r="C60" s="227"/>
      <c r="D60" s="227"/>
      <c r="E60" s="227"/>
      <c r="F60" s="227"/>
      <c r="G60" s="227"/>
      <c r="H60" s="228"/>
      <c r="I60" s="1">
        <v>161</v>
      </c>
      <c r="J60" s="130"/>
      <c r="K60" s="130"/>
      <c r="L60" s="7"/>
      <c r="M60" s="7"/>
    </row>
    <row r="61" spans="1:13" ht="12.75">
      <c r="A61" s="226" t="s">
        <v>229</v>
      </c>
      <c r="B61" s="227"/>
      <c r="C61" s="227"/>
      <c r="D61" s="227"/>
      <c r="E61" s="227"/>
      <c r="F61" s="227"/>
      <c r="G61" s="227"/>
      <c r="H61" s="228"/>
      <c r="I61" s="1">
        <v>162</v>
      </c>
      <c r="J61" s="130"/>
      <c r="K61" s="130"/>
      <c r="L61" s="7"/>
      <c r="M61" s="7"/>
    </row>
    <row r="62" spans="1:13" ht="12.75">
      <c r="A62" s="226" t="s">
        <v>230</v>
      </c>
      <c r="B62" s="227"/>
      <c r="C62" s="227"/>
      <c r="D62" s="227"/>
      <c r="E62" s="227"/>
      <c r="F62" s="227"/>
      <c r="G62" s="227"/>
      <c r="H62" s="228"/>
      <c r="I62" s="1">
        <v>163</v>
      </c>
      <c r="J62" s="130"/>
      <c r="K62" s="130"/>
      <c r="L62" s="7"/>
      <c r="M62" s="7"/>
    </row>
    <row r="63" spans="1:13" ht="12.75">
      <c r="A63" s="226" t="s">
        <v>231</v>
      </c>
      <c r="B63" s="227"/>
      <c r="C63" s="227"/>
      <c r="D63" s="227"/>
      <c r="E63" s="227"/>
      <c r="F63" s="227"/>
      <c r="G63" s="227"/>
      <c r="H63" s="228"/>
      <c r="I63" s="1">
        <v>164</v>
      </c>
      <c r="J63" s="130"/>
      <c r="K63" s="130"/>
      <c r="L63" s="7"/>
      <c r="M63" s="7"/>
    </row>
    <row r="64" spans="1:13" ht="12.75">
      <c r="A64" s="226" t="s">
        <v>232</v>
      </c>
      <c r="B64" s="227"/>
      <c r="C64" s="227"/>
      <c r="D64" s="227"/>
      <c r="E64" s="227"/>
      <c r="F64" s="227"/>
      <c r="G64" s="227"/>
      <c r="H64" s="228"/>
      <c r="I64" s="1">
        <v>165</v>
      </c>
      <c r="J64" s="130"/>
      <c r="K64" s="130"/>
      <c r="L64" s="7"/>
      <c r="M64" s="7"/>
    </row>
    <row r="65" spans="1:13" ht="12.75">
      <c r="A65" s="226" t="s">
        <v>221</v>
      </c>
      <c r="B65" s="227"/>
      <c r="C65" s="227"/>
      <c r="D65" s="227"/>
      <c r="E65" s="227"/>
      <c r="F65" s="227"/>
      <c r="G65" s="227"/>
      <c r="H65" s="228"/>
      <c r="I65" s="1">
        <v>166</v>
      </c>
      <c r="J65" s="130"/>
      <c r="K65" s="130"/>
      <c r="L65" s="7"/>
      <c r="M65" s="7"/>
    </row>
    <row r="66" spans="1:13" ht="12.75">
      <c r="A66" s="226" t="s">
        <v>192</v>
      </c>
      <c r="B66" s="227"/>
      <c r="C66" s="227"/>
      <c r="D66" s="227"/>
      <c r="E66" s="227"/>
      <c r="F66" s="227"/>
      <c r="G66" s="227"/>
      <c r="H66" s="228"/>
      <c r="I66" s="1">
        <v>167</v>
      </c>
      <c r="J66" s="131">
        <f>J57-J65</f>
        <v>0</v>
      </c>
      <c r="K66" s="131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6" t="s">
        <v>193</v>
      </c>
      <c r="B67" s="227"/>
      <c r="C67" s="227"/>
      <c r="D67" s="227"/>
      <c r="E67" s="227"/>
      <c r="F67" s="227"/>
      <c r="G67" s="227"/>
      <c r="H67" s="228"/>
      <c r="I67" s="1">
        <v>168</v>
      </c>
      <c r="J67" s="134">
        <f>J56+J66</f>
        <v>38191014</v>
      </c>
      <c r="K67" s="134">
        <f>K56+K66</f>
        <v>15152323</v>
      </c>
      <c r="L67" s="134">
        <f>L56+L66</f>
        <v>-113141841</v>
      </c>
      <c r="M67" s="134">
        <f>M56+M66</f>
        <v>-73862219</v>
      </c>
    </row>
    <row r="68" spans="1:13" ht="12.75" customHeight="1">
      <c r="A68" s="254" t="s">
        <v>312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233</v>
      </c>
      <c r="B70" s="259"/>
      <c r="C70" s="259"/>
      <c r="D70" s="259"/>
      <c r="E70" s="259"/>
      <c r="F70" s="259"/>
      <c r="G70" s="259"/>
      <c r="H70" s="260"/>
      <c r="I70" s="1">
        <v>169</v>
      </c>
      <c r="J70" s="130"/>
      <c r="K70" s="130"/>
      <c r="L70" s="7"/>
      <c r="M70" s="7"/>
    </row>
    <row r="71" spans="1:13" ht="12.75">
      <c r="A71" s="251" t="s">
        <v>234</v>
      </c>
      <c r="B71" s="252"/>
      <c r="C71" s="252"/>
      <c r="D71" s="252"/>
      <c r="E71" s="252"/>
      <c r="F71" s="252"/>
      <c r="G71" s="252"/>
      <c r="H71" s="253"/>
      <c r="I71" s="4">
        <v>170</v>
      </c>
      <c r="J71" s="136"/>
      <c r="K71" s="136"/>
      <c r="L71" s="8"/>
      <c r="M71" s="8"/>
    </row>
  </sheetData>
  <sheetProtection/>
  <protectedRanges>
    <protectedRange sqref="J11" name="Range1"/>
    <protectedRange sqref="J13:K13" name="Range1_1"/>
    <protectedRange sqref="J17:K17" name="Range1_2"/>
    <protectedRange sqref="J20:K20" name="Range1_3"/>
    <protectedRange sqref="J21:K23 L22:M22" name="Range1_4"/>
    <protectedRange sqref="J24:K24" name="Range1_5"/>
    <protectedRange sqref="J26:K26" name="Range1_6"/>
    <protectedRange sqref="J28:K32" name="Range1_7"/>
    <protectedRange sqref="J34:K37" name="Range1_8"/>
    <protectedRange sqref="J40:K41" name="Range1_9"/>
    <protectedRange sqref="J47:K47" name="Range1_10"/>
  </protectedRanges>
  <mergeCells count="73">
    <mergeCell ref="A10:H10"/>
    <mergeCell ref="A11:H11"/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8:H18"/>
    <mergeCell ref="A19:H19"/>
    <mergeCell ref="A20:H20"/>
    <mergeCell ref="A21:H21"/>
    <mergeCell ref="A22:H22"/>
    <mergeCell ref="A23:H23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K47 J70:L71 J53:L54 M47 J57:J67 K66:M67 K58:L65 K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 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8:M50 M7:M10 J12:K46 M12:M46 J7:K10 J48:K50 L7:L50 J56:M5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">
      <selection activeCell="L36" sqref="L36"/>
    </sheetView>
  </sheetViews>
  <sheetFormatPr defaultColWidth="9.140625" defaultRowHeight="12.75"/>
  <cols>
    <col min="1" max="9" width="9.140625" style="52" customWidth="1"/>
    <col min="10" max="10" width="9.8515625" style="137" customWidth="1"/>
    <col min="11" max="11" width="10.421875" style="52" customWidth="1"/>
    <col min="12" max="16384" width="9.140625" style="52" customWidth="1"/>
  </cols>
  <sheetData>
    <row r="1" spans="1:11" ht="12.75" customHeight="1">
      <c r="A1" s="269" t="s">
        <v>163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342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</row>
    <row r="3" spans="1:11" ht="12.75" customHeight="1">
      <c r="A3" s="275" t="s">
        <v>337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3.25">
      <c r="A4" s="273" t="s">
        <v>58</v>
      </c>
      <c r="B4" s="273"/>
      <c r="C4" s="273"/>
      <c r="D4" s="273"/>
      <c r="E4" s="273"/>
      <c r="F4" s="273"/>
      <c r="G4" s="273"/>
      <c r="H4" s="273"/>
      <c r="I4" s="66" t="s">
        <v>278</v>
      </c>
      <c r="J4" s="138" t="s">
        <v>318</v>
      </c>
      <c r="K4" s="67" t="s">
        <v>319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8">
        <v>2</v>
      </c>
      <c r="J5" s="139" t="s">
        <v>282</v>
      </c>
      <c r="K5" s="69" t="s">
        <v>283</v>
      </c>
    </row>
    <row r="6" spans="1:11" ht="12.75">
      <c r="A6" s="215" t="s">
        <v>155</v>
      </c>
      <c r="B6" s="216"/>
      <c r="C6" s="216"/>
      <c r="D6" s="216"/>
      <c r="E6" s="216"/>
      <c r="F6" s="216"/>
      <c r="G6" s="216"/>
      <c r="H6" s="216"/>
      <c r="I6" s="267"/>
      <c r="J6" s="267"/>
      <c r="K6" s="268"/>
    </row>
    <row r="7" spans="1:11" ht="12.75">
      <c r="A7" s="223" t="s">
        <v>39</v>
      </c>
      <c r="B7" s="224"/>
      <c r="C7" s="224"/>
      <c r="D7" s="224"/>
      <c r="E7" s="224"/>
      <c r="F7" s="224"/>
      <c r="G7" s="224"/>
      <c r="H7" s="224"/>
      <c r="I7" s="1">
        <v>1</v>
      </c>
      <c r="J7" s="140">
        <v>47738761</v>
      </c>
      <c r="K7" s="127">
        <v>-113141841</v>
      </c>
    </row>
    <row r="8" spans="1:11" ht="12.75">
      <c r="A8" s="223" t="s">
        <v>40</v>
      </c>
      <c r="B8" s="224"/>
      <c r="C8" s="224"/>
      <c r="D8" s="224"/>
      <c r="E8" s="224"/>
      <c r="F8" s="224"/>
      <c r="G8" s="224"/>
      <c r="H8" s="224"/>
      <c r="I8" s="1">
        <v>2</v>
      </c>
      <c r="J8" s="140">
        <v>38532103</v>
      </c>
      <c r="K8" s="7">
        <v>37060309</v>
      </c>
    </row>
    <row r="9" spans="1:11" ht="12.75">
      <c r="A9" s="223" t="s">
        <v>41</v>
      </c>
      <c r="B9" s="224"/>
      <c r="C9" s="224"/>
      <c r="D9" s="224"/>
      <c r="E9" s="224"/>
      <c r="F9" s="224"/>
      <c r="G9" s="224"/>
      <c r="H9" s="224"/>
      <c r="I9" s="1">
        <v>3</v>
      </c>
      <c r="J9" s="140">
        <v>0</v>
      </c>
      <c r="K9" s="7">
        <v>119797233</v>
      </c>
    </row>
    <row r="10" spans="1:11" ht="12.75">
      <c r="A10" s="223" t="s">
        <v>42</v>
      </c>
      <c r="B10" s="224"/>
      <c r="C10" s="224"/>
      <c r="D10" s="224"/>
      <c r="E10" s="224"/>
      <c r="F10" s="224"/>
      <c r="G10" s="224"/>
      <c r="H10" s="224"/>
      <c r="I10" s="1">
        <v>4</v>
      </c>
      <c r="J10" s="140">
        <v>0</v>
      </c>
      <c r="K10" s="7">
        <v>0</v>
      </c>
    </row>
    <row r="11" spans="1:11" ht="12.75">
      <c r="A11" s="223" t="s">
        <v>43</v>
      </c>
      <c r="B11" s="224"/>
      <c r="C11" s="224"/>
      <c r="D11" s="224"/>
      <c r="E11" s="224"/>
      <c r="F11" s="224"/>
      <c r="G11" s="224"/>
      <c r="H11" s="224"/>
      <c r="I11" s="1">
        <v>5</v>
      </c>
      <c r="J11" s="140">
        <v>129073451</v>
      </c>
      <c r="K11" s="7">
        <v>35005009</v>
      </c>
    </row>
    <row r="12" spans="1:11" ht="12.75">
      <c r="A12" s="223" t="s">
        <v>50</v>
      </c>
      <c r="B12" s="224"/>
      <c r="C12" s="224"/>
      <c r="D12" s="224"/>
      <c r="E12" s="224"/>
      <c r="F12" s="224"/>
      <c r="G12" s="224"/>
      <c r="H12" s="224"/>
      <c r="I12" s="1">
        <v>6</v>
      </c>
      <c r="J12" s="140">
        <v>0</v>
      </c>
      <c r="K12" s="7">
        <v>0</v>
      </c>
    </row>
    <row r="13" spans="1:11" ht="12.75">
      <c r="A13" s="226" t="s">
        <v>156</v>
      </c>
      <c r="B13" s="227"/>
      <c r="C13" s="227"/>
      <c r="D13" s="227"/>
      <c r="E13" s="227"/>
      <c r="F13" s="227"/>
      <c r="G13" s="227"/>
      <c r="H13" s="227"/>
      <c r="I13" s="1">
        <v>7</v>
      </c>
      <c r="J13" s="133">
        <f>SUM(J7:J11)</f>
        <v>215344315</v>
      </c>
      <c r="K13" s="131">
        <f>SUM(K7:K11)</f>
        <v>78720710</v>
      </c>
    </row>
    <row r="14" spans="1:11" ht="12.75">
      <c r="A14" s="223" t="s">
        <v>51</v>
      </c>
      <c r="B14" s="224"/>
      <c r="C14" s="224"/>
      <c r="D14" s="224"/>
      <c r="E14" s="224"/>
      <c r="F14" s="224"/>
      <c r="G14" s="224"/>
      <c r="H14" s="224"/>
      <c r="I14" s="1">
        <v>8</v>
      </c>
      <c r="J14" s="140">
        <v>128689478</v>
      </c>
      <c r="K14" s="7">
        <v>0</v>
      </c>
    </row>
    <row r="15" spans="1:11" ht="12.75">
      <c r="A15" s="223" t="s">
        <v>52</v>
      </c>
      <c r="B15" s="224"/>
      <c r="C15" s="224"/>
      <c r="D15" s="224"/>
      <c r="E15" s="224"/>
      <c r="F15" s="224"/>
      <c r="G15" s="224"/>
      <c r="H15" s="224"/>
      <c r="I15" s="1">
        <v>9</v>
      </c>
      <c r="J15" s="140">
        <v>14370731</v>
      </c>
      <c r="K15" s="7">
        <v>63098123</v>
      </c>
    </row>
    <row r="16" spans="1:11" ht="12.75">
      <c r="A16" s="223" t="s">
        <v>53</v>
      </c>
      <c r="B16" s="224"/>
      <c r="C16" s="224"/>
      <c r="D16" s="224"/>
      <c r="E16" s="224"/>
      <c r="F16" s="224"/>
      <c r="G16" s="224"/>
      <c r="H16" s="224"/>
      <c r="I16" s="1">
        <v>10</v>
      </c>
      <c r="J16" s="140">
        <v>0</v>
      </c>
      <c r="K16" s="7">
        <v>0</v>
      </c>
    </row>
    <row r="17" spans="1:11" ht="12.75">
      <c r="A17" s="223" t="s">
        <v>54</v>
      </c>
      <c r="B17" s="224"/>
      <c r="C17" s="224"/>
      <c r="D17" s="224"/>
      <c r="E17" s="224"/>
      <c r="F17" s="224"/>
      <c r="G17" s="224"/>
      <c r="H17" s="224"/>
      <c r="I17" s="1">
        <v>11</v>
      </c>
      <c r="J17" s="140">
        <v>25430263</v>
      </c>
      <c r="K17" s="140">
        <v>117890095</v>
      </c>
    </row>
    <row r="18" spans="1:11" ht="12.75">
      <c r="A18" s="226" t="s">
        <v>157</v>
      </c>
      <c r="B18" s="227"/>
      <c r="C18" s="227"/>
      <c r="D18" s="227"/>
      <c r="E18" s="227"/>
      <c r="F18" s="227"/>
      <c r="G18" s="227"/>
      <c r="H18" s="227"/>
      <c r="I18" s="1">
        <v>12</v>
      </c>
      <c r="J18" s="133">
        <f>SUM(J14:J17)</f>
        <v>168490472</v>
      </c>
      <c r="K18" s="131">
        <f>SUM(K14:K17)</f>
        <v>180988218</v>
      </c>
    </row>
    <row r="19" spans="1:11" ht="12.75">
      <c r="A19" s="226" t="s">
        <v>35</v>
      </c>
      <c r="B19" s="227"/>
      <c r="C19" s="227"/>
      <c r="D19" s="227"/>
      <c r="E19" s="227"/>
      <c r="F19" s="227"/>
      <c r="G19" s="227"/>
      <c r="H19" s="227"/>
      <c r="I19" s="1">
        <v>13</v>
      </c>
      <c r="J19" s="133">
        <f>IF(J13&gt;J18,J13-J18,0)</f>
        <v>46853843</v>
      </c>
      <c r="K19" s="131">
        <f>IF(K13&gt;K18,K13-K18,0)</f>
        <v>0</v>
      </c>
    </row>
    <row r="20" spans="1:11" ht="12.75">
      <c r="A20" s="226" t="s">
        <v>36</v>
      </c>
      <c r="B20" s="227"/>
      <c r="C20" s="227"/>
      <c r="D20" s="227"/>
      <c r="E20" s="227"/>
      <c r="F20" s="227"/>
      <c r="G20" s="227"/>
      <c r="H20" s="227"/>
      <c r="I20" s="1">
        <v>14</v>
      </c>
      <c r="J20" s="133">
        <f>IF(J18&gt;J13,J18-J13,0)</f>
        <v>0</v>
      </c>
      <c r="K20" s="131">
        <f>IF(K18&gt;K13,K18-K13,0)</f>
        <v>102267508</v>
      </c>
    </row>
    <row r="21" spans="1:11" ht="12.75">
      <c r="A21" s="215" t="s">
        <v>158</v>
      </c>
      <c r="B21" s="216"/>
      <c r="C21" s="216"/>
      <c r="D21" s="216"/>
      <c r="E21" s="216"/>
      <c r="F21" s="216"/>
      <c r="G21" s="216"/>
      <c r="H21" s="216"/>
      <c r="I21" s="267"/>
      <c r="J21" s="267"/>
      <c r="K21" s="268"/>
    </row>
    <row r="22" spans="1:11" ht="12.75">
      <c r="A22" s="223" t="s">
        <v>177</v>
      </c>
      <c r="B22" s="224"/>
      <c r="C22" s="224"/>
      <c r="D22" s="224"/>
      <c r="E22" s="224"/>
      <c r="F22" s="224"/>
      <c r="G22" s="224"/>
      <c r="H22" s="224"/>
      <c r="I22" s="1">
        <v>15</v>
      </c>
      <c r="J22" s="140">
        <v>2172854</v>
      </c>
      <c r="K22" s="7">
        <v>2291671</v>
      </c>
    </row>
    <row r="23" spans="1:11" ht="12.75">
      <c r="A23" s="223" t="s">
        <v>178</v>
      </c>
      <c r="B23" s="224"/>
      <c r="C23" s="224"/>
      <c r="D23" s="224"/>
      <c r="E23" s="224"/>
      <c r="F23" s="224"/>
      <c r="G23" s="224"/>
      <c r="H23" s="224"/>
      <c r="I23" s="1">
        <v>16</v>
      </c>
      <c r="J23" s="140">
        <v>21369415</v>
      </c>
      <c r="K23" s="7">
        <v>15124475</v>
      </c>
    </row>
    <row r="24" spans="1:11" ht="12.75">
      <c r="A24" s="223" t="s">
        <v>179</v>
      </c>
      <c r="B24" s="224"/>
      <c r="C24" s="224"/>
      <c r="D24" s="224"/>
      <c r="E24" s="224"/>
      <c r="F24" s="224"/>
      <c r="G24" s="224"/>
      <c r="H24" s="224"/>
      <c r="I24" s="1">
        <v>17</v>
      </c>
      <c r="J24" s="140">
        <v>1235512</v>
      </c>
      <c r="K24" s="7">
        <v>1215891</v>
      </c>
    </row>
    <row r="25" spans="1:11" ht="12.75">
      <c r="A25" s="223" t="s">
        <v>180</v>
      </c>
      <c r="B25" s="224"/>
      <c r="C25" s="224"/>
      <c r="D25" s="224"/>
      <c r="E25" s="224"/>
      <c r="F25" s="224"/>
      <c r="G25" s="224"/>
      <c r="H25" s="224"/>
      <c r="I25" s="1">
        <v>18</v>
      </c>
      <c r="J25" s="140">
        <v>0</v>
      </c>
      <c r="K25" s="7">
        <v>0</v>
      </c>
    </row>
    <row r="26" spans="1:11" ht="12.75">
      <c r="A26" s="223" t="s">
        <v>181</v>
      </c>
      <c r="B26" s="224"/>
      <c r="C26" s="224"/>
      <c r="D26" s="224"/>
      <c r="E26" s="224"/>
      <c r="F26" s="224"/>
      <c r="G26" s="224"/>
      <c r="H26" s="224"/>
      <c r="I26" s="1">
        <v>19</v>
      </c>
      <c r="J26" s="140">
        <v>0</v>
      </c>
      <c r="K26" s="7">
        <v>0</v>
      </c>
    </row>
    <row r="27" spans="1:11" ht="12.75">
      <c r="A27" s="226" t="s">
        <v>167</v>
      </c>
      <c r="B27" s="227"/>
      <c r="C27" s="227"/>
      <c r="D27" s="227"/>
      <c r="E27" s="227"/>
      <c r="F27" s="227"/>
      <c r="G27" s="227"/>
      <c r="H27" s="227"/>
      <c r="I27" s="1">
        <v>20</v>
      </c>
      <c r="J27" s="133">
        <f>SUM(J22:J26)</f>
        <v>24777781</v>
      </c>
      <c r="K27" s="131">
        <f>SUM(K22:K26)</f>
        <v>18632037</v>
      </c>
    </row>
    <row r="28" spans="1:11" ht="12.75">
      <c r="A28" s="223" t="s">
        <v>114</v>
      </c>
      <c r="B28" s="224"/>
      <c r="C28" s="224"/>
      <c r="D28" s="224"/>
      <c r="E28" s="224"/>
      <c r="F28" s="224"/>
      <c r="G28" s="224"/>
      <c r="H28" s="224"/>
      <c r="I28" s="1">
        <v>21</v>
      </c>
      <c r="J28" s="140">
        <v>23392829</v>
      </c>
      <c r="K28" s="7">
        <v>2829555</v>
      </c>
    </row>
    <row r="29" spans="1:11" ht="12.75">
      <c r="A29" s="223" t="s">
        <v>115</v>
      </c>
      <c r="B29" s="224"/>
      <c r="C29" s="224"/>
      <c r="D29" s="224"/>
      <c r="E29" s="224"/>
      <c r="F29" s="224"/>
      <c r="G29" s="224"/>
      <c r="H29" s="224"/>
      <c r="I29" s="1">
        <v>22</v>
      </c>
      <c r="J29" s="140">
        <v>153188034</v>
      </c>
      <c r="K29" s="7">
        <v>78141034</v>
      </c>
    </row>
    <row r="30" spans="1:11" ht="12.75">
      <c r="A30" s="223" t="s">
        <v>15</v>
      </c>
      <c r="B30" s="224"/>
      <c r="C30" s="224"/>
      <c r="D30" s="224"/>
      <c r="E30" s="224"/>
      <c r="F30" s="224"/>
      <c r="G30" s="224"/>
      <c r="H30" s="224"/>
      <c r="I30" s="1">
        <v>23</v>
      </c>
      <c r="J30" s="140">
        <v>0</v>
      </c>
      <c r="K30" s="7">
        <v>0</v>
      </c>
    </row>
    <row r="31" spans="1:11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133">
        <f>SUM(J28:J30)</f>
        <v>176580863</v>
      </c>
      <c r="K31" s="131">
        <f>SUM(K28:K30)</f>
        <v>80970589</v>
      </c>
    </row>
    <row r="32" spans="1:11" ht="12.75">
      <c r="A32" s="226" t="s">
        <v>37</v>
      </c>
      <c r="B32" s="227"/>
      <c r="C32" s="227"/>
      <c r="D32" s="227"/>
      <c r="E32" s="227"/>
      <c r="F32" s="227"/>
      <c r="G32" s="227"/>
      <c r="H32" s="227"/>
      <c r="I32" s="1">
        <v>25</v>
      </c>
      <c r="J32" s="133">
        <f>IF(J27&gt;J31,J27-J31,0)</f>
        <v>0</v>
      </c>
      <c r="K32" s="131">
        <v>0</v>
      </c>
    </row>
    <row r="33" spans="1:11" ht="12.75">
      <c r="A33" s="226" t="s">
        <v>38</v>
      </c>
      <c r="B33" s="227"/>
      <c r="C33" s="227"/>
      <c r="D33" s="227"/>
      <c r="E33" s="227"/>
      <c r="F33" s="227"/>
      <c r="G33" s="227"/>
      <c r="H33" s="227"/>
      <c r="I33" s="1">
        <v>26</v>
      </c>
      <c r="J33" s="133">
        <f>IF(J31&gt;J27,J31-J27,0)</f>
        <v>151803082</v>
      </c>
      <c r="K33" s="131">
        <f>IF(K31&gt;K27,K31-K27,0)</f>
        <v>62338552</v>
      </c>
    </row>
    <row r="34" spans="1:11" ht="12.75">
      <c r="A34" s="215" t="s">
        <v>159</v>
      </c>
      <c r="B34" s="216"/>
      <c r="C34" s="216"/>
      <c r="D34" s="216"/>
      <c r="E34" s="216"/>
      <c r="F34" s="216"/>
      <c r="G34" s="216"/>
      <c r="H34" s="216"/>
      <c r="I34" s="267"/>
      <c r="J34" s="267"/>
      <c r="K34" s="268"/>
    </row>
    <row r="35" spans="1:11" ht="12.75">
      <c r="A35" s="223" t="s">
        <v>173</v>
      </c>
      <c r="B35" s="224"/>
      <c r="C35" s="224"/>
      <c r="D35" s="224"/>
      <c r="E35" s="224"/>
      <c r="F35" s="224"/>
      <c r="G35" s="224"/>
      <c r="H35" s="224"/>
      <c r="I35" s="1">
        <v>27</v>
      </c>
      <c r="J35" s="140">
        <v>162871623</v>
      </c>
      <c r="K35" s="7">
        <v>194200676</v>
      </c>
    </row>
    <row r="36" spans="1:11" ht="12.75">
      <c r="A36" s="223" t="s">
        <v>28</v>
      </c>
      <c r="B36" s="224"/>
      <c r="C36" s="224"/>
      <c r="D36" s="224"/>
      <c r="E36" s="224"/>
      <c r="F36" s="224"/>
      <c r="G36" s="224"/>
      <c r="H36" s="224"/>
      <c r="I36" s="1">
        <v>28</v>
      </c>
      <c r="J36" s="140">
        <v>582012149</v>
      </c>
      <c r="K36" s="7">
        <v>560129252</v>
      </c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140">
        <v>0</v>
      </c>
      <c r="K37" s="7">
        <v>0</v>
      </c>
    </row>
    <row r="38" spans="1:11" ht="12.75">
      <c r="A38" s="226" t="s">
        <v>67</v>
      </c>
      <c r="B38" s="227"/>
      <c r="C38" s="227"/>
      <c r="D38" s="227"/>
      <c r="E38" s="227"/>
      <c r="F38" s="227"/>
      <c r="G38" s="227"/>
      <c r="H38" s="227"/>
      <c r="I38" s="1">
        <v>30</v>
      </c>
      <c r="J38" s="133">
        <f>SUM(J35:J37)</f>
        <v>744883772</v>
      </c>
      <c r="K38" s="131">
        <f>SUM(K35:K37)</f>
        <v>754329928</v>
      </c>
    </row>
    <row r="39" spans="1:11" ht="12.75">
      <c r="A39" s="223" t="s">
        <v>30</v>
      </c>
      <c r="B39" s="224"/>
      <c r="C39" s="224"/>
      <c r="D39" s="224"/>
      <c r="E39" s="224"/>
      <c r="F39" s="224"/>
      <c r="G39" s="224"/>
      <c r="H39" s="224"/>
      <c r="I39" s="1">
        <v>31</v>
      </c>
      <c r="J39" s="140">
        <v>559387338</v>
      </c>
      <c r="K39" s="7">
        <v>631838355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140">
        <v>0</v>
      </c>
      <c r="K40" s="7">
        <v>0</v>
      </c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140">
        <v>23748847</v>
      </c>
      <c r="K41" s="7">
        <v>11066362</v>
      </c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140">
        <v>149098</v>
      </c>
      <c r="K42" s="7">
        <v>0</v>
      </c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140">
        <v>0</v>
      </c>
      <c r="K43" s="7">
        <v>0</v>
      </c>
    </row>
    <row r="44" spans="1:11" ht="12.75">
      <c r="A44" s="226" t="s">
        <v>68</v>
      </c>
      <c r="B44" s="227"/>
      <c r="C44" s="227"/>
      <c r="D44" s="227"/>
      <c r="E44" s="227"/>
      <c r="F44" s="227"/>
      <c r="G44" s="227"/>
      <c r="H44" s="227"/>
      <c r="I44" s="1">
        <v>36</v>
      </c>
      <c r="J44" s="133">
        <f>SUM(J39:J43)</f>
        <v>583285283</v>
      </c>
      <c r="K44" s="131">
        <f>SUM(K39:K43)</f>
        <v>642904717</v>
      </c>
    </row>
    <row r="45" spans="1:11" ht="12.75">
      <c r="A45" s="226" t="s">
        <v>16</v>
      </c>
      <c r="B45" s="227"/>
      <c r="C45" s="227"/>
      <c r="D45" s="227"/>
      <c r="E45" s="227"/>
      <c r="F45" s="227"/>
      <c r="G45" s="227"/>
      <c r="H45" s="227"/>
      <c r="I45" s="1">
        <v>37</v>
      </c>
      <c r="J45" s="133">
        <f>IF(J38&gt;J44,J38-J44,0)</f>
        <v>161598489</v>
      </c>
      <c r="K45" s="131">
        <f>IF(K38&gt;K44,K38-K44,0)</f>
        <v>111425211</v>
      </c>
    </row>
    <row r="46" spans="1:11" ht="12.75">
      <c r="A46" s="226" t="s">
        <v>17</v>
      </c>
      <c r="B46" s="227"/>
      <c r="C46" s="227"/>
      <c r="D46" s="227"/>
      <c r="E46" s="227"/>
      <c r="F46" s="227"/>
      <c r="G46" s="227"/>
      <c r="H46" s="227"/>
      <c r="I46" s="1">
        <v>38</v>
      </c>
      <c r="J46" s="133">
        <f>IF(J44&gt;J38,J44-J38,0)</f>
        <v>0</v>
      </c>
      <c r="K46" s="131">
        <f>IF(K44&gt;K38,K44-K38,0)</f>
        <v>0</v>
      </c>
    </row>
    <row r="47" spans="1:11" ht="12.75">
      <c r="A47" s="223" t="s">
        <v>69</v>
      </c>
      <c r="B47" s="224"/>
      <c r="C47" s="224"/>
      <c r="D47" s="224"/>
      <c r="E47" s="224"/>
      <c r="F47" s="224"/>
      <c r="G47" s="224"/>
      <c r="H47" s="224"/>
      <c r="I47" s="1">
        <v>39</v>
      </c>
      <c r="J47" s="133">
        <f>IF(J19-J20+J32-J33+J45-J46&gt;0,J19-J20+J32-J33+J45-J46,0)</f>
        <v>56649250</v>
      </c>
      <c r="K47" s="131">
        <f>IF(K19-K20+K32-K33+K45-K46&gt;0,K19-K20+K32-K33+K45-K46,0)</f>
        <v>0</v>
      </c>
    </row>
    <row r="48" spans="1:11" ht="12.75">
      <c r="A48" s="223" t="s">
        <v>70</v>
      </c>
      <c r="B48" s="224"/>
      <c r="C48" s="224"/>
      <c r="D48" s="224"/>
      <c r="E48" s="224"/>
      <c r="F48" s="224"/>
      <c r="G48" s="224"/>
      <c r="H48" s="224"/>
      <c r="I48" s="1">
        <v>40</v>
      </c>
      <c r="J48" s="133">
        <f>IF(J20-J19+J33-J32+J46-J45&gt;0,J20-J19+J33-J32+J46-J45,0)</f>
        <v>0</v>
      </c>
      <c r="K48" s="131">
        <f>IF(K20-K19+K33-K32+K46-K45&gt;0,K20-K19+K33-K32+K46-K45,0)</f>
        <v>53180849</v>
      </c>
    </row>
    <row r="49" spans="1:11" ht="12.75">
      <c r="A49" s="223" t="s">
        <v>160</v>
      </c>
      <c r="B49" s="224"/>
      <c r="C49" s="224"/>
      <c r="D49" s="224"/>
      <c r="E49" s="224"/>
      <c r="F49" s="224"/>
      <c r="G49" s="224"/>
      <c r="H49" s="224"/>
      <c r="I49" s="1">
        <v>41</v>
      </c>
      <c r="J49" s="140">
        <v>40292162</v>
      </c>
      <c r="K49" s="127">
        <v>86091287</v>
      </c>
    </row>
    <row r="50" spans="1:11" ht="12.75">
      <c r="A50" s="223" t="s">
        <v>174</v>
      </c>
      <c r="B50" s="224"/>
      <c r="C50" s="224"/>
      <c r="D50" s="224"/>
      <c r="E50" s="224"/>
      <c r="F50" s="224"/>
      <c r="G50" s="224"/>
      <c r="H50" s="224"/>
      <c r="I50" s="1">
        <v>42</v>
      </c>
      <c r="J50" s="133">
        <v>56649250</v>
      </c>
      <c r="K50" s="7">
        <v>0</v>
      </c>
    </row>
    <row r="51" spans="1:11" ht="12.75">
      <c r="A51" s="223" t="s">
        <v>175</v>
      </c>
      <c r="B51" s="224"/>
      <c r="C51" s="224"/>
      <c r="D51" s="224"/>
      <c r="E51" s="224"/>
      <c r="F51" s="224"/>
      <c r="G51" s="224"/>
      <c r="H51" s="224"/>
      <c r="I51" s="1">
        <v>43</v>
      </c>
      <c r="J51" s="140">
        <v>0</v>
      </c>
      <c r="K51" s="7">
        <v>53180849</v>
      </c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4">
        <v>44</v>
      </c>
      <c r="J52" s="141">
        <f>J49+J50-J51</f>
        <v>96941412</v>
      </c>
      <c r="K52" s="134">
        <f>K49+K50-K51</f>
        <v>32910438</v>
      </c>
    </row>
  </sheetData>
  <sheetProtection/>
  <protectedRanges>
    <protectedRange sqref="J7:J12" name="Range1_1"/>
    <protectedRange sqref="J14:J17 K17" name="Range1_2"/>
    <protectedRange sqref="J22:J26" name="Range1_3"/>
    <protectedRange sqref="J28:J30" name="Range1_4"/>
    <protectedRange sqref="J35:J37" name="Range1_5"/>
    <protectedRange sqref="J39:J43" name="Range1_6"/>
    <protectedRange sqref="J51" name="Range1_8"/>
    <protectedRange sqref="J49" name="Range1_9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K39:K43 K35:K37 K7:K12 K49:K51 K22:K26 K28:K30 K14:K1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0 J31:K33 J38:K38 J18:K20 J44:K48 J27:K27 J52:K52">
      <formula1>0</formula1>
    </dataValidation>
    <dataValidation operator="greaterThan" allowBlank="1" showInputMessage="1" showErrorMessage="1" sqref="J7:J12 J14:J17 J22:J26 J28:J30 J35:J37 J39:J43 J49 J51 K17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9" t="s">
        <v>196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83" t="s">
        <v>343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3" t="s">
        <v>58</v>
      </c>
      <c r="B4" s="273"/>
      <c r="C4" s="273"/>
      <c r="D4" s="273"/>
      <c r="E4" s="273"/>
      <c r="F4" s="273"/>
      <c r="G4" s="273"/>
      <c r="H4" s="273"/>
      <c r="I4" s="66" t="s">
        <v>278</v>
      </c>
      <c r="J4" s="67" t="s">
        <v>318</v>
      </c>
      <c r="K4" s="67" t="s">
        <v>319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72">
        <v>2</v>
      </c>
      <c r="J5" s="73" t="s">
        <v>282</v>
      </c>
      <c r="K5" s="73" t="s">
        <v>283</v>
      </c>
    </row>
    <row r="6" spans="1:11" ht="12.75">
      <c r="A6" s="215" t="s">
        <v>155</v>
      </c>
      <c r="B6" s="216"/>
      <c r="C6" s="216"/>
      <c r="D6" s="216"/>
      <c r="E6" s="216"/>
      <c r="F6" s="216"/>
      <c r="G6" s="216"/>
      <c r="H6" s="216"/>
      <c r="I6" s="267"/>
      <c r="J6" s="267"/>
      <c r="K6" s="268"/>
    </row>
    <row r="7" spans="1:11" ht="12.75">
      <c r="A7" s="223" t="s">
        <v>198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118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119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120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121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6" t="s">
        <v>197</v>
      </c>
      <c r="B12" s="227"/>
      <c r="C12" s="227"/>
      <c r="D12" s="227"/>
      <c r="E12" s="227"/>
      <c r="F12" s="227"/>
      <c r="G12" s="227"/>
      <c r="H12" s="22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3" t="s">
        <v>122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127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6" t="s">
        <v>46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6" t="s">
        <v>107</v>
      </c>
      <c r="B20" s="278"/>
      <c r="C20" s="278"/>
      <c r="D20" s="278"/>
      <c r="E20" s="278"/>
      <c r="F20" s="278"/>
      <c r="G20" s="278"/>
      <c r="H20" s="27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2" t="s">
        <v>108</v>
      </c>
      <c r="B21" s="280"/>
      <c r="C21" s="280"/>
      <c r="D21" s="280"/>
      <c r="E21" s="280"/>
      <c r="F21" s="280"/>
      <c r="G21" s="280"/>
      <c r="H21" s="28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158</v>
      </c>
      <c r="B22" s="216"/>
      <c r="C22" s="216"/>
      <c r="D22" s="216"/>
      <c r="E22" s="216"/>
      <c r="F22" s="216"/>
      <c r="G22" s="216"/>
      <c r="H22" s="216"/>
      <c r="I22" s="267"/>
      <c r="J22" s="267"/>
      <c r="K22" s="268"/>
    </row>
    <row r="23" spans="1:11" ht="12.75">
      <c r="A23" s="223" t="s">
        <v>164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165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320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166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26" t="s">
        <v>113</v>
      </c>
      <c r="B28" s="227"/>
      <c r="C28" s="227"/>
      <c r="D28" s="227"/>
      <c r="E28" s="227"/>
      <c r="F28" s="227"/>
      <c r="G28" s="227"/>
      <c r="H28" s="22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26" t="s">
        <v>47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6" t="s">
        <v>109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6" t="s">
        <v>110</v>
      </c>
      <c r="B34" s="227"/>
      <c r="C34" s="227"/>
      <c r="D34" s="227"/>
      <c r="E34" s="227"/>
      <c r="F34" s="227"/>
      <c r="G34" s="227"/>
      <c r="H34" s="22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159</v>
      </c>
      <c r="B35" s="216"/>
      <c r="C35" s="216"/>
      <c r="D35" s="216"/>
      <c r="E35" s="216"/>
      <c r="F35" s="216"/>
      <c r="G35" s="216"/>
      <c r="H35" s="216"/>
      <c r="I35" s="267">
        <v>0</v>
      </c>
      <c r="J35" s="267"/>
      <c r="K35" s="268"/>
    </row>
    <row r="36" spans="1:11" ht="12.75">
      <c r="A36" s="223" t="s">
        <v>173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28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29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26" t="s">
        <v>48</v>
      </c>
      <c r="B39" s="227"/>
      <c r="C39" s="227"/>
      <c r="D39" s="227"/>
      <c r="E39" s="227"/>
      <c r="F39" s="227"/>
      <c r="G39" s="227"/>
      <c r="H39" s="22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3" t="s">
        <v>30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31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32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33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34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26" t="s">
        <v>147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6" t="s">
        <v>161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6" t="s">
        <v>162</v>
      </c>
      <c r="B47" s="227"/>
      <c r="C47" s="227"/>
      <c r="D47" s="227"/>
      <c r="E47" s="227"/>
      <c r="F47" s="227"/>
      <c r="G47" s="227"/>
      <c r="H47" s="22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6" t="s">
        <v>148</v>
      </c>
      <c r="B48" s="227"/>
      <c r="C48" s="227"/>
      <c r="D48" s="227"/>
      <c r="E48" s="227"/>
      <c r="F48" s="227"/>
      <c r="G48" s="227"/>
      <c r="H48" s="22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6" t="s">
        <v>14</v>
      </c>
      <c r="B49" s="227"/>
      <c r="C49" s="227"/>
      <c r="D49" s="227"/>
      <c r="E49" s="227"/>
      <c r="F49" s="227"/>
      <c r="G49" s="227"/>
      <c r="H49" s="22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6" t="s">
        <v>160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174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175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32" t="s">
        <v>176</v>
      </c>
      <c r="B53" s="233"/>
      <c r="C53" s="233"/>
      <c r="D53" s="233"/>
      <c r="E53" s="233"/>
      <c r="F53" s="233"/>
      <c r="G53" s="233"/>
      <c r="H53" s="23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300" t="s">
        <v>280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75"/>
    </row>
    <row r="2" spans="1:12" ht="15.75">
      <c r="A2" s="42"/>
      <c r="B2" s="74"/>
      <c r="C2" s="285" t="s">
        <v>281</v>
      </c>
      <c r="D2" s="285"/>
      <c r="E2" s="77">
        <v>40544</v>
      </c>
      <c r="F2" s="43" t="s">
        <v>249</v>
      </c>
      <c r="G2" s="286">
        <v>40816</v>
      </c>
      <c r="H2" s="287"/>
      <c r="I2" s="74"/>
      <c r="J2" s="74"/>
      <c r="K2" s="74"/>
      <c r="L2" s="78"/>
    </row>
    <row r="3" spans="1:11" ht="23.25">
      <c r="A3" s="288" t="s">
        <v>58</v>
      </c>
      <c r="B3" s="288"/>
      <c r="C3" s="288"/>
      <c r="D3" s="288"/>
      <c r="E3" s="288"/>
      <c r="F3" s="288"/>
      <c r="G3" s="288"/>
      <c r="H3" s="288"/>
      <c r="I3" s="81" t="s">
        <v>304</v>
      </c>
      <c r="J3" s="82" t="s">
        <v>149</v>
      </c>
      <c r="K3" s="82" t="s">
        <v>150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282</v>
      </c>
      <c r="K4" s="83" t="s">
        <v>283</v>
      </c>
    </row>
    <row r="5" spans="1:11" ht="12.75">
      <c r="A5" s="290" t="s">
        <v>284</v>
      </c>
      <c r="B5" s="291"/>
      <c r="C5" s="291"/>
      <c r="D5" s="291"/>
      <c r="E5" s="291"/>
      <c r="F5" s="291"/>
      <c r="G5" s="291"/>
      <c r="H5" s="291"/>
      <c r="I5" s="44">
        <v>1</v>
      </c>
      <c r="J5" s="45">
        <v>229381200</v>
      </c>
      <c r="K5" s="45">
        <v>286726500</v>
      </c>
    </row>
    <row r="6" spans="1:11" ht="12.75">
      <c r="A6" s="290" t="s">
        <v>285</v>
      </c>
      <c r="B6" s="291"/>
      <c r="C6" s="291"/>
      <c r="D6" s="291"/>
      <c r="E6" s="291"/>
      <c r="F6" s="291"/>
      <c r="G6" s="291"/>
      <c r="H6" s="291"/>
      <c r="I6" s="44">
        <v>2</v>
      </c>
      <c r="J6" s="46">
        <v>0</v>
      </c>
      <c r="K6" s="46">
        <v>83150685</v>
      </c>
    </row>
    <row r="7" spans="1:11" ht="12.75">
      <c r="A7" s="290" t="s">
        <v>286</v>
      </c>
      <c r="B7" s="291"/>
      <c r="C7" s="291"/>
      <c r="D7" s="291"/>
      <c r="E7" s="291"/>
      <c r="F7" s="291"/>
      <c r="G7" s="291"/>
      <c r="H7" s="291"/>
      <c r="I7" s="44">
        <v>3</v>
      </c>
      <c r="J7" s="46">
        <v>431585358</v>
      </c>
      <c r="K7" s="46">
        <v>434445578</v>
      </c>
    </row>
    <row r="8" spans="1:11" ht="12.75">
      <c r="A8" s="290" t="s">
        <v>287</v>
      </c>
      <c r="B8" s="291"/>
      <c r="C8" s="291"/>
      <c r="D8" s="291"/>
      <c r="E8" s="291"/>
      <c r="F8" s="291"/>
      <c r="G8" s="291"/>
      <c r="H8" s="291"/>
      <c r="I8" s="44">
        <v>4</v>
      </c>
      <c r="J8" s="46">
        <v>0</v>
      </c>
      <c r="K8" s="46">
        <v>0</v>
      </c>
    </row>
    <row r="9" spans="1:11" ht="12.75">
      <c r="A9" s="290" t="s">
        <v>288</v>
      </c>
      <c r="B9" s="291"/>
      <c r="C9" s="291"/>
      <c r="D9" s="291"/>
      <c r="E9" s="291"/>
      <c r="F9" s="291"/>
      <c r="G9" s="291"/>
      <c r="H9" s="291"/>
      <c r="I9" s="44">
        <v>5</v>
      </c>
      <c r="J9" s="46">
        <v>2860220</v>
      </c>
      <c r="K9" s="46">
        <v>-113141841</v>
      </c>
    </row>
    <row r="10" spans="1:11" ht="12.75">
      <c r="A10" s="290" t="s">
        <v>289</v>
      </c>
      <c r="B10" s="291"/>
      <c r="C10" s="291"/>
      <c r="D10" s="291"/>
      <c r="E10" s="291"/>
      <c r="F10" s="291"/>
      <c r="G10" s="291"/>
      <c r="H10" s="291"/>
      <c r="I10" s="44">
        <v>6</v>
      </c>
      <c r="J10" s="46">
        <v>0</v>
      </c>
      <c r="K10" s="46"/>
    </row>
    <row r="11" spans="1:11" ht="12.75">
      <c r="A11" s="290" t="s">
        <v>290</v>
      </c>
      <c r="B11" s="291"/>
      <c r="C11" s="291"/>
      <c r="D11" s="291"/>
      <c r="E11" s="291"/>
      <c r="F11" s="291"/>
      <c r="G11" s="291"/>
      <c r="H11" s="291"/>
      <c r="I11" s="44">
        <v>7</v>
      </c>
      <c r="J11" s="46">
        <v>0</v>
      </c>
      <c r="K11" s="46"/>
    </row>
    <row r="12" spans="1:11" ht="12.75">
      <c r="A12" s="290" t="s">
        <v>291</v>
      </c>
      <c r="B12" s="291"/>
      <c r="C12" s="291"/>
      <c r="D12" s="291"/>
      <c r="E12" s="291"/>
      <c r="F12" s="291"/>
      <c r="G12" s="291"/>
      <c r="H12" s="291"/>
      <c r="I12" s="44">
        <v>8</v>
      </c>
      <c r="J12" s="46">
        <v>15037718</v>
      </c>
      <c r="K12" s="46">
        <v>15037718</v>
      </c>
    </row>
    <row r="13" spans="1:11" ht="12.75">
      <c r="A13" s="290" t="s">
        <v>292</v>
      </c>
      <c r="B13" s="291"/>
      <c r="C13" s="291"/>
      <c r="D13" s="291"/>
      <c r="E13" s="291"/>
      <c r="F13" s="291"/>
      <c r="G13" s="291"/>
      <c r="H13" s="291"/>
      <c r="I13" s="44">
        <v>9</v>
      </c>
      <c r="J13" s="46"/>
      <c r="K13" s="46"/>
    </row>
    <row r="14" spans="1:11" ht="12.75">
      <c r="A14" s="292" t="s">
        <v>293</v>
      </c>
      <c r="B14" s="293"/>
      <c r="C14" s="293"/>
      <c r="D14" s="293"/>
      <c r="E14" s="293"/>
      <c r="F14" s="293"/>
      <c r="G14" s="293"/>
      <c r="H14" s="293"/>
      <c r="I14" s="44">
        <v>10</v>
      </c>
      <c r="J14" s="79">
        <f>SUM(J5:J13)</f>
        <v>678864496</v>
      </c>
      <c r="K14" s="79">
        <f>SUM(K5:K13)</f>
        <v>706218640</v>
      </c>
    </row>
    <row r="15" spans="1:11" ht="12.75">
      <c r="A15" s="290" t="s">
        <v>294</v>
      </c>
      <c r="B15" s="291"/>
      <c r="C15" s="291"/>
      <c r="D15" s="291"/>
      <c r="E15" s="291"/>
      <c r="F15" s="291"/>
      <c r="G15" s="291"/>
      <c r="H15" s="291"/>
      <c r="I15" s="44">
        <v>11</v>
      </c>
      <c r="J15" s="46"/>
      <c r="K15" s="46"/>
    </row>
    <row r="16" spans="1:11" ht="12.75">
      <c r="A16" s="290" t="s">
        <v>295</v>
      </c>
      <c r="B16" s="291"/>
      <c r="C16" s="291"/>
      <c r="D16" s="291"/>
      <c r="E16" s="291"/>
      <c r="F16" s="291"/>
      <c r="G16" s="291"/>
      <c r="H16" s="291"/>
      <c r="I16" s="44">
        <v>12</v>
      </c>
      <c r="J16" s="46"/>
      <c r="K16" s="46"/>
    </row>
    <row r="17" spans="1:11" ht="12.75">
      <c r="A17" s="290" t="s">
        <v>296</v>
      </c>
      <c r="B17" s="291"/>
      <c r="C17" s="291"/>
      <c r="D17" s="291"/>
      <c r="E17" s="291"/>
      <c r="F17" s="291"/>
      <c r="G17" s="291"/>
      <c r="H17" s="291"/>
      <c r="I17" s="44">
        <v>13</v>
      </c>
      <c r="J17" s="46"/>
      <c r="K17" s="46"/>
    </row>
    <row r="18" spans="1:11" ht="12.75">
      <c r="A18" s="290" t="s">
        <v>297</v>
      </c>
      <c r="B18" s="291"/>
      <c r="C18" s="291"/>
      <c r="D18" s="291"/>
      <c r="E18" s="291"/>
      <c r="F18" s="291"/>
      <c r="G18" s="291"/>
      <c r="H18" s="291"/>
      <c r="I18" s="44">
        <v>14</v>
      </c>
      <c r="J18" s="46"/>
      <c r="K18" s="46"/>
    </row>
    <row r="19" spans="1:11" ht="12.75">
      <c r="A19" s="290" t="s">
        <v>298</v>
      </c>
      <c r="B19" s="291"/>
      <c r="C19" s="291"/>
      <c r="D19" s="291"/>
      <c r="E19" s="291"/>
      <c r="F19" s="291"/>
      <c r="G19" s="291"/>
      <c r="H19" s="291"/>
      <c r="I19" s="44">
        <v>15</v>
      </c>
      <c r="J19" s="46"/>
      <c r="K19" s="46"/>
    </row>
    <row r="20" spans="1:11" ht="12.75">
      <c r="A20" s="290" t="s">
        <v>299</v>
      </c>
      <c r="B20" s="291"/>
      <c r="C20" s="291"/>
      <c r="D20" s="291"/>
      <c r="E20" s="291"/>
      <c r="F20" s="291"/>
      <c r="G20" s="291"/>
      <c r="H20" s="291"/>
      <c r="I20" s="44">
        <v>16</v>
      </c>
      <c r="J20" s="46"/>
      <c r="K20" s="46"/>
    </row>
    <row r="21" spans="1:11" ht="12.75">
      <c r="A21" s="292" t="s">
        <v>300</v>
      </c>
      <c r="B21" s="293"/>
      <c r="C21" s="293"/>
      <c r="D21" s="293"/>
      <c r="E21" s="293"/>
      <c r="F21" s="293"/>
      <c r="G21" s="293"/>
      <c r="H21" s="293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302"/>
      <c r="B22" s="303"/>
      <c r="C22" s="303"/>
      <c r="D22" s="303"/>
      <c r="E22" s="303"/>
      <c r="F22" s="303"/>
      <c r="G22" s="303"/>
      <c r="H22" s="303"/>
      <c r="I22" s="304"/>
      <c r="J22" s="304"/>
      <c r="K22" s="305"/>
    </row>
    <row r="23" spans="1:11" ht="12.75">
      <c r="A23" s="294" t="s">
        <v>301</v>
      </c>
      <c r="B23" s="295"/>
      <c r="C23" s="295"/>
      <c r="D23" s="295"/>
      <c r="E23" s="295"/>
      <c r="F23" s="295"/>
      <c r="G23" s="295"/>
      <c r="H23" s="295"/>
      <c r="I23" s="47">
        <v>18</v>
      </c>
      <c r="J23" s="45"/>
      <c r="K23" s="45"/>
    </row>
    <row r="24" spans="1:11" ht="17.25" customHeight="1">
      <c r="A24" s="296" t="s">
        <v>302</v>
      </c>
      <c r="B24" s="297"/>
      <c r="C24" s="297"/>
      <c r="D24" s="297"/>
      <c r="E24" s="297"/>
      <c r="F24" s="297"/>
      <c r="G24" s="297"/>
      <c r="H24" s="297"/>
      <c r="I24" s="48">
        <v>19</v>
      </c>
      <c r="J24" s="80"/>
      <c r="K24" s="80"/>
    </row>
    <row r="25" spans="1:11" ht="30" customHeight="1">
      <c r="A25" s="298" t="s">
        <v>303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6" t="s">
        <v>279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7" t="s">
        <v>315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>
      <c r="A11" s="308"/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2011-10-31T11:41:52Z</cp:lastPrinted>
  <dcterms:created xsi:type="dcterms:W3CDTF">2008-10-17T11:51:54Z</dcterms:created>
  <dcterms:modified xsi:type="dcterms:W3CDTF">2011-10-31T14:01:43Z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