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<sst xmlns="http://schemas.openxmlformats.org/spreadsheetml/2006/main" count="396" uniqueCount="343">
  <si>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</si>
  <si>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</si>
  <si>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</si>
  <si>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</si>
  <si>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</si>
  <si>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</si>
  <si>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</si>
  <si>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</si>
  <si>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</si>
  <si>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</si>
  <si>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</si>
  <si>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</si>
  <si>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</si>
  <si>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</si>
  <si>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</si>
  <si>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</si>
  <si>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</si>
  <si>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</si>
  <si>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</si>
  <si>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</si>
  <si>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</si>
  <si>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</si>
  <si>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</si>
  <si>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</si>
  <si>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</si>
  <si>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</si>
  <si>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</si>
  <si>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</si>
  <si>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</si>
  <si>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</si>
  <si>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</si>
  <si>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</si>
  <si>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</si>
  <si>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</si>
  <si>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</si>
  <si>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</si>
  <si>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</si>
  <si>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</si>
  <si>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</si>
  <si>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</si>
  <si>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</si>
  <si>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</si>
  <si>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</si>
  <si>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</si>
  <si>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</si>
  <si>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</si>
  <si>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</si>
  <si>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</si>
  <si>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</si>
  <si>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</si>
  <si>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</si>
  <si>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</si>
  <si>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</si>
  <si>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</si>
  <si>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</si>
  <si>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</si>
  <si>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</si>
  <si>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</si>
  <si>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</si>
  <si>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</si>
  <si>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</si>
  <si>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</si>
  <si>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</si>
  <si>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</si>
  <si>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</si>
  <si>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</si>
  <si>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</si>
  <si>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</si>
  <si>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</si>
  <si>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</si>
  <si>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</si>
  <si>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</si>
  <si>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</si>
  <si>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</si>
  <si>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</si>
  <si>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</si>
  <si>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</si>
  <si>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</si>
  <si>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</si>
  <si>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</si>
  <si>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</si>
  <si>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</si>
  <si>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</si>
  <si>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</si>
  <si>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</si>
  <si>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</si>
  <si>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</si>
  <si>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</si>
  <si>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</si>
  <si>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</si>
  <si>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</si>
  <si>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</si>
  <si>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</si>
  <si>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</si>
  <si>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</si>
  <si>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</si>
  <si>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</si>
  <si>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</si>
  <si>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</si>
  <si>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</si>
  <si>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</si>
  <si>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</si>
  <si>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</si>
  <si>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</si>
  <si>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</si>
  <si>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</si>
  <si>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</si>
  <si>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</si>
  <si>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</si>
  <si>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</si>
  <si>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</si>
  <si>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</si>
  <si>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</si>
  <si>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</si>
  <si>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</si>
  <si>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</si>
  <si>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</si>
  <si>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</si>
  <si>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</si>
  <si>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</si>
  <si>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</si>
  <si>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</si>
  <si>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</si>
  <si>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</si>
  <si>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</si>
  <si>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</si>
  <si>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</si>
  <si>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</si>
  <si>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</si>
  <si>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</si>
  <si>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</si>
  <si>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</si>
  <si>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</si>
  <si>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</si>
  <si>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</si>
  <si>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</si>
  <si>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</si>
  <si>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</si>
  <si>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</si>
  <si>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</si>
  <si>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</si>
  <si>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</si>
  <si>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</si>
  <si>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</si>
  <si>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</si>
  <si>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</si>
  <si>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</si>
  <si>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</si>
  <si>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</si>
  <si>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</si>
  <si>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</si>
  <si>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</si>
  <si>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</si>
  <si>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</si>
  <si>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</si>
  <si>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</si>
  <si>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</si>
  <si>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</si>
  <si>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</si>
  <si>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</si>
  <si>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</si>
  <si>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</si>
  <si>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</si>
  <si>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</si>
  <si>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</si>
  <si>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</si>
  <si>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</si>
  <si>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</si>
  <si>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</si>
  <si>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</si>
  <si>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</si>
  <si>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</si>
  <si>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</si>
  <si>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</si>
  <si>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</si>
  <si>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</si>
  <si>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</si>
  <si>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</si>
  <si>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</si>
  <si>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</si>
  <si>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</si>
  <si>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</si>
  <si>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</si>
  <si>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</si>
  <si>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</si>
  <si>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</si>
  <si>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</si>
  <si>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</si>
  <si>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</si>
  <si>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</si>
  <si>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</si>
  <si>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</si>
  <si>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</si>
  <si>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</si>
  <si>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</si>
  <si>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</si>
  <si>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</si>
  <si>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</si>
  <si>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</si>
  <si>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</si>
  <si>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</si>
  <si>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</si>
  <si>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</si>
  <si>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</si>
  <si>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</si>
  <si>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</si>
  <si>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</si>
  <si>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</si>
  <si>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</si>
  <si>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</si>
  <si>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</si>
  <si>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</si>
  <si>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</si>
  <si>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</si>
  <si>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</si>
  <si>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</si>
  <si>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</si>
  <si>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</si>
  <si>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</si>
  <si>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</si>
  <si>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</si>
  <si>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</si>
  <si>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</si>
  <si>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</si>
  <si>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</si>
  <si>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</si>
  <si>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</si>
  <si>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</si>
  <si>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</si>
  <si>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</si>
  <si>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</si>
  <si>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</si>
  <si>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</si>
  <si>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</si>
  <si>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</si>
  <si>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</si>
  <si>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</si>
  <si>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</si>
  <si>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</si>
  <si>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</si>
  <si>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</si>
  <si>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</si>
  <si>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</si>
  <si>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</si>
  <si>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</si>
  <si>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</si>
  <si>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</si>
  <si>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</si>
  <si>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</si>
  <si>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</si>
  <si>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</si>
  <si>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</si>
  <si>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</si>
  <si>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</si>
  <si>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</si>
  <si>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</si>
  <si>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</si>
  <si>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</si>
  <si>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</si>
  <si>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</si>
  <si>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</si>
  <si>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</si>
  <si>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</si>
  <si>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</si>
  <si>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</si>
  <si>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</si>
  <si>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</si>
  <si>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</si>
  <si>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</si>
  <si>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</si>
  <si>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</si>
  <si>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</si>
  <si>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</si>
  <si>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</si>
  <si>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</si>
  <si>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</si>
  <si>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</si>
  <si>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</si>
  <si>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</si>
  <si>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</si>
  <si>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</si>
  <si>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</si>
  <si>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</si>
  <si>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</si>
  <si>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</si>
  <si>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</si>
  <si>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</si>
  <si>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</si>
  <si>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</si>
  <si>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</si>
  <si>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</si>
  <si>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</si>
  <si>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</si>
  <si>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</si>
  <si>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</si>
  <si>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</si>
  <si>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</si>
  <si>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</si>
  <si>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</si>
  <si>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</si>
  <si>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</si>
  <si>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</si>
  <si>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</si>
  <si>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</si>
  <si>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</si>
  <si>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</si>
  <si>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</si>
  <si>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</si>
  <si>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</si>
  <si>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</si>
  <si>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</si>
  <si>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</si>
  <si>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</si>
  <si>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</si>
  <si>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</si>
  <si>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</si>
  <si>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</si>
  <si>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</si>
  <si>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</si>
  <si>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</si>
  <si>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</si>
  <si>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</si>
  <si>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</si>
  <si>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</si>
  <si>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</si>
  <si>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</si>
  <si>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</si>
  <si>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</si>
  <si>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</si>
  <si>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</si>
  <si>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</si>
  <si>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</si>
  <si>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</si>
  <si>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</si>
  <si>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</si>
  <si>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Horvatinović Viktor</t>
  </si>
  <si>
    <t>01/2411-888</t>
  </si>
  <si>
    <t>01/6177-310</t>
  </si>
  <si>
    <t>Miličić Luka</t>
  </si>
  <si>
    <t>Obveznik: Dalekovod d.d.____________________________________</t>
  </si>
  <si>
    <t>stanje na dan 31.3.2011.</t>
  </si>
  <si>
    <t>u razdoblju 01.01.2011. do 31.03.2011.</t>
  </si>
  <si>
    <t>Obveznik: Dalekovod d.d.______________________________________________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</si>
</sst>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25" xfId="56" applyFont="1" applyBorder="1" applyAlignment="1" applyProtection="1">
      <alignment wrapText="1"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13" fillId="0" borderId="27" xfId="52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3" fillId="0" borderId="27" xfId="56" applyFont="1" applyFill="1" applyBorder="1" applyAlignment="1" applyProtection="1">
      <alignment horizontal="righ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 vertical="center"/>
      <protection/>
    </xf>
    <xf numFmtId="0" fontId="4" fillId="0" borderId="29" xfId="56" applyFont="1" applyFill="1" applyBorder="1" applyAlignment="1">
      <alignment horizontal="left" vertical="center"/>
      <protection/>
    </xf>
    <xf numFmtId="0" fontId="5" fillId="0" borderId="27" xfId="52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1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0" xfId="56" applyFont="1" applyBorder="1" applyAlignment="1" applyProtection="1">
      <alignment vertical="center"/>
      <protection hidden="1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17" xfId="56" applyFont="1" applyBorder="1" applyAlignment="1" applyProtection="1">
      <alignment horizontal="center"/>
      <protection hidden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248</v>
      </c>
      <c r="B1" s="185"/>
      <c r="C1" s="18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>
        <v>40544</v>
      </c>
      <c r="F2" s="12"/>
      <c r="G2" s="13" t="s">
        <v>250</v>
      </c>
      <c r="H2" s="120">
        <v>40633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324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325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326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327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71" t="s">
        <v>328</v>
      </c>
      <c r="D14" s="172"/>
      <c r="E14" s="16"/>
      <c r="F14" s="165" t="s">
        <v>329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330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68" t="s">
        <v>331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68" t="s">
        <v>332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133</v>
      </c>
      <c r="D22" s="165" t="s">
        <v>329</v>
      </c>
      <c r="E22" s="173"/>
      <c r="F22" s="174"/>
      <c r="G22" s="161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21</v>
      </c>
      <c r="D24" s="165" t="s">
        <v>333</v>
      </c>
      <c r="E24" s="173"/>
      <c r="F24" s="173"/>
      <c r="G24" s="174"/>
      <c r="H24" s="51" t="s">
        <v>261</v>
      </c>
      <c r="I24" s="122">
        <v>1403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334</v>
      </c>
      <c r="D26" s="25"/>
      <c r="E26" s="33"/>
      <c r="F26" s="24"/>
      <c r="G26" s="175" t="s">
        <v>263</v>
      </c>
      <c r="H26" s="162"/>
      <c r="I26" s="124" t="s">
        <v>323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9"/>
      <c r="E30" s="147"/>
      <c r="F30" s="148"/>
      <c r="G30" s="148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0"/>
      <c r="E31" s="140"/>
      <c r="F31" s="140"/>
      <c r="G31" s="141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9"/>
      <c r="E32" s="147"/>
      <c r="F32" s="148"/>
      <c r="G32" s="148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9"/>
      <c r="E34" s="147"/>
      <c r="F34" s="148"/>
      <c r="G34" s="148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9"/>
      <c r="E36" s="147"/>
      <c r="F36" s="148"/>
      <c r="G36" s="148"/>
      <c r="H36" s="153"/>
      <c r="I36" s="154"/>
      <c r="J36" s="10"/>
      <c r="K36" s="10"/>
      <c r="L36" s="10"/>
    </row>
    <row r="37" spans="1:12" ht="12.75">
      <c r="A37" s="103"/>
      <c r="B37" s="30"/>
      <c r="C37" s="142"/>
      <c r="D37" s="139"/>
      <c r="E37" s="16"/>
      <c r="F37" s="142"/>
      <c r="G37" s="139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9"/>
      <c r="E38" s="147"/>
      <c r="F38" s="148"/>
      <c r="G38" s="148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9"/>
      <c r="E40" s="147"/>
      <c r="F40" s="148"/>
      <c r="G40" s="148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37"/>
      <c r="C44" s="153"/>
      <c r="D44" s="154"/>
      <c r="E44" s="26"/>
      <c r="F44" s="165"/>
      <c r="G44" s="148"/>
      <c r="H44" s="148"/>
      <c r="I44" s="149"/>
      <c r="J44" s="10"/>
      <c r="K44" s="10"/>
      <c r="L44" s="10"/>
    </row>
    <row r="45" spans="1:12" ht="12.75">
      <c r="A45" s="103"/>
      <c r="B45" s="30"/>
      <c r="C45" s="142"/>
      <c r="D45" s="139"/>
      <c r="E45" s="16"/>
      <c r="F45" s="142"/>
      <c r="G45" s="189"/>
      <c r="H45" s="35"/>
      <c r="I45" s="107"/>
      <c r="J45" s="10"/>
      <c r="K45" s="10"/>
      <c r="L45" s="10"/>
    </row>
    <row r="46" spans="1:12" ht="12.75">
      <c r="A46" s="150" t="s">
        <v>268</v>
      </c>
      <c r="B46" s="137"/>
      <c r="C46" s="165" t="s">
        <v>335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37"/>
      <c r="C48" s="130" t="s">
        <v>336</v>
      </c>
      <c r="D48" s="128"/>
      <c r="E48" s="129"/>
      <c r="F48" s="16"/>
      <c r="G48" s="51" t="s">
        <v>271</v>
      </c>
      <c r="H48" s="130" t="s">
        <v>337</v>
      </c>
      <c r="I48" s="12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37"/>
      <c r="C50" s="138" t="s">
        <v>337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30" t="s">
        <v>338</v>
      </c>
      <c r="D52" s="128"/>
      <c r="E52" s="128"/>
      <c r="F52" s="128"/>
      <c r="G52" s="128"/>
      <c r="H52" s="128"/>
      <c r="I52" s="167"/>
      <c r="J52" s="10"/>
      <c r="K52" s="10"/>
      <c r="L52" s="10"/>
    </row>
    <row r="53" spans="1:12" ht="12.75">
      <c r="A53" s="108"/>
      <c r="B53" s="20"/>
      <c r="C53" s="186" t="s">
        <v>273</v>
      </c>
      <c r="D53" s="186"/>
      <c r="E53" s="186"/>
      <c r="F53" s="186"/>
      <c r="G53" s="186"/>
      <c r="H53" s="18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1" t="s">
        <v>274</v>
      </c>
      <c r="C55" s="180"/>
      <c r="D55" s="180"/>
      <c r="E55" s="18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1" t="s">
        <v>306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.75">
      <c r="A57" s="108"/>
      <c r="B57" s="181" t="s">
        <v>307</v>
      </c>
      <c r="C57" s="182"/>
      <c r="D57" s="182"/>
      <c r="E57" s="182"/>
      <c r="F57" s="182"/>
      <c r="G57" s="182"/>
      <c r="H57" s="182"/>
      <c r="I57" s="110"/>
      <c r="J57" s="10"/>
      <c r="K57" s="10"/>
      <c r="L57" s="10"/>
    </row>
    <row r="58" spans="1:12" ht="12.75">
      <c r="A58" s="108"/>
      <c r="B58" s="181" t="s">
        <v>308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.75">
      <c r="A59" s="108"/>
      <c r="B59" s="181" t="s">
        <v>309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2" t="s">
        <v>277</v>
      </c>
      <c r="H62" s="133"/>
      <c r="I62" s="13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5"/>
      <c r="H63" s="136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F44:I44"/>
    <mergeCell ref="C45:D45"/>
    <mergeCell ref="F45:G45"/>
    <mergeCell ref="H38:I38"/>
    <mergeCell ref="A40:D40"/>
    <mergeCell ref="E40:G40"/>
    <mergeCell ref="H40:I40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01" sqref="J101:J112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3.140625" style="52" customWidth="1"/>
    <col min="12" max="16384" width="9.140625" style="52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339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8" t="s">
        <v>278</v>
      </c>
      <c r="J4" s="59" t="s">
        <v>319</v>
      </c>
      <c r="K4" s="60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7">
        <v>2</v>
      </c>
      <c r="J5" s="56">
        <v>3</v>
      </c>
      <c r="K5" s="56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>
        <v>0</v>
      </c>
      <c r="K7" s="6">
        <v>0</v>
      </c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799555169.5699999</v>
      </c>
      <c r="K8" s="53">
        <f>K9+K16+K26+K35+K39</f>
        <v>826077448.7200003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19935668.759999994</v>
      </c>
      <c r="K9" s="53">
        <f>SUM(K10:K15)</f>
        <v>18452207.919999994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10704401.239999995</v>
      </c>
      <c r="K11" s="7">
        <v>8666212.089999996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9231267.52</v>
      </c>
      <c r="K14" s="7">
        <v>9785995.83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482882259.71999997</v>
      </c>
      <c r="K16" s="53">
        <f>SUM(K17:K25)</f>
        <v>470347185.47000027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13521764.95</v>
      </c>
      <c r="K17" s="7">
        <v>13521764.95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122237663.64000002</v>
      </c>
      <c r="K18" s="7">
        <v>120140024.80000004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168936051.23999998</v>
      </c>
      <c r="K19" s="7">
        <v>161761543.8700002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25267539.949999988</v>
      </c>
      <c r="K20" s="7">
        <v>21984001.97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0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46718247.63999999</v>
      </c>
      <c r="K23" s="7">
        <v>46738857.58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106200992.3</v>
      </c>
      <c r="K25" s="7">
        <v>106200992.3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296737241.09000003</v>
      </c>
      <c r="K26" s="53">
        <f>SUM(K27:K34)</f>
        <v>337278055.33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205418497.19000003</v>
      </c>
      <c r="K27" s="7">
        <v>221828901.73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19879309</v>
      </c>
      <c r="K28" s="7">
        <v>12335616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18889640</v>
      </c>
      <c r="K29" s="7">
        <v>39123740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8551101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29698443.83</v>
      </c>
      <c r="K31" s="7">
        <v>29698443.83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22851351.069999993</v>
      </c>
      <c r="K32" s="7">
        <v>25740252.769999996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0</v>
      </c>
      <c r="K38" s="7">
        <v>0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1411333432.4099998</v>
      </c>
      <c r="K40" s="53">
        <f>K41+K49+K56+K64</f>
        <v>1331605396.36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314767446.9</v>
      </c>
      <c r="K41" s="53">
        <f>SUM(K42:K48)</f>
        <v>322484040.11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84950755.45999996</v>
      </c>
      <c r="K42" s="7">
        <v>79223921.92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134421350.38</v>
      </c>
      <c r="K43" s="7">
        <v>150380814.99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95395341.06</v>
      </c>
      <c r="K44" s="7">
        <v>92879303.2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0</v>
      </c>
      <c r="K45" s="7">
        <v>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0</v>
      </c>
      <c r="K46" s="7">
        <v>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880721121.84</v>
      </c>
      <c r="K49" s="53">
        <f>SUM(K50:K55)</f>
        <v>851172347.0699999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59650505</v>
      </c>
      <c r="K50" s="7">
        <v>25399815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731661315.74</v>
      </c>
      <c r="K51" s="7">
        <v>709666337.06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1150391.86</v>
      </c>
      <c r="K53" s="7">
        <v>849795.3500000001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30657572.21</v>
      </c>
      <c r="K54" s="7">
        <v>49407313.900000006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57601337.03</v>
      </c>
      <c r="K55" s="7">
        <v>65849085.760000005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129753577.05000001</v>
      </c>
      <c r="K56" s="53">
        <f>SUM(K57:K63)</f>
        <v>127163573.38000001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56340744</v>
      </c>
      <c r="K58" s="7">
        <v>31634743.17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855000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26629.39</v>
      </c>
      <c r="K61" s="7">
        <v>26629.39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73386203.66000001</v>
      </c>
      <c r="K62" s="7">
        <v>94647200.82000001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86091286.61999999</v>
      </c>
      <c r="K64" s="7">
        <v>30785435.79999998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10261859.43</v>
      </c>
      <c r="K65" s="7">
        <v>13686775.04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2221150461.4099994</v>
      </c>
      <c r="K66" s="53">
        <f>K7+K8+K40+K65</f>
        <v>2171369620.12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613050040.6700001</v>
      </c>
      <c r="K67" s="8">
        <v>619244327.57</v>
      </c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4">
        <f>J70+J71+J72+J78+J79+J82+J85</f>
        <v>678864499.49</v>
      </c>
      <c r="K69" s="54">
        <f>K70+K71+K72+K78+K79+K82+K85</f>
        <v>660326639.54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229381200</v>
      </c>
      <c r="K70" s="7">
        <v>229381200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0</v>
      </c>
      <c r="K71" s="7">
        <v>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431585357.84000003</v>
      </c>
      <c r="K72" s="53">
        <f>K73+K74-K75+K76+K77</f>
        <v>431585357.84000003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11486599.83</v>
      </c>
      <c r="K73" s="7">
        <v>11486599.83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307335345.22</v>
      </c>
      <c r="K76" s="7">
        <v>307335345.22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112763412.79</v>
      </c>
      <c r="K77" s="7">
        <v>112763412.79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15037717.65</v>
      </c>
      <c r="K78" s="7">
        <v>15037717.65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0</v>
      </c>
      <c r="K79" s="53">
        <f>K80-K81</f>
        <v>2860220.05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0</v>
      </c>
      <c r="K80" s="7">
        <v>2860220.05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2860224</v>
      </c>
      <c r="K82" s="53">
        <f>K83-K84</f>
        <v>-18537856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2860224</v>
      </c>
      <c r="K83" s="7">
        <v>0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0</v>
      </c>
      <c r="K84" s="7">
        <v>18537856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6282000</v>
      </c>
      <c r="K86" s="53">
        <f>SUM(K87:K89)</f>
        <v>6282000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6282000</v>
      </c>
      <c r="K87" s="7">
        <v>6282000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0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336485579.56000006</v>
      </c>
      <c r="K90" s="53">
        <f>SUM(K91:K99)</f>
        <v>422611580.61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243298204.73000002</v>
      </c>
      <c r="K93" s="7">
        <v>329518779.75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93187374.83000001</v>
      </c>
      <c r="K95" s="7">
        <v>93092800.86000001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1199518381.38</v>
      </c>
      <c r="K100" s="53">
        <f>SUM(K101:K112)</f>
        <v>1082149399.84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20086019.76</v>
      </c>
      <c r="K101" s="7">
        <v>17367342.759999998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12819869.57</v>
      </c>
      <c r="K102" s="7">
        <v>5452509.07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429766196.67</v>
      </c>
      <c r="K103" s="7">
        <v>467726743.16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135030286.97</v>
      </c>
      <c r="K104" s="7">
        <v>154569210.37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365331523.76</v>
      </c>
      <c r="K105" s="7">
        <v>351044394.03999996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210105782.94</v>
      </c>
      <c r="K106" s="7">
        <v>53233829.1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21000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4227713.48</v>
      </c>
      <c r="K108" s="7">
        <v>10783828.429999998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6663521</v>
      </c>
      <c r="K109" s="7">
        <v>6100314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1899762.4</v>
      </c>
      <c r="K110" s="7">
        <v>1899762.4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13587704.83</v>
      </c>
      <c r="K112" s="7">
        <v>13950466.510000002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0</v>
      </c>
      <c r="K113" s="7">
        <v>0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2221150460.4300003</v>
      </c>
      <c r="K114" s="53">
        <f>K69+K86+K90+K100+K113</f>
        <v>2171369619.99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613050040.6700001</v>
      </c>
      <c r="K115" s="8">
        <v>619244327.57</v>
      </c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4">
        <f>SUM(J8:J9)</f>
        <v>261851238.94000003</v>
      </c>
      <c r="K7" s="54">
        <f>SUM(K8:K9)</f>
        <v>261851238.94000003</v>
      </c>
      <c r="L7" s="54">
        <f>SUM(L8:L9)</f>
        <v>249018791</v>
      </c>
      <c r="M7" s="54">
        <f>SUM(M8:M9)</f>
        <v>249018791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253184237.78000003</v>
      </c>
      <c r="K8" s="7">
        <v>253184237.78000003</v>
      </c>
      <c r="L8" s="7">
        <v>241690195</v>
      </c>
      <c r="M8" s="7">
        <v>241690195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8667001.16</v>
      </c>
      <c r="K9" s="7">
        <v>8667001.16</v>
      </c>
      <c r="L9" s="7">
        <v>7328596</v>
      </c>
      <c r="M9" s="7">
        <v>7328596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241343183.83</v>
      </c>
      <c r="K10" s="53">
        <f>K11+K12+K16+K20+K21+K22+K25+K26</f>
        <v>241343183.83</v>
      </c>
      <c r="L10" s="53">
        <f>L11+L12+L16+L20+L21+L22+L25+L26</f>
        <v>249083960</v>
      </c>
      <c r="M10" s="53">
        <f>M11+M12+M16+M20+M21+M22+M25+M26</f>
        <v>249083960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13101031.269999979</v>
      </c>
      <c r="K11" s="7">
        <v>13101031.269999979</v>
      </c>
      <c r="L11" s="7">
        <v>-13443430</v>
      </c>
      <c r="M11" s="7">
        <v>-13443430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136606523.79000008</v>
      </c>
      <c r="K12" s="53">
        <f>SUM(K13:K15)</f>
        <v>136606523.79000008</v>
      </c>
      <c r="L12" s="53">
        <f>SUM(L13:L15)</f>
        <v>175816158</v>
      </c>
      <c r="M12" s="53">
        <f>SUM(M13:M15)</f>
        <v>175816158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36575954.76000005</v>
      </c>
      <c r="K13" s="7">
        <v>36575954.76000005</v>
      </c>
      <c r="L13" s="7">
        <v>49938480</v>
      </c>
      <c r="M13" s="7">
        <v>49938480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20882053.330000002</v>
      </c>
      <c r="K14" s="7">
        <v>20882053.330000002</v>
      </c>
      <c r="L14" s="7">
        <v>17615869</v>
      </c>
      <c r="M14" s="7">
        <v>17615869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79148515.70000005</v>
      </c>
      <c r="K15" s="7">
        <v>79148515.70000005</v>
      </c>
      <c r="L15" s="7">
        <v>108261809</v>
      </c>
      <c r="M15" s="7">
        <v>108261809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55886263.969999984</v>
      </c>
      <c r="K16" s="53">
        <f>SUM(K17:K19)</f>
        <v>55886263.969999984</v>
      </c>
      <c r="L16" s="53">
        <f>SUM(L17:L19)</f>
        <v>42990174</v>
      </c>
      <c r="M16" s="53">
        <f>SUM(M17:M19)</f>
        <v>42990174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31497029.440000005</v>
      </c>
      <c r="K17" s="7">
        <v>31497029.440000005</v>
      </c>
      <c r="L17" s="7">
        <v>25270798</v>
      </c>
      <c r="M17" s="7">
        <v>25270798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16187494.489999982</v>
      </c>
      <c r="K18" s="7">
        <v>16187494.489999982</v>
      </c>
      <c r="L18" s="7">
        <v>11410238</v>
      </c>
      <c r="M18" s="7">
        <v>11410238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8201740.039999999</v>
      </c>
      <c r="K19" s="7">
        <v>8201740.039999999</v>
      </c>
      <c r="L19" s="7">
        <v>6309138</v>
      </c>
      <c r="M19" s="7">
        <v>6309138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12874070.57</v>
      </c>
      <c r="K20" s="7">
        <v>12874070.57</v>
      </c>
      <c r="L20" s="7">
        <v>12720715</v>
      </c>
      <c r="M20" s="7">
        <v>12720715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18337369.299999997</v>
      </c>
      <c r="K21" s="7">
        <v>18337369.299999997</v>
      </c>
      <c r="L21" s="7">
        <v>24410040</v>
      </c>
      <c r="M21" s="7">
        <v>24410040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75723.39</v>
      </c>
      <c r="K22" s="53">
        <f>SUM(K23:K24)</f>
        <v>75723.39</v>
      </c>
      <c r="L22" s="53">
        <f>SUM(L23:L24)</f>
        <v>0</v>
      </c>
      <c r="M22" s="53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75723.39</v>
      </c>
      <c r="K24" s="7">
        <v>75723.39</v>
      </c>
      <c r="L24" s="7">
        <v>0</v>
      </c>
      <c r="M24" s="7">
        <v>0</v>
      </c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4462201.54</v>
      </c>
      <c r="K26" s="7">
        <v>4462201.54</v>
      </c>
      <c r="L26" s="7">
        <v>6590303</v>
      </c>
      <c r="M26" s="7">
        <v>6590303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330422.73</v>
      </c>
      <c r="K27" s="53">
        <f>SUM(K28:K32)</f>
        <v>330422.73</v>
      </c>
      <c r="L27" s="53">
        <f>SUM(L28:L32)</f>
        <v>284</v>
      </c>
      <c r="M27" s="53">
        <f>SUM(M28:M32)</f>
        <v>284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204253</v>
      </c>
      <c r="K28" s="7">
        <v>204253</v>
      </c>
      <c r="L28" s="7">
        <v>0</v>
      </c>
      <c r="M28" s="7">
        <v>0</v>
      </c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126169.73</v>
      </c>
      <c r="K29" s="7">
        <v>126169.73</v>
      </c>
      <c r="L29" s="7">
        <v>284</v>
      </c>
      <c r="M29" s="7">
        <v>284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8482443.27</v>
      </c>
      <c r="K33" s="53">
        <f>SUM(K34:K37)</f>
        <v>8482443.27</v>
      </c>
      <c r="L33" s="53">
        <f>SUM(L34:L37)</f>
        <v>18472971</v>
      </c>
      <c r="M33" s="53">
        <f>SUM(M34:M37)</f>
        <v>18472971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352285.88</v>
      </c>
      <c r="K34" s="7">
        <v>352285.88</v>
      </c>
      <c r="L34" s="7">
        <v>0</v>
      </c>
      <c r="M34" s="7">
        <v>0</v>
      </c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8125741.55</v>
      </c>
      <c r="K35" s="7">
        <v>8125741.55</v>
      </c>
      <c r="L35" s="7">
        <v>18472971</v>
      </c>
      <c r="M35" s="7">
        <v>18472971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>
        <v>4415.84</v>
      </c>
      <c r="K36" s="7">
        <v>4415.84</v>
      </c>
      <c r="L36" s="7">
        <v>0</v>
      </c>
      <c r="M36" s="7">
        <v>0</v>
      </c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262181661.67000002</v>
      </c>
      <c r="K42" s="53">
        <f>K7+K27+K38+K40</f>
        <v>262181661.67000002</v>
      </c>
      <c r="L42" s="53">
        <f>L7+L27+L38+L40</f>
        <v>249019075</v>
      </c>
      <c r="M42" s="53">
        <f>M7+M27+M38+M40</f>
        <v>249019075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249825627.10000002</v>
      </c>
      <c r="K43" s="53">
        <f>K10+K33+K39+K41</f>
        <v>249825627.10000002</v>
      </c>
      <c r="L43" s="53">
        <f>L10+L33+L39+L41</f>
        <v>267556931</v>
      </c>
      <c r="M43" s="53">
        <f>M10+M33+M39+M41</f>
        <v>267556931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12356034.569999993</v>
      </c>
      <c r="K44" s="53">
        <f>K42-K43</f>
        <v>12356034.569999993</v>
      </c>
      <c r="L44" s="53">
        <f>L42-L43</f>
        <v>-18537856</v>
      </c>
      <c r="M44" s="53">
        <f>M42-M43</f>
        <v>-18537856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12356034.569999993</v>
      </c>
      <c r="K45" s="53">
        <f>IF(K42&gt;K43,K42-K43,0)</f>
        <v>12356034.569999993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18537856</v>
      </c>
      <c r="M46" s="53">
        <f>IF(M43&gt;M42,M43-M42,0)</f>
        <v>18537856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>
        <v>2470206.91</v>
      </c>
      <c r="K47" s="7">
        <v>2470206.91</v>
      </c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9885827.659999993</v>
      </c>
      <c r="K48" s="53">
        <f>K44-K47</f>
        <v>9885827.659999993</v>
      </c>
      <c r="L48" s="53">
        <f>L44-L47</f>
        <v>-18537856</v>
      </c>
      <c r="M48" s="53">
        <f>M44-M47</f>
        <v>-18537856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9885827.659999993</v>
      </c>
      <c r="K49" s="53">
        <f>IF(K48&gt;0,K48,0)</f>
        <v>9885827.659999993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18537856</v>
      </c>
      <c r="M50" s="61">
        <f>IF(M48&lt;0,-M48,0)</f>
        <v>18537856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53">
        <v>9885827.659999993</v>
      </c>
      <c r="K56" s="53">
        <v>9885827.659999993</v>
      </c>
      <c r="L56" s="6">
        <v>-18537856</v>
      </c>
      <c r="M56" s="6">
        <v>-18537856</v>
      </c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9885827.659999993</v>
      </c>
      <c r="K67" s="61">
        <f>K56+K66</f>
        <v>9885827.659999993</v>
      </c>
      <c r="L67" s="61">
        <f>L56+L66</f>
        <v>-18537856</v>
      </c>
      <c r="M67" s="61">
        <f>M56+M66</f>
        <v>-18537856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12:H12"/>
    <mergeCell ref="J4:K4"/>
    <mergeCell ref="L4:M4"/>
    <mergeCell ref="A5:H5"/>
    <mergeCell ref="A8:H8"/>
    <mergeCell ref="A9:H9"/>
    <mergeCell ref="A10:H10"/>
    <mergeCell ref="A11:H11"/>
    <mergeCell ref="A20:H20"/>
    <mergeCell ref="A21:H21"/>
    <mergeCell ref="A22:H22"/>
    <mergeCell ref="A23:H23"/>
    <mergeCell ref="A34:H34"/>
    <mergeCell ref="A35:H35"/>
    <mergeCell ref="A24:H24"/>
    <mergeCell ref="A13:H13"/>
    <mergeCell ref="A14:H14"/>
    <mergeCell ref="A15:H15"/>
    <mergeCell ref="A16:H16"/>
    <mergeCell ref="A17:H17"/>
    <mergeCell ref="A18:H18"/>
    <mergeCell ref="A19:H19"/>
    <mergeCell ref="A36:H36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44:H44"/>
    <mergeCell ref="A45:H45"/>
    <mergeCell ref="A46:H46"/>
    <mergeCell ref="A47:H47"/>
    <mergeCell ref="A53:H53"/>
    <mergeCell ref="A54:H54"/>
    <mergeCell ref="A48:H48"/>
    <mergeCell ref="A37:H37"/>
    <mergeCell ref="A38:H38"/>
    <mergeCell ref="A39:H39"/>
    <mergeCell ref="A40:H40"/>
    <mergeCell ref="A41:H41"/>
    <mergeCell ref="A42:H42"/>
    <mergeCell ref="A43:H43"/>
    <mergeCell ref="A49:H49"/>
    <mergeCell ref="A50:H50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57:H57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L56 J47:M47 K57:M57 K58:L65 J57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 J56:K5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12356035</v>
      </c>
      <c r="K7" s="7">
        <v>-18537856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12874071</v>
      </c>
      <c r="K8" s="7">
        <v>12720715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32967381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77911818</v>
      </c>
      <c r="K10" s="7">
        <v>5016490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6989682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0</v>
      </c>
      <c r="K12" s="7">
        <v>0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110131606</v>
      </c>
      <c r="K13" s="53">
        <f>SUM(K7:K12)</f>
        <v>32166730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4367241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7716596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82964074</v>
      </c>
      <c r="K17" s="7">
        <v>6868592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87331315</v>
      </c>
      <c r="K18" s="53">
        <f>SUM(K14:K17)</f>
        <v>14585188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22800291</v>
      </c>
      <c r="K19" s="53">
        <f>IF(K13&gt;K18,K13-K18,0)</f>
        <v>17581542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1549947</v>
      </c>
      <c r="K22" s="7">
        <v>4568319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96887</v>
      </c>
      <c r="K23" s="7">
        <v>12803805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251503</v>
      </c>
      <c r="K24" s="7">
        <v>164782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1898337</v>
      </c>
      <c r="K27" s="53">
        <f>SUM(K22:K26)</f>
        <v>17536906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3889393</v>
      </c>
      <c r="K28" s="7">
        <v>3270498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121156963</v>
      </c>
      <c r="K29" s="7">
        <v>50733181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125046356</v>
      </c>
      <c r="K31" s="53">
        <f>SUM(K28:K30)</f>
        <v>54003679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123148019</v>
      </c>
      <c r="K33" s="53">
        <f>IF(K31&gt;K27,K31-K27,0)</f>
        <v>36466773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1855682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195715887</v>
      </c>
      <c r="K36" s="7">
        <v>322133493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195715887</v>
      </c>
      <c r="K38" s="53">
        <f>SUM(K35:K37)</f>
        <v>323989175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67591600</v>
      </c>
      <c r="K39" s="7">
        <v>360409796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5842489</v>
      </c>
      <c r="K41" s="7">
        <v>0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149098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73583187</v>
      </c>
      <c r="K44" s="53">
        <f>SUM(K39:K43)</f>
        <v>360409796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122132700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0</v>
      </c>
      <c r="K46" s="53">
        <f>IF(K44&gt;K38,K44-K38,0)</f>
        <v>36420621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21784972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55305852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40292162</v>
      </c>
      <c r="K49" s="7">
        <v>86091288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21784972</v>
      </c>
      <c r="K50" s="7">
        <v>0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55305852</v>
      </c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5">
        <f>J49+J50-J51</f>
        <v>62077134</v>
      </c>
      <c r="K52" s="61">
        <f>K49+K50-K51</f>
        <v>30785436</v>
      </c>
    </row>
  </sheetData>
  <sheetProtection/>
  <mergeCells count="52">
    <mergeCell ref="A1:K1"/>
    <mergeCell ref="A2:K2"/>
    <mergeCell ref="A4:H4"/>
    <mergeCell ref="A5:H5"/>
    <mergeCell ref="A16:H16"/>
    <mergeCell ref="A17:H17"/>
    <mergeCell ref="A6:K6"/>
    <mergeCell ref="A3:K3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26:H26"/>
    <mergeCell ref="A27:H27"/>
    <mergeCell ref="A28:H28"/>
    <mergeCell ref="A29:H29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7:H47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:H5"/>
    <mergeCell ref="A3:K3"/>
    <mergeCell ref="A1:K1"/>
    <mergeCell ref="A2:K2"/>
    <mergeCell ref="A4:H4"/>
    <mergeCell ref="A15:H15"/>
    <mergeCell ref="A16:H16"/>
    <mergeCell ref="A17:H17"/>
    <mergeCell ref="A6:K6"/>
    <mergeCell ref="A11:H11"/>
    <mergeCell ref="A12:H12"/>
    <mergeCell ref="A13:H13"/>
    <mergeCell ref="A14:H14"/>
    <mergeCell ref="A7:H7"/>
    <mergeCell ref="A8:H8"/>
    <mergeCell ref="A9:H9"/>
    <mergeCell ref="A10:H10"/>
    <mergeCell ref="A27:H27"/>
    <mergeCell ref="A28:H28"/>
    <mergeCell ref="A29:H29"/>
    <mergeCell ref="A18:H18"/>
    <mergeCell ref="A23:H23"/>
    <mergeCell ref="A24:H24"/>
    <mergeCell ref="A25:H25"/>
    <mergeCell ref="A26:H26"/>
    <mergeCell ref="A19:H19"/>
    <mergeCell ref="A20:H20"/>
    <mergeCell ref="A21:H21"/>
    <mergeCell ref="A22:K22"/>
    <mergeCell ref="A39:H39"/>
    <mergeCell ref="A40:H40"/>
    <mergeCell ref="A41:H41"/>
    <mergeCell ref="A30:H30"/>
    <mergeCell ref="A47:H47"/>
    <mergeCell ref="A42:H42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40544</v>
      </c>
      <c r="F2" s="43" t="s">
        <v>250</v>
      </c>
      <c r="G2" s="269">
        <v>40633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229381200</v>
      </c>
      <c r="K5" s="45">
        <v>229381200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0</v>
      </c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431585357.84000003</v>
      </c>
      <c r="K7" s="46">
        <v>431585357.84000003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0</v>
      </c>
      <c r="K8" s="46">
        <v>2860224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2860224</v>
      </c>
      <c r="K9" s="46">
        <v>-18537856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15037717.65</v>
      </c>
      <c r="K10" s="46">
        <v>15037717.65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678864499.49</v>
      </c>
      <c r="K14" s="79">
        <f>SUM(K5:K13)</f>
        <v>660326643.49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3:H13"/>
    <mergeCell ref="A14:H14"/>
    <mergeCell ref="A5:H5"/>
    <mergeCell ref="A6:H6"/>
    <mergeCell ref="A7:H7"/>
    <mergeCell ref="A8:H8"/>
    <mergeCell ref="A9:H9"/>
    <mergeCell ref="A10:H10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Miroslav Nikolić</cp:lastModifiedBy>
  <cp:lastPrinted>2011-03-28T11:17:39Z</cp:lastPrinted>
  <dcterms:created xsi:type="dcterms:W3CDTF">2008-10-17T11:51:54Z</dcterms:created>
  <dcterms:modified xsi:type="dcterms:W3CDTF">2011-05-02T09:06:01Z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