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<sst xmlns="http://schemas.openxmlformats.org/spreadsheetml/2006/main" count="395" uniqueCount="347">
  <si>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</si>
  <si>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</si>
  <si>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</si>
  <si>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</si>
  <si>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</si>
  <si>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</si>
  <si>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</si>
  <si>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</si>
  <si>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</si>
  <si>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</si>
  <si>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</si>
  <si>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</si>
  <si>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</si>
  <si>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</si>
  <si>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</si>
  <si>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</si>
  <si>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</si>
  <si>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</si>
  <si>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</si>
  <si>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</si>
  <si>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</si>
  <si>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</si>
  <si>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</si>
  <si>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</si>
  <si>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</si>
  <si>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</si>
  <si>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</si>
  <si>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</si>
  <si>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</si>
  <si>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</si>
  <si>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</si>
  <si>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</si>
  <si>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</si>
  <si>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</si>
  <si>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</si>
  <si>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</si>
  <si>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</si>
  <si>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</si>
  <si>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</si>
  <si>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</si>
  <si>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</si>
  <si>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</si>
  <si>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</si>
  <si>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</si>
  <si>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</si>
  <si>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</si>
  <si>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</si>
  <si>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</si>
  <si>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</si>
  <si>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</si>
  <si>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</si>
  <si>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</si>
  <si>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</si>
  <si>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</si>
  <si>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</si>
  <si>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</si>
  <si>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</si>
  <si>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</si>
  <si>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</si>
  <si>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</si>
  <si>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</si>
  <si>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</si>
  <si>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</si>
  <si>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</si>
  <si>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</si>
  <si>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</si>
  <si>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</si>
  <si>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</si>
  <si>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</si>
  <si>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</si>
  <si>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</si>
  <si>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</si>
  <si>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</si>
  <si>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</si>
  <si>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</si>
  <si>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</si>
  <si>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</si>
  <si>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</si>
  <si>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</si>
  <si>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</si>
  <si>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</si>
  <si>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</si>
  <si>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</si>
  <si>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</si>
  <si>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</si>
  <si>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</si>
  <si>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</si>
  <si>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</si>
  <si>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</si>
  <si>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</si>
  <si>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</si>
  <si>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</si>
  <si>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</si>
  <si>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</si>
  <si>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</si>
  <si>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</si>
  <si>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</si>
  <si>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</si>
  <si>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</si>
  <si>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</si>
  <si>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</si>
  <si>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</si>
  <si>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</si>
  <si>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</si>
  <si>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</si>
  <si>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</si>
  <si>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</si>
  <si>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</si>
  <si>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</si>
  <si>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</si>
  <si>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</si>
  <si>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</si>
  <si>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</si>
  <si>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</si>
  <si>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</si>
  <si>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</si>
  <si>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</si>
  <si>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</si>
  <si>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</si>
  <si>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</si>
  <si>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</si>
  <si>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</si>
  <si>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</si>
  <si>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</si>
  <si>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</si>
  <si>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</si>
  <si>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</si>
  <si>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</si>
  <si>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</si>
  <si>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</si>
  <si>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</si>
  <si>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</si>
  <si>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</si>
  <si>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</si>
  <si>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</si>
  <si>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</si>
  <si>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</si>
  <si>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</si>
  <si>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</si>
  <si>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</si>
  <si>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</si>
  <si>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</si>
  <si>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</si>
  <si>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</si>
  <si>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</si>
  <si>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</si>
  <si>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</si>
  <si>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</si>
  <si>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</si>
  <si>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</si>
  <si>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</si>
  <si>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</si>
  <si>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</si>
  <si>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</si>
  <si>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</si>
  <si>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</si>
  <si>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</si>
  <si>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</si>
  <si>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</si>
  <si>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</si>
  <si>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</si>
  <si>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</si>
  <si>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</si>
  <si>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</si>
  <si>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</si>
  <si>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</si>
  <si>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</si>
  <si>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</si>
  <si>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</si>
  <si>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</si>
  <si>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</si>
  <si>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</si>
  <si>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</si>
  <si>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</si>
  <si>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</si>
  <si>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</si>
  <si>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</si>
  <si>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</si>
  <si>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</si>
  <si>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</si>
  <si>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</si>
  <si>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</si>
  <si>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</si>
  <si>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</si>
  <si>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</si>
  <si>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</si>
  <si>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</si>
  <si>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</si>
  <si>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</si>
  <si>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</si>
  <si>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</si>
  <si>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</si>
  <si>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</si>
  <si>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</si>
  <si>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</si>
  <si>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</si>
  <si>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</si>
  <si>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</si>
  <si>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</si>
  <si>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</si>
  <si>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</si>
  <si>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</si>
  <si>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</si>
  <si>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</si>
  <si>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</si>
  <si>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</si>
  <si>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</si>
  <si>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</si>
  <si>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</si>
  <si>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</si>
  <si>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</si>
  <si>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</si>
  <si>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</si>
  <si>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</si>
  <si>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</si>
  <si>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</si>
  <si>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</si>
  <si>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</si>
  <si>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</si>
  <si>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</si>
  <si>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</si>
  <si>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</si>
  <si>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</si>
  <si>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</si>
  <si>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</si>
  <si>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</si>
  <si>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</si>
  <si>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</si>
  <si>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</si>
  <si>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</si>
  <si>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</si>
  <si>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</si>
  <si>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</si>
  <si>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</si>
  <si>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</si>
  <si>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</si>
  <si>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</si>
  <si>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</si>
  <si>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</si>
  <si>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</si>
  <si>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</si>
  <si>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</si>
  <si>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</si>
  <si>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</si>
  <si>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</si>
  <si>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</si>
  <si>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</si>
  <si>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</si>
  <si>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</si>
  <si>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</si>
  <si>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</si>
  <si>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</si>
  <si>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</si>
  <si>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</si>
  <si>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</si>
  <si>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</si>
  <si>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</si>
  <si>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</si>
  <si>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</si>
  <si>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</si>
  <si>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</si>
  <si>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</si>
  <si>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</si>
  <si>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</si>
  <si>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</si>
  <si>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</si>
  <si>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</si>
  <si>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</si>
  <si>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</si>
  <si>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</si>
  <si>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</si>
  <si>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</si>
  <si>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</si>
  <si>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</si>
  <si>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</si>
  <si>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</si>
  <si>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</si>
  <si>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</si>
  <si>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</si>
  <si>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</si>
  <si>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</si>
  <si>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</si>
  <si>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</si>
  <si>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</si>
  <si>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</si>
  <si>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</si>
  <si>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</si>
  <si>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</si>
  <si>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</si>
  <si>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</si>
  <si>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</si>
  <si>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</si>
  <si>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</si>
  <si>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</si>
  <si>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</si>
  <si>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</si>
  <si>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</si>
  <si>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</si>
  <si>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</si>
  <si>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</si>
  <si>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</si>
  <si>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</si>
  <si>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</si>
  <si>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</si>
  <si>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</si>
  <si>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</si>
  <si>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</si>
  <si>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</si>
  <si>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</si>
  <si>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</si>
  <si>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</si>
  <si>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</si>
  <si>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</si>
  <si>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</si>
  <si>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</si>
  <si>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</si>
  <si>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</si>
  <si>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</si>
  <si>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</si>
  <si>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</si>
  <si>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</si>
  <si>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</si>
  <si>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</si>
  <si>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</si>
  <si>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</si>
  <si>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</si>
  <si>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</si>
  <si>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</si>
  <si>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</si>
  <si>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</si>
  <si>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</si>
  <si>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</si>
  <si>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</si>
  <si>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</si>
  <si>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</si>
  <si>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4222</t>
  </si>
  <si>
    <t>Horvatinović Viktor</t>
  </si>
  <si>
    <t>01/2411-888</t>
  </si>
  <si>
    <t>01/6177-310</t>
  </si>
  <si>
    <t>viktor.horvatinovic@dalekovod.hr</t>
  </si>
  <si>
    <t>Miličić Luka</t>
  </si>
  <si>
    <t>stanje na dan 31.12.2010.</t>
  </si>
  <si>
    <t>Obveznik: _Dalekovod d.d.__________________________________</t>
  </si>
  <si>
    <t>u razdoblju 1.1.2010. do 31.12.2010.</t>
  </si>
  <si>
    <t>Obveznik: Dalekovod d.d._____________________________________________</t>
  </si>
  <si>
    <t>Obveznik: Dalekovod d.d._________________________________________</t>
  </si>
  <si>
    <t>u razdoblju 01.01.2010. do 31.12.2010.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</si>
</sst>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4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3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0" xfId="57" applyFont="1" applyAlignment="1" applyProtection="1">
      <alignment wrapText="1"/>
      <protection hidden="1"/>
    </xf>
    <xf numFmtId="0" fontId="4" fillId="0" borderId="0" xfId="57" applyFont="1" applyAlignment="1" applyProtection="1">
      <alignment horizontal="right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1" fontId="3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3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24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Alignment="1" applyProtection="1">
      <alignment/>
      <protection hidden="1"/>
    </xf>
    <xf numFmtId="49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Alignment="1" applyProtection="1">
      <alignment horizontal="left" vertical="top" indent="2"/>
      <protection hidden="1"/>
    </xf>
    <xf numFmtId="0" fontId="4" fillId="0" borderId="0" xfId="57" applyFont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24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/>
      <protection/>
    </xf>
    <xf numFmtId="49" fontId="3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20" xfId="57" applyFont="1" applyBorder="1" applyAlignment="1" applyProtection="1">
      <alignment/>
      <protection hidden="1"/>
    </xf>
    <xf numFmtId="0" fontId="4" fillId="0" borderId="0" xfId="57" applyFont="1" applyAlignment="1" applyProtection="1">
      <alignment vertical="top"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4" fillId="0" borderId="21" xfId="57" applyFont="1" applyBorder="1" applyAlignment="1" applyProtection="1">
      <alignment/>
      <protection hidden="1"/>
    </xf>
    <xf numFmtId="0" fontId="4" fillId="0" borderId="21" xfId="57" applyFont="1" applyBorder="1" applyAlignment="1">
      <alignment/>
      <protection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3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3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24" borderId="27" xfId="57" applyFont="1" applyFill="1" applyBorder="1" applyAlignment="1" applyProtection="1">
      <alignment horizontal="left" vertical="center"/>
      <protection hidden="1" locked="0"/>
    </xf>
    <xf numFmtId="0" fontId="4" fillId="0" borderId="25" xfId="57" applyFont="1" applyBorder="1" applyAlignment="1">
      <alignment/>
      <protection/>
    </xf>
    <xf numFmtId="0" fontId="4" fillId="0" borderId="28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13" fillId="0" borderId="0" xfId="57" applyFont="1" applyAlignment="1">
      <alignment/>
      <protection/>
    </xf>
    <xf numFmtId="49" fontId="3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Border="1" applyAlignment="1" applyProtection="1">
      <alignment horizontal="center" vertical="center"/>
      <protection hidden="1" locked="0"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29" xfId="57" applyFont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4" fillId="0" borderId="0" xfId="57" applyFont="1" applyAlignment="1" applyProtection="1">
      <alignment horizontal="right" vertical="center" wrapText="1"/>
      <protection hidden="1"/>
    </xf>
    <xf numFmtId="0" fontId="4" fillId="0" borderId="30" xfId="57" applyFont="1" applyBorder="1" applyAlignment="1" applyProtection="1">
      <alignment horizontal="right" wrapText="1"/>
      <protection hidden="1"/>
    </xf>
    <xf numFmtId="49" fontId="5" fillId="24" borderId="27" xfId="52" applyNumberFormat="1" applyFill="1" applyBorder="1" applyAlignment="1" applyProtection="1">
      <alignment horizontal="left" vertical="center"/>
      <protection hidden="1" locked="0"/>
    </xf>
    <xf numFmtId="49" fontId="3" fillId="0" borderId="25" xfId="57" applyNumberFormat="1" applyFont="1" applyBorder="1" applyAlignment="1" applyProtection="1">
      <alignment horizontal="left" vertical="center"/>
      <protection hidden="1" locked="0"/>
    </xf>
    <xf numFmtId="49" fontId="3" fillId="0" borderId="28" xfId="57" applyNumberFormat="1" applyFont="1" applyBorder="1" applyAlignment="1" applyProtection="1">
      <alignment horizontal="left" vertical="center"/>
      <protection hidden="1" locked="0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30" xfId="57" applyFont="1" applyBorder="1" applyAlignment="1" applyProtection="1">
      <alignment horizontal="right"/>
      <protection hidden="1"/>
    </xf>
    <xf numFmtId="49" fontId="3" fillId="24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Border="1" applyAlignment="1">
      <alignment horizontal="left" vertical="center"/>
      <protection/>
    </xf>
    <xf numFmtId="0" fontId="20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4" fillId="0" borderId="2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left" vertical="center"/>
      <protection hidden="1" locked="0"/>
    </xf>
    <xf numFmtId="0" fontId="3" fillId="24" borderId="27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25" xfId="57" applyFont="1" applyBorder="1" applyAlignment="1">
      <alignment horizontal="left"/>
      <protection/>
    </xf>
    <xf numFmtId="0" fontId="4" fillId="0" borderId="28" xfId="57" applyFont="1" applyBorder="1" applyAlignment="1">
      <alignment horizontal="left"/>
      <protection/>
    </xf>
    <xf numFmtId="0" fontId="4" fillId="0" borderId="0" xfId="57" applyFont="1" applyAlignment="1" applyProtection="1">
      <alignment horizontal="center" vertical="center"/>
      <protection hidden="1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/>
      <protection/>
    </xf>
    <xf numFmtId="0" fontId="5" fillId="24" borderId="27" xfId="52" applyFill="1" applyBorder="1" applyAlignment="1" applyProtection="1">
      <alignment/>
      <protection hidden="1" locked="0"/>
    </xf>
    <xf numFmtId="0" fontId="3" fillId="0" borderId="25" xfId="57" applyFont="1" applyBorder="1" applyAlignment="1" applyProtection="1">
      <alignment/>
      <protection hidden="1" locked="0"/>
    </xf>
    <xf numFmtId="0" fontId="3" fillId="0" borderId="28" xfId="57" applyFont="1" applyBorder="1" applyAlignment="1" applyProtection="1">
      <alignment/>
      <protection hidden="1" locked="0"/>
    </xf>
    <xf numFmtId="0" fontId="4" fillId="0" borderId="18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5" xfId="57" applyFont="1" applyBorder="1" applyAlignment="1">
      <alignment horizontal="left" vertical="center"/>
      <protection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3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4" fillId="0" borderId="0" xfId="57" applyFont="1" applyAlignment="1" applyProtection="1">
      <alignment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2" fillId="0" borderId="30" xfId="57" applyFont="1" applyBorder="1" applyAlignment="1" applyProtection="1">
      <alignment horizontal="right" wrapText="1"/>
      <protection hidden="1"/>
    </xf>
    <xf numFmtId="1" fontId="3" fillId="24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24" borderId="28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3" fillId="21" borderId="23" xfId="0" applyFont="1" applyFill="1" applyBorder="1" applyAlignment="1" applyProtection="1">
      <alignment horizontal="center" vertical="center" wrapText="1"/>
      <protection hidden="1"/>
    </xf>
    <xf numFmtId="0" fontId="3" fillId="21" borderId="39" xfId="0" applyFont="1" applyFill="1" applyBorder="1" applyAlignment="1" applyProtection="1">
      <alignment horizontal="center" vertical="center" wrapText="1"/>
      <protection hidden="1"/>
    </xf>
    <xf numFmtId="0" fontId="3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3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3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left" vertical="center" wrapText="1"/>
    </xf>
    <xf numFmtId="0" fontId="3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3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3" t="s">
        <v>256</v>
      </c>
      <c r="B1" s="123"/>
      <c r="C1" s="12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6" t="s">
        <v>257</v>
      </c>
      <c r="B2" s="166"/>
      <c r="C2" s="166"/>
      <c r="D2" s="167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24" t="s">
        <v>324</v>
      </c>
      <c r="D6" s="125"/>
      <c r="E6" s="169"/>
      <c r="F6" s="169"/>
      <c r="G6" s="169"/>
      <c r="H6" s="169"/>
      <c r="I6" s="39"/>
      <c r="J6" s="22"/>
      <c r="K6" s="22"/>
      <c r="L6" s="22"/>
    </row>
    <row r="7" spans="1:12" ht="12.75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 ht="12.75">
      <c r="A8" s="170" t="s">
        <v>261</v>
      </c>
      <c r="B8" s="171"/>
      <c r="C8" s="124" t="s">
        <v>325</v>
      </c>
      <c r="D8" s="125"/>
      <c r="E8" s="169"/>
      <c r="F8" s="169"/>
      <c r="G8" s="169"/>
      <c r="H8" s="16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262</v>
      </c>
      <c r="B10" s="164"/>
      <c r="C10" s="124" t="s">
        <v>326</v>
      </c>
      <c r="D10" s="12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19" t="s">
        <v>327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72" t="s">
        <v>328</v>
      </c>
      <c r="D14" s="173"/>
      <c r="E14" s="31"/>
      <c r="F14" s="119" t="s">
        <v>329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19" t="s">
        <v>330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331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332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133</v>
      </c>
      <c r="D22" s="119" t="s">
        <v>329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21</v>
      </c>
      <c r="D24" s="119" t="s">
        <v>333</v>
      </c>
      <c r="E24" s="149"/>
      <c r="F24" s="149"/>
      <c r="G24" s="150"/>
      <c r="H24" s="38" t="s">
        <v>270</v>
      </c>
      <c r="I24" s="48">
        <v>1407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334</v>
      </c>
      <c r="D26" s="50"/>
      <c r="E26" s="22"/>
      <c r="F26" s="51"/>
      <c r="G26" s="138" t="s">
        <v>273</v>
      </c>
      <c r="H26" s="139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0"/>
      <c r="C30" s="120"/>
      <c r="D30" s="121"/>
      <c r="E30" s="146"/>
      <c r="F30" s="120"/>
      <c r="G30" s="120"/>
      <c r="H30" s="124"/>
      <c r="I30" s="125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0"/>
      <c r="C32" s="120"/>
      <c r="D32" s="121"/>
      <c r="E32" s="146"/>
      <c r="F32" s="120"/>
      <c r="G32" s="120"/>
      <c r="H32" s="124"/>
      <c r="I32" s="12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0"/>
      <c r="C34" s="120"/>
      <c r="D34" s="121"/>
      <c r="E34" s="146"/>
      <c r="F34" s="120"/>
      <c r="G34" s="120"/>
      <c r="H34" s="124"/>
      <c r="I34" s="12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0"/>
      <c r="C36" s="120"/>
      <c r="D36" s="121"/>
      <c r="E36" s="146"/>
      <c r="F36" s="120"/>
      <c r="G36" s="120"/>
      <c r="H36" s="124"/>
      <c r="I36" s="125"/>
      <c r="J36" s="22"/>
      <c r="K36" s="22"/>
      <c r="L36" s="22"/>
    </row>
    <row r="37" spans="1:12" ht="12.75">
      <c r="A37" s="59"/>
      <c r="B37" s="59"/>
      <c r="C37" s="122"/>
      <c r="D37" s="118"/>
      <c r="E37" s="31"/>
      <c r="F37" s="122"/>
      <c r="G37" s="118"/>
      <c r="H37" s="31"/>
      <c r="I37" s="31"/>
      <c r="J37" s="22"/>
      <c r="K37" s="22"/>
      <c r="L37" s="22"/>
    </row>
    <row r="38" spans="1:12" ht="12.75">
      <c r="A38" s="146"/>
      <c r="B38" s="120"/>
      <c r="C38" s="120"/>
      <c r="D38" s="121"/>
      <c r="E38" s="146"/>
      <c r="F38" s="120"/>
      <c r="G38" s="120"/>
      <c r="H38" s="124"/>
      <c r="I38" s="12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0"/>
      <c r="C40" s="120"/>
      <c r="D40" s="121"/>
      <c r="E40" s="146"/>
      <c r="F40" s="120"/>
      <c r="G40" s="120"/>
      <c r="H40" s="124"/>
      <c r="I40" s="12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24"/>
      <c r="D44" s="125"/>
      <c r="E44" s="32"/>
      <c r="F44" s="119"/>
      <c r="G44" s="120"/>
      <c r="H44" s="120"/>
      <c r="I44" s="121"/>
      <c r="J44" s="22"/>
      <c r="K44" s="22"/>
      <c r="L44" s="22"/>
    </row>
    <row r="45" spans="1:12" ht="12.75">
      <c r="A45" s="59"/>
      <c r="B45" s="59"/>
      <c r="C45" s="122"/>
      <c r="D45" s="118"/>
      <c r="E45" s="31"/>
      <c r="F45" s="122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1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337</v>
      </c>
      <c r="D48" s="136"/>
      <c r="E48" s="137"/>
      <c r="F48" s="32"/>
      <c r="G48" s="38" t="s">
        <v>281</v>
      </c>
      <c r="H48" s="140" t="s">
        <v>338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339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340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29" t="s">
        <v>283</v>
      </c>
      <c r="D53" s="129"/>
      <c r="E53" s="129"/>
      <c r="F53" s="129"/>
      <c r="G53" s="129"/>
      <c r="H53" s="12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43"/>
      <c r="D55" s="143"/>
      <c r="E55" s="14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8" t="s">
        <v>317</v>
      </c>
      <c r="I56" s="128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8"/>
      <c r="I57" s="128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8"/>
      <c r="I58" s="128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8"/>
      <c r="I59" s="128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8"/>
      <c r="I60" s="12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0" t="s">
        <v>287</v>
      </c>
      <c r="H63" s="126"/>
      <c r="I63" s="12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viktor.horvatinov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0" max="10" width="11.28125" style="0" customWidth="1"/>
    <col min="11" max="11" width="11.003906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341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342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678111938</v>
      </c>
      <c r="K9" s="12">
        <f>K10+K17+K27+K36+K40</f>
        <v>799555169.5699999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18150158</v>
      </c>
      <c r="K10" s="12">
        <f>SUM(K11:K16)</f>
        <v>19935668.759999994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16197111</v>
      </c>
      <c r="K12" s="13">
        <v>10704401.239999995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1953047</v>
      </c>
      <c r="K15" s="13">
        <v>9231267.52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468458748</v>
      </c>
      <c r="K17" s="12">
        <f>SUM(K18:K26)</f>
        <v>482882259.71999997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13521765</v>
      </c>
      <c r="K18" s="13">
        <v>13521764.95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118319745</v>
      </c>
      <c r="K19" s="13">
        <v>122237663.64000002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181376004</v>
      </c>
      <c r="K20" s="13">
        <v>168936051.23999998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31133001</v>
      </c>
      <c r="K21" s="13">
        <v>25267539.949999988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0</v>
      </c>
      <c r="K23" s="13">
        <v>0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17267527</v>
      </c>
      <c r="K24" s="13">
        <v>46718247.63999999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0</v>
      </c>
      <c r="K25" s="13">
        <v>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106840706</v>
      </c>
      <c r="K26" s="13">
        <v>106200992.3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191503032</v>
      </c>
      <c r="K27" s="12">
        <f>SUM(K28:K35)</f>
        <v>296737241.09000003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119100800</v>
      </c>
      <c r="K28" s="13">
        <v>205418497.19000003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11858508</v>
      </c>
      <c r="K29" s="13">
        <v>11382208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33665538</v>
      </c>
      <c r="K30" s="13">
        <v>18889640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23109846</v>
      </c>
      <c r="K31" s="13">
        <v>8551101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3768340</v>
      </c>
      <c r="K32" s="13">
        <v>29698443.83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0</v>
      </c>
      <c r="K33" s="13">
        <v>22797351.069999993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0</v>
      </c>
      <c r="K39" s="13">
        <v>0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1456096953</v>
      </c>
      <c r="K41" s="12">
        <f>K42+K50+K57+K65</f>
        <v>1411333432.4099998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444713689</v>
      </c>
      <c r="K42" s="12">
        <f>SUM(K43:K49)</f>
        <v>314767446.9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100001544</v>
      </c>
      <c r="K43" s="13">
        <v>84950755.45999996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344712145</v>
      </c>
      <c r="K44" s="13">
        <v>134421350.38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95395341.06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908076263</v>
      </c>
      <c r="K50" s="12">
        <f>SUM(K51:K56)</f>
        <v>880721121.84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7456038</v>
      </c>
      <c r="K51" s="13">
        <v>46887177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865742878</v>
      </c>
      <c r="K52" s="13">
        <v>744424643.74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966184</v>
      </c>
      <c r="K54" s="13">
        <v>1150391.8599999999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557850</v>
      </c>
      <c r="K55" s="13">
        <v>30657572.21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33353313</v>
      </c>
      <c r="K56" s="13">
        <v>57601337.03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63014840</v>
      </c>
      <c r="K57" s="12">
        <f>SUM(K58:K64)</f>
        <v>129753577.05000001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17617282</v>
      </c>
      <c r="K59" s="13">
        <v>30862219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855000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26023</v>
      </c>
      <c r="K62" s="13">
        <v>26629.39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45371535</v>
      </c>
      <c r="K63" s="13">
        <v>98009728.66000001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>
        <v>0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40292161</v>
      </c>
      <c r="K65" s="13">
        <v>86091286.61999999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12052995</v>
      </c>
      <c r="K66" s="13">
        <v>10261859.43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2146261886</v>
      </c>
      <c r="K67" s="12">
        <f>K8+K9+K41+K66</f>
        <v>2221150461.4099994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406320335</v>
      </c>
      <c r="K68" s="14">
        <v>613050040.6700001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668191261</v>
      </c>
      <c r="K70" s="20">
        <f>K71+K72+K73+K79+K80+K83+K86</f>
        <v>678864499.49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229381200</v>
      </c>
      <c r="K71" s="13">
        <v>229381200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342650517</v>
      </c>
      <c r="K73" s="12">
        <f>K74+K75-K76+K77+K78</f>
        <v>431585357.84000003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11486600</v>
      </c>
      <c r="K74" s="13">
        <v>11486599.83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0</v>
      </c>
      <c r="K76" s="13">
        <v>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218400504</v>
      </c>
      <c r="K77" s="13">
        <v>307335345.22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112763413</v>
      </c>
      <c r="K78" s="13">
        <v>112763412.79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7224706</v>
      </c>
      <c r="K79" s="13">
        <v>15037717.65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0</v>
      </c>
      <c r="K81" s="13">
        <v>0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0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88934838</v>
      </c>
      <c r="K83" s="12">
        <f>K84-K85</f>
        <v>2860224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88934838</v>
      </c>
      <c r="K84" s="13">
        <v>2860224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6876000</v>
      </c>
      <c r="K87" s="12">
        <f>SUM(K88:K90)</f>
        <v>6282000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6876000</v>
      </c>
      <c r="K88" s="13">
        <v>6282000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0</v>
      </c>
      <c r="K90" s="13">
        <v>0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155044094</v>
      </c>
      <c r="K91" s="12">
        <f>SUM(K92:K100)</f>
        <v>336485579.56000006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0</v>
      </c>
      <c r="K93" s="13">
        <v>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1665000</v>
      </c>
      <c r="K94" s="13">
        <v>243298204.73000002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153379094</v>
      </c>
      <c r="K96" s="13">
        <v>93187374.83000001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0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1244995504</v>
      </c>
      <c r="K101" s="12">
        <f>SUM(K102:K113)</f>
        <v>1199518382.38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9778074</v>
      </c>
      <c r="K102" s="13">
        <v>20086019.76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8907329</v>
      </c>
      <c r="K103" s="13">
        <v>12819869.57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335385720</v>
      </c>
      <c r="K104" s="13">
        <v>429766196.67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27490675</v>
      </c>
      <c r="K105" s="13">
        <v>135030286.97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578507453</v>
      </c>
      <c r="K106" s="13">
        <v>365331524.76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232836403</v>
      </c>
      <c r="K107" s="13">
        <v>210105782.94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11231149</v>
      </c>
      <c r="K109" s="13">
        <v>4227713.48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13355958</v>
      </c>
      <c r="K110" s="13">
        <v>6663521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1899762</v>
      </c>
      <c r="K111" s="13">
        <v>1899762.4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25602981</v>
      </c>
      <c r="K113" s="13">
        <v>13587704.83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71155027</v>
      </c>
      <c r="K114" s="13">
        <v>0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2146261886</v>
      </c>
      <c r="K115" s="12">
        <f>K70+K87+K91+K101+K114</f>
        <v>2221150461.4300003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406320335</v>
      </c>
      <c r="K116" s="14">
        <v>613050040.6700001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344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2384177626</v>
      </c>
      <c r="K7" s="20">
        <f>SUM(K8:K9)</f>
        <v>1576758056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2336839775</v>
      </c>
      <c r="K8" s="13">
        <v>1478616371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47337851</v>
      </c>
      <c r="K9" s="13">
        <v>98141685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2203543518</v>
      </c>
      <c r="K10" s="12">
        <f>K11+K12+K16+K20+K21+K22+K25+K26</f>
        <v>1513147477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120784589</v>
      </c>
      <c r="K11" s="13">
        <v>114292612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1547600091</v>
      </c>
      <c r="K12" s="12">
        <f>SUM(K13:K15)</f>
        <v>982969205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352610080</v>
      </c>
      <c r="K13" s="13">
        <v>170623725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104766649</v>
      </c>
      <c r="K14" s="13">
        <v>114480157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1090223362</v>
      </c>
      <c r="K15" s="13">
        <v>697865323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294329380</v>
      </c>
      <c r="K16" s="12">
        <f>SUM(K17:K19)</f>
        <v>225385558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178184301</v>
      </c>
      <c r="K17" s="13">
        <v>143298826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78213640</v>
      </c>
      <c r="K18" s="13">
        <v>55783324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37931439</v>
      </c>
      <c r="K19" s="13">
        <v>26303408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51930614</v>
      </c>
      <c r="K20" s="13">
        <v>51497854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179474159</v>
      </c>
      <c r="K21" s="13">
        <v>117487305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415673</v>
      </c>
      <c r="K22" s="12">
        <f>SUM(K23:K24)</f>
        <v>5243134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415673</v>
      </c>
      <c r="K24" s="13">
        <v>5243134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0</v>
      </c>
      <c r="K25" s="13">
        <v>0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9009012</v>
      </c>
      <c r="K26" s="13">
        <v>16271809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1569917</v>
      </c>
      <c r="K27" s="12">
        <f>SUM(K28:K32)</f>
        <v>2230814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0</v>
      </c>
      <c r="K28" s="13">
        <v>0</v>
      </c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63278</v>
      </c>
      <c r="K29" s="13">
        <v>2230814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>
        <v>0</v>
      </c>
      <c r="K30" s="13">
        <v>0</v>
      </c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>
        <v>0</v>
      </c>
      <c r="K31" s="13">
        <v>0</v>
      </c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1506639</v>
      </c>
      <c r="K32" s="13">
        <v>0</v>
      </c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70691295</v>
      </c>
      <c r="K33" s="12">
        <f>SUM(K34:K37)</f>
        <v>60429983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134534</v>
      </c>
      <c r="K34" s="13">
        <v>248775</v>
      </c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70556761</v>
      </c>
      <c r="K35" s="13">
        <v>60181208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>
        <v>0</v>
      </c>
      <c r="K36" s="13">
        <v>0</v>
      </c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0</v>
      </c>
      <c r="K37" s="13">
        <v>0</v>
      </c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>
        <v>0</v>
      </c>
      <c r="K38" s="13">
        <v>0</v>
      </c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>
        <v>0</v>
      </c>
      <c r="K39" s="13">
        <v>0</v>
      </c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>
        <v>0</v>
      </c>
      <c r="K40" s="13">
        <v>0</v>
      </c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>
        <v>0</v>
      </c>
      <c r="K41" s="13">
        <v>0</v>
      </c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2385747543</v>
      </c>
      <c r="K42" s="12">
        <f>K7+K27+K38+K40</f>
        <v>1578988870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2274234813</v>
      </c>
      <c r="K43" s="12">
        <f>K10+K33+K39+K41</f>
        <v>1573577460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111512730</v>
      </c>
      <c r="K44" s="12">
        <f>K42-K43</f>
        <v>5411410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111512730</v>
      </c>
      <c r="K45" s="12">
        <f>IF(K42&gt;K43,K42-K43,0)</f>
        <v>5411410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22577892</v>
      </c>
      <c r="K47" s="13">
        <v>2551186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88934838</v>
      </c>
      <c r="K48" s="12">
        <f>K44-K47</f>
        <v>2860224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88934838</v>
      </c>
      <c r="K49" s="12">
        <f>IF(K48&gt;0,K48,0)</f>
        <v>2860224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88934838</v>
      </c>
      <c r="K56" s="11">
        <v>2860224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7813011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>
        <v>0</v>
      </c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>
        <v>7813011</v>
      </c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>
        <v>0</v>
      </c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>
        <v>0</v>
      </c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>
        <v>0</v>
      </c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>
        <v>0</v>
      </c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>
        <v>0</v>
      </c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>
        <v>1562602</v>
      </c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6250409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88934838</v>
      </c>
      <c r="K67" s="18">
        <f>K56+K66</f>
        <v>9110633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5:H15"/>
    <mergeCell ref="A16:H16"/>
    <mergeCell ref="A9:H9"/>
    <mergeCell ref="A10:H10"/>
    <mergeCell ref="A11:H11"/>
    <mergeCell ref="A12:H12"/>
    <mergeCell ref="A14:H14"/>
    <mergeCell ref="A5:H5"/>
    <mergeCell ref="A6:H6"/>
    <mergeCell ref="A7:H7"/>
    <mergeCell ref="A8:H8"/>
    <mergeCell ref="K1:K2"/>
    <mergeCell ref="A2:J2"/>
    <mergeCell ref="A4:K4"/>
    <mergeCell ref="A13:H13"/>
    <mergeCell ref="A1:J1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0" max="11" width="10.8515625" style="0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111512733</v>
      </c>
      <c r="K8" s="13">
        <v>5411410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51930614</v>
      </c>
      <c r="K9" s="13">
        <v>51497854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0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154172471</v>
      </c>
      <c r="K11" s="13">
        <v>22491883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246949519</v>
      </c>
      <c r="K12" s="13">
        <v>129946241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15364385</v>
      </c>
      <c r="K13" s="13">
        <v>0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579929722</v>
      </c>
      <c r="K14" s="12">
        <f>SUM(K8:K13)</f>
        <v>209347388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343889180</v>
      </c>
      <c r="K15" s="13">
        <v>83848020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0</v>
      </c>
      <c r="K16" s="13">
        <v>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0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0</v>
      </c>
      <c r="K18" s="13">
        <v>25211786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343889180</v>
      </c>
      <c r="K19" s="12">
        <f>SUM(K15:K18)</f>
        <v>109059806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236040542</v>
      </c>
      <c r="K20" s="12">
        <f>IF(K14&gt;K19,K14-K19,0)</f>
        <v>100287582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20730045</v>
      </c>
      <c r="K23" s="13">
        <v>32518041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90543029</v>
      </c>
      <c r="K24" s="13">
        <v>154012560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1046045</v>
      </c>
      <c r="K25" s="13">
        <v>1510117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/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112319119</v>
      </c>
      <c r="K28" s="12">
        <f>SUM(K23:K27)</f>
        <v>188040718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55665105</v>
      </c>
      <c r="K29" s="13">
        <v>171354575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145712894</v>
      </c>
      <c r="K30" s="13">
        <v>320882497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0</v>
      </c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201377999</v>
      </c>
      <c r="K32" s="12">
        <f>SUM(K29:K31)</f>
        <v>492237072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89058880</v>
      </c>
      <c r="K34" s="12">
        <f>IF(K32&gt;K28,K32-K28,0)</f>
        <v>304196354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151181774</v>
      </c>
      <c r="K36" s="13">
        <v>162871623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735696692</v>
      </c>
      <c r="K37" s="13">
        <v>965868104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/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886878466</v>
      </c>
      <c r="K39" s="12">
        <f>SUM(K36:K38)</f>
        <v>1128739727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1066843268</v>
      </c>
      <c r="K40" s="13">
        <v>692612234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29046404</v>
      </c>
      <c r="K42" s="13">
        <v>186449596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2398700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0</v>
      </c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1098288372</v>
      </c>
      <c r="K45" s="12">
        <f>SUM(K40:K44)</f>
        <v>879061830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249677897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211409906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45769125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64428244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104720406</v>
      </c>
      <c r="K50" s="13">
        <v>40322162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45769125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64428244</v>
      </c>
      <c r="K52" s="13">
        <v>0</v>
      </c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40292162</v>
      </c>
      <c r="K53" s="18">
        <f>K50+K51-K52</f>
        <v>86091287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/>
      <c r="F2" s="99" t="s">
        <v>258</v>
      </c>
      <c r="G2" s="274"/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229381200</v>
      </c>
      <c r="K5" s="107">
        <v>229381200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0</v>
      </c>
      <c r="K6" s="108">
        <v>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342650517</v>
      </c>
      <c r="K7" s="108">
        <v>431585357.84000003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0</v>
      </c>
      <c r="K8" s="108">
        <v>0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88934838</v>
      </c>
      <c r="K9" s="108">
        <v>2860224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7224706</v>
      </c>
      <c r="K12" s="108">
        <v>15037717.65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668191261</v>
      </c>
      <c r="K14" s="109">
        <f>SUM(K5:K13)</f>
        <v>678864499.49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11:H11"/>
    <mergeCell ref="A5:H5"/>
    <mergeCell ref="A6:H6"/>
    <mergeCell ref="C2:D2"/>
    <mergeCell ref="G2:H2"/>
    <mergeCell ref="A3:H3"/>
    <mergeCell ref="A4:H4"/>
    <mergeCell ref="A17:H17"/>
    <mergeCell ref="A18:H18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Miroslav Nikolić</cp:lastModifiedBy>
  <cp:lastPrinted>2011-05-02T07:53:27Z</cp:lastPrinted>
  <dcterms:created xsi:type="dcterms:W3CDTF">2008-10-17T11:51:54Z</dcterms:created>
  <dcterms:modified xsi:type="dcterms:W3CDTF">2011-05-02T09:05:42Z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