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3525" yWindow="1485" windowWidth="17955" windowHeight="10890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  <definedName name="_xlnm.Print_Area" localSheetId="2">RDG!$A$1:$K$71</definedName>
  </definedNames>
  <calcPr calcId="125725" calcOnSave="0"/>
</workbook>
</file>

<file path=xl/calcChain.xml><?xml version="1.0" encoding="utf-8"?>
<calcChain xmlns="http://schemas.openxmlformats.org/spreadsheetml/2006/main">
  <c r="J53" i="20"/>
  <c r="K53"/>
  <c r="J39" l="1"/>
  <c r="K54" i="21"/>
  <c r="J54"/>
  <c r="K20"/>
  <c r="K13"/>
  <c r="K22" s="1"/>
  <c r="K33"/>
  <c r="K29"/>
  <c r="K35" s="1"/>
  <c r="K46"/>
  <c r="K40"/>
  <c r="J20"/>
  <c r="J22" s="1"/>
  <c r="J13"/>
  <c r="J21" s="1"/>
  <c r="J33"/>
  <c r="J29"/>
  <c r="J34" s="1"/>
  <c r="J35"/>
  <c r="J46"/>
  <c r="J40"/>
  <c r="J47" s="1"/>
  <c r="J48"/>
  <c r="K19" i="20"/>
  <c r="K14"/>
  <c r="K32"/>
  <c r="K28"/>
  <c r="K45"/>
  <c r="K39"/>
  <c r="J19"/>
  <c r="J14"/>
  <c r="J32"/>
  <c r="J28"/>
  <c r="J45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2" i="18"/>
  <c r="K57"/>
  <c r="K66" s="1"/>
  <c r="J57"/>
  <c r="J66" s="1"/>
  <c r="K7"/>
  <c r="K27"/>
  <c r="K12"/>
  <c r="K16"/>
  <c r="K22"/>
  <c r="K33"/>
  <c r="J7"/>
  <c r="J27"/>
  <c r="J16"/>
  <c r="J22"/>
  <c r="J33"/>
  <c r="J15" i="17"/>
  <c r="K15"/>
  <c r="J22"/>
  <c r="K22"/>
  <c r="K46" i="20"/>
  <c r="K47" i="21"/>
  <c r="K21"/>
  <c r="J50" l="1"/>
  <c r="K48"/>
  <c r="K34"/>
  <c r="J46" i="20"/>
  <c r="K20"/>
  <c r="J69" i="19"/>
  <c r="K47" i="20"/>
  <c r="K34"/>
  <c r="K33"/>
  <c r="K21"/>
  <c r="K10" i="18"/>
  <c r="K43" s="1"/>
  <c r="K42"/>
  <c r="K69" i="19"/>
  <c r="K40"/>
  <c r="K8"/>
  <c r="J47" i="20"/>
  <c r="J33"/>
  <c r="J34"/>
  <c r="J20"/>
  <c r="J21"/>
  <c r="J42" i="18"/>
  <c r="J10"/>
  <c r="J43" s="1"/>
  <c r="J40" i="19"/>
  <c r="J8"/>
  <c r="K49" i="21"/>
  <c r="K50"/>
  <c r="J49"/>
  <c r="J114" i="19" l="1"/>
  <c r="K114"/>
  <c r="K48" i="20"/>
  <c r="K44" i="18"/>
  <c r="K48" s="1"/>
  <c r="K49" i="20"/>
  <c r="K45" i="18"/>
  <c r="K46"/>
  <c r="K66" i="19"/>
  <c r="J49" i="20"/>
  <c r="J48"/>
  <c r="J45" i="18"/>
  <c r="J46"/>
  <c r="J44"/>
  <c r="J48" s="1"/>
  <c r="J66" i="19"/>
  <c r="J50" i="18" l="1"/>
  <c r="J56"/>
  <c r="J67" s="1"/>
  <c r="K49"/>
  <c r="K56"/>
  <c r="K67" s="1"/>
  <c r="K50"/>
  <c r="J49"/>
</calcChain>
</file>

<file path=xl/sharedStrings.xml><?xml version="1.0" encoding="utf-8"?>
<sst xmlns="http://schemas.openxmlformats.org/spreadsheetml/2006/main" count="417" uniqueCount="360">
  <si>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</si>
  <si>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</si>
  <si>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</si>
  <si>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</si>
  <si>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</si>
  <si>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</si>
  <si>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</si>
  <si>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</si>
  <si>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</si>
  <si>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</si>
  <si>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</si>
  <si>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</si>
  <si>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</si>
  <si>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</si>
  <si>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</si>
  <si>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</si>
  <si>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</si>
  <si>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</si>
  <si>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</si>
  <si>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</si>
  <si>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</si>
  <si>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</si>
  <si>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</si>
  <si>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</si>
  <si>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</si>
  <si>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</si>
  <si>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</si>
  <si>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</si>
  <si>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</si>
  <si>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</si>
  <si>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</si>
  <si>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</si>
  <si>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</si>
  <si>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</si>
  <si>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</si>
  <si>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</si>
  <si>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</si>
  <si>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</si>
  <si>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</si>
  <si>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</si>
  <si>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</si>
  <si>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</si>
  <si>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</si>
  <si>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</si>
  <si>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</si>
  <si>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</si>
  <si>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</si>
  <si>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</si>
  <si>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</si>
  <si>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</si>
  <si>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</si>
  <si>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</si>
  <si>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</si>
  <si>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</si>
  <si>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</si>
  <si>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</si>
  <si>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</si>
  <si>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</si>
  <si>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</si>
  <si>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</si>
  <si>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</si>
  <si>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</si>
  <si>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</si>
  <si>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</si>
  <si>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</si>
  <si>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</si>
  <si>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</si>
  <si>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</si>
  <si>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</si>
  <si>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</si>
  <si>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</si>
  <si>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</si>
  <si>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</si>
  <si>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</si>
  <si>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</si>
  <si>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</si>
  <si>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</si>
  <si>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</si>
  <si>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</si>
  <si>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</si>
  <si>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</si>
  <si>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</si>
  <si>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</si>
  <si>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</si>
  <si>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</si>
  <si>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</si>
  <si>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</si>
  <si>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</si>
  <si>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</si>
  <si>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</si>
  <si>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</si>
  <si>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</si>
  <si>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</si>
  <si>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</si>
  <si>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</si>
  <si>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</si>
  <si>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</si>
  <si>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</si>
  <si>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</si>
  <si>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</si>
  <si>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</si>
  <si>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</si>
  <si>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</si>
  <si>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</si>
  <si>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</si>
  <si>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</si>
  <si>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</si>
  <si>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</si>
  <si>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</si>
  <si>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</si>
  <si>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</si>
  <si>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</si>
  <si>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</si>
  <si>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</si>
  <si>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</si>
  <si>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</si>
  <si>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</si>
  <si>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</si>
  <si>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</si>
  <si>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</si>
  <si>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</si>
  <si>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</si>
  <si>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</si>
  <si>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</si>
  <si>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</si>
  <si>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</si>
  <si>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</si>
  <si>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</si>
  <si>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</si>
  <si>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</si>
  <si>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</si>
  <si>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</si>
  <si>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</si>
  <si>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</si>
  <si>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</si>
  <si>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</si>
  <si>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</si>
  <si>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</si>
  <si>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</si>
  <si>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</si>
  <si>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</si>
  <si>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</si>
  <si>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</si>
  <si>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</si>
  <si>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</si>
  <si>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</si>
  <si>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</si>
  <si>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</si>
  <si>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</si>
  <si>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</si>
  <si>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</si>
  <si>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</si>
  <si>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</si>
  <si>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</si>
  <si>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</si>
  <si>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</si>
  <si>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</si>
  <si>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</si>
  <si>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</si>
  <si>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</si>
  <si>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</si>
  <si>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</si>
  <si>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</si>
  <si>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</si>
  <si>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</si>
  <si>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</si>
  <si>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</si>
  <si>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</si>
  <si>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</si>
  <si>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</si>
  <si>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</si>
  <si>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</si>
  <si>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</si>
  <si>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</si>
  <si>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</si>
  <si>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</si>
  <si>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</si>
  <si>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</si>
  <si>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</si>
  <si>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</si>
  <si>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</si>
  <si>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</si>
  <si>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</si>
  <si>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</si>
  <si>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</si>
  <si>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</si>
  <si>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</si>
  <si>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</si>
  <si>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</si>
  <si>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</si>
  <si>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</si>
  <si>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</si>
  <si>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</si>
  <si>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</si>
  <si>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</si>
  <si>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</si>
  <si>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</si>
  <si>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</si>
  <si>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</si>
  <si>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</si>
  <si>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</si>
  <si>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</si>
  <si>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</si>
  <si>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</si>
  <si>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</si>
  <si>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</si>
  <si>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</si>
  <si>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</si>
  <si>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</si>
  <si>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</si>
  <si>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</si>
  <si>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</si>
  <si>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</si>
  <si>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</si>
  <si>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</si>
  <si>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</si>
  <si>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</si>
  <si>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</si>
  <si>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</si>
  <si>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</si>
  <si>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</si>
  <si>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</si>
  <si>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</si>
  <si>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</si>
  <si>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</si>
  <si>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</si>
  <si>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</si>
  <si>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</si>
  <si>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</si>
  <si>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</si>
  <si>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</si>
  <si>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</si>
  <si>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</si>
  <si>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</si>
  <si>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</si>
  <si>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</si>
  <si>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</si>
  <si>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</si>
  <si>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</si>
  <si>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</si>
  <si>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</si>
  <si>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</si>
  <si>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</si>
  <si>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</si>
  <si>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</si>
  <si>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</si>
  <si>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</si>
  <si>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</si>
  <si>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</si>
  <si>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</si>
  <si>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</si>
  <si>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</si>
  <si>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</si>
  <si>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</si>
  <si>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</si>
  <si>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</si>
  <si>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</si>
  <si>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</si>
  <si>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</si>
  <si>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</si>
  <si>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</si>
  <si>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</si>
  <si>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</si>
  <si>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</si>
  <si>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</si>
  <si>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</si>
  <si>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</si>
  <si>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</si>
  <si>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</si>
  <si>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</si>
  <si>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</si>
  <si>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</si>
  <si>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</si>
  <si>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</si>
  <si>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</si>
  <si>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</si>
  <si>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</si>
  <si>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</si>
  <si>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</si>
  <si>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</si>
  <si>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</si>
  <si>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</si>
  <si>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</si>
  <si>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</si>
  <si>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</si>
  <si>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</si>
  <si>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</si>
  <si>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</si>
  <si>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</si>
  <si>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</si>
  <si>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</si>
  <si>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</si>
  <si>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</si>
  <si>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</si>
  <si>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</si>
  <si>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</si>
  <si>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</si>
  <si>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</si>
  <si>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</si>
  <si>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</si>
  <si>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</si>
  <si>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</si>
  <si>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</si>
  <si>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</si>
  <si>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</si>
  <si>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</si>
  <si>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</si>
  <si>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</si>
  <si>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</si>
  <si>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</si>
  <si>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</si>
  <si>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</si>
  <si>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</si>
  <si>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</si>
  <si>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</si>
  <si>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</si>
  <si>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</si>
  <si>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</si>
  <si>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</si>
  <si>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</si>
  <si>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</si>
  <si>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</si>
  <si>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</si>
  <si>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</si>
  <si>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</si>
  <si>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</si>
  <si>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</si>
  <si>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</si>
  <si>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</si>
  <si>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</si>
  <si>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</si>
  <si>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</si>
  <si>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</si>
  <si>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</si>
  <si>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</si>
  <si>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</si>
  <si>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</si>
  <si>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</si>
  <si>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</si>
  <si>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</si>
  <si>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</si>
  <si>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</si>
  <si>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</si>
  <si>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</si>
  <si>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</si>
  <si>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</si>
  <si>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KONSOLIDIRANA BILANCA</t>
  </si>
  <si>
    <t>Obveznik: ĐURO ĐAKOVIĆ Holding d.d.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</si>
  <si>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</si>
  <si>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</si>
  <si>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</si>
  <si>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</si>
  <si>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</si>
  <si>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1.1.2012.</t>
  </si>
  <si>
    <t>31.12.2012.</t>
  </si>
  <si>
    <t>stanje na dan 31.12.2012.</t>
  </si>
  <si>
    <t>u razdoblju od 1.1.2012. do 31.12.2012.</t>
  </si>
  <si>
    <t>u razdoblju 1.1.2012. do 31.12.2012.</t>
  </si>
  <si>
    <t>Slaven Posavac</t>
  </si>
  <si>
    <t>Vladimir Kovačević</t>
  </si>
</sst>
</file>

<file path=xl/styles.xml><?xml version="1.0" encoding="utf-8"?>
<styleSheet xmlns="http://schemas.openxmlformats.org/spreadsheetml/2006/main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4" applyFont="1" applyAlignment="1">
      <alignment wrapText="1"/>
    </xf>
    <xf numFmtId="0" fontId="1" fillId="0" borderId="0" xfId="0" applyFont="1"/>
    <xf numFmtId="0" fontId="1" fillId="0" borderId="0" xfId="4" applyFont="1" applyBorder="1" applyAlignment="1">
      <alignment wrapText="1"/>
    </xf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0" fontId="30" fillId="0" borderId="18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iperveza" xfId="1" builtinId="8"/>
    <cellStyle name="Normal_TFI-KI" xfId="2"/>
    <cellStyle name="Normal_TFI-POD" xfId="3"/>
    <cellStyle name="Obično" xfId="0" builtinId="0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5"/>
  <sheetViews>
    <sheetView view="pageBreakPreview" topLeftCell="A43" zoomScale="110" zoomScaleNormal="100" zoomScaleSheetLayoutView="100" workbookViewId="0">
      <selection activeCell="L57" sqref="L57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4" t="s">
        <v>251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1" t="s">
        <v>252</v>
      </c>
      <c r="B2" s="141"/>
      <c r="C2" s="141"/>
      <c r="D2" s="142"/>
      <c r="E2" s="24" t="s">
        <v>353</v>
      </c>
      <c r="F2" s="25"/>
      <c r="G2" s="26" t="s">
        <v>253</v>
      </c>
      <c r="H2" s="24" t="s">
        <v>354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43" t="s">
        <v>254</v>
      </c>
      <c r="B4" s="143"/>
      <c r="C4" s="143"/>
      <c r="D4" s="143"/>
      <c r="E4" s="143"/>
      <c r="F4" s="143"/>
      <c r="G4" s="143"/>
      <c r="H4" s="143"/>
      <c r="I4" s="143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9" t="s">
        <v>255</v>
      </c>
      <c r="B6" s="130"/>
      <c r="C6" s="127" t="s">
        <v>318</v>
      </c>
      <c r="D6" s="128"/>
      <c r="E6" s="144"/>
      <c r="F6" s="144"/>
      <c r="G6" s="144"/>
      <c r="H6" s="144"/>
      <c r="I6" s="39"/>
      <c r="J6" s="22"/>
      <c r="K6" s="22"/>
      <c r="L6" s="22"/>
    </row>
    <row r="7" spans="1:12">
      <c r="A7" s="40"/>
      <c r="B7" s="40"/>
      <c r="C7" s="31"/>
      <c r="D7" s="31"/>
      <c r="E7" s="144"/>
      <c r="F7" s="144"/>
      <c r="G7" s="144"/>
      <c r="H7" s="144"/>
      <c r="I7" s="39"/>
      <c r="J7" s="22"/>
      <c r="K7" s="22"/>
      <c r="L7" s="22"/>
    </row>
    <row r="8" spans="1:12">
      <c r="A8" s="145" t="s">
        <v>256</v>
      </c>
      <c r="B8" s="146"/>
      <c r="C8" s="127" t="s">
        <v>319</v>
      </c>
      <c r="D8" s="128"/>
      <c r="E8" s="144"/>
      <c r="F8" s="144"/>
      <c r="G8" s="144"/>
      <c r="H8" s="144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8" t="s">
        <v>257</v>
      </c>
      <c r="B10" s="139"/>
      <c r="C10" s="127">
        <v>58828286397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>
      <c r="A11" s="140"/>
      <c r="B11" s="14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9" t="s">
        <v>258</v>
      </c>
      <c r="B12" s="130"/>
      <c r="C12" s="121" t="s">
        <v>320</v>
      </c>
      <c r="D12" s="131"/>
      <c r="E12" s="131"/>
      <c r="F12" s="131"/>
      <c r="G12" s="131"/>
      <c r="H12" s="131"/>
      <c r="I12" s="132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9" t="s">
        <v>259</v>
      </c>
      <c r="B14" s="130"/>
      <c r="C14" s="147">
        <v>35000</v>
      </c>
      <c r="D14" s="148"/>
      <c r="E14" s="31"/>
      <c r="F14" s="121" t="s">
        <v>321</v>
      </c>
      <c r="G14" s="131"/>
      <c r="H14" s="131"/>
      <c r="I14" s="132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9" t="s">
        <v>260</v>
      </c>
      <c r="B16" s="130"/>
      <c r="C16" s="121" t="s">
        <v>322</v>
      </c>
      <c r="D16" s="131"/>
      <c r="E16" s="131"/>
      <c r="F16" s="131"/>
      <c r="G16" s="131"/>
      <c r="H16" s="131"/>
      <c r="I16" s="132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9" t="s">
        <v>261</v>
      </c>
      <c r="B18" s="130"/>
      <c r="C18" s="133" t="s">
        <v>323</v>
      </c>
      <c r="D18" s="134"/>
      <c r="E18" s="134"/>
      <c r="F18" s="134"/>
      <c r="G18" s="134"/>
      <c r="H18" s="134"/>
      <c r="I18" s="135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9" t="s">
        <v>262</v>
      </c>
      <c r="B20" s="130"/>
      <c r="C20" s="133" t="s">
        <v>324</v>
      </c>
      <c r="D20" s="134"/>
      <c r="E20" s="134"/>
      <c r="F20" s="134"/>
      <c r="G20" s="134"/>
      <c r="H20" s="134"/>
      <c r="I20" s="135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9" t="s">
        <v>263</v>
      </c>
      <c r="B22" s="130"/>
      <c r="C22" s="110">
        <v>396</v>
      </c>
      <c r="D22" s="121" t="s">
        <v>321</v>
      </c>
      <c r="E22" s="122"/>
      <c r="F22" s="123"/>
      <c r="G22" s="149"/>
      <c r="H22" s="150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29" t="s">
        <v>264</v>
      </c>
      <c r="B24" s="130"/>
      <c r="C24" s="110">
        <v>12</v>
      </c>
      <c r="D24" s="121" t="s">
        <v>325</v>
      </c>
      <c r="E24" s="122"/>
      <c r="F24" s="122"/>
      <c r="G24" s="123"/>
      <c r="H24" s="38" t="s">
        <v>265</v>
      </c>
      <c r="I24" s="47">
        <v>1099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29" t="s">
        <v>267</v>
      </c>
      <c r="B26" s="130"/>
      <c r="C26" s="48" t="s">
        <v>326</v>
      </c>
      <c r="D26" s="49"/>
      <c r="E26" s="22"/>
      <c r="F26" s="50"/>
      <c r="G26" s="129" t="s">
        <v>268</v>
      </c>
      <c r="H26" s="130"/>
      <c r="I26" s="51" t="s">
        <v>327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1" t="s">
        <v>269</v>
      </c>
      <c r="B28" s="152"/>
      <c r="C28" s="153"/>
      <c r="D28" s="153"/>
      <c r="E28" s="154" t="s">
        <v>270</v>
      </c>
      <c r="F28" s="155"/>
      <c r="G28" s="155"/>
      <c r="H28" s="156" t="s">
        <v>271</v>
      </c>
      <c r="I28" s="156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21" t="s">
        <v>328</v>
      </c>
      <c r="B30" s="136"/>
      <c r="C30" s="136"/>
      <c r="D30" s="137"/>
      <c r="E30" s="124" t="s">
        <v>329</v>
      </c>
      <c r="F30" s="125"/>
      <c r="G30" s="126"/>
      <c r="H30" s="127" t="s">
        <v>330</v>
      </c>
      <c r="I30" s="128"/>
      <c r="J30" s="22"/>
      <c r="K30" s="22"/>
      <c r="L30" s="22"/>
    </row>
    <row r="31" spans="1:12">
      <c r="A31" s="44"/>
      <c r="B31" s="44"/>
      <c r="C31" s="43"/>
      <c r="D31" s="157"/>
      <c r="E31" s="157"/>
      <c r="F31" s="157"/>
      <c r="G31" s="158"/>
      <c r="H31" s="31"/>
      <c r="I31" s="56"/>
      <c r="J31" s="22"/>
      <c r="K31" s="22"/>
      <c r="L31" s="22"/>
    </row>
    <row r="32" spans="1:12">
      <c r="A32" s="121" t="s">
        <v>331</v>
      </c>
      <c r="B32" s="136"/>
      <c r="C32" s="136"/>
      <c r="D32" s="137"/>
      <c r="E32" s="124" t="s">
        <v>329</v>
      </c>
      <c r="F32" s="125"/>
      <c r="G32" s="126"/>
      <c r="H32" s="127" t="s">
        <v>332</v>
      </c>
      <c r="I32" s="128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21" t="s">
        <v>333</v>
      </c>
      <c r="B34" s="136"/>
      <c r="C34" s="136"/>
      <c r="D34" s="137"/>
      <c r="E34" s="124" t="s">
        <v>329</v>
      </c>
      <c r="F34" s="125"/>
      <c r="G34" s="126"/>
      <c r="H34" s="127" t="s">
        <v>334</v>
      </c>
      <c r="I34" s="128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21" t="s">
        <v>335</v>
      </c>
      <c r="B36" s="136"/>
      <c r="C36" s="136"/>
      <c r="D36" s="137"/>
      <c r="E36" s="124" t="s">
        <v>329</v>
      </c>
      <c r="F36" s="125"/>
      <c r="G36" s="126"/>
      <c r="H36" s="127" t="s">
        <v>336</v>
      </c>
      <c r="I36" s="128"/>
      <c r="J36" s="22"/>
      <c r="K36" s="22"/>
      <c r="L36" s="22"/>
    </row>
    <row r="37" spans="1:12">
      <c r="A37" s="58"/>
      <c r="B37" s="58"/>
      <c r="C37" s="170"/>
      <c r="D37" s="171"/>
      <c r="E37" s="31"/>
      <c r="F37" s="170"/>
      <c r="G37" s="171"/>
      <c r="H37" s="31"/>
      <c r="I37" s="31"/>
      <c r="J37" s="22"/>
      <c r="K37" s="22"/>
      <c r="L37" s="22"/>
    </row>
    <row r="38" spans="1:12">
      <c r="A38" s="121" t="s">
        <v>337</v>
      </c>
      <c r="B38" s="122"/>
      <c r="C38" s="122"/>
      <c r="D38" s="123"/>
      <c r="E38" s="124" t="s">
        <v>329</v>
      </c>
      <c r="F38" s="125"/>
      <c r="G38" s="126"/>
      <c r="H38" s="127" t="s">
        <v>338</v>
      </c>
      <c r="I38" s="128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21" t="s">
        <v>339</v>
      </c>
      <c r="B40" s="122"/>
      <c r="C40" s="122"/>
      <c r="D40" s="123"/>
      <c r="E40" s="124" t="s">
        <v>329</v>
      </c>
      <c r="F40" s="125"/>
      <c r="G40" s="126"/>
      <c r="H40" s="127" t="s">
        <v>340</v>
      </c>
      <c r="I40" s="128"/>
      <c r="J40" s="22"/>
      <c r="K40" s="22"/>
      <c r="L40" s="22"/>
    </row>
    <row r="41" spans="1:12">
      <c r="A41" s="111"/>
      <c r="B41" s="112"/>
      <c r="C41" s="112"/>
      <c r="D41" s="112"/>
      <c r="E41" s="113"/>
      <c r="F41" s="113"/>
      <c r="G41" s="113"/>
      <c r="H41" s="114"/>
      <c r="I41" s="115"/>
      <c r="J41" s="22"/>
      <c r="K41" s="22"/>
      <c r="L41" s="22"/>
    </row>
    <row r="42" spans="1:12">
      <c r="A42" s="121" t="s">
        <v>341</v>
      </c>
      <c r="B42" s="122"/>
      <c r="C42" s="122"/>
      <c r="D42" s="123"/>
      <c r="E42" s="124" t="s">
        <v>329</v>
      </c>
      <c r="F42" s="125"/>
      <c r="G42" s="126"/>
      <c r="H42" s="127" t="s">
        <v>342</v>
      </c>
      <c r="I42" s="128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59" t="s">
        <v>272</v>
      </c>
      <c r="B45" s="160"/>
      <c r="C45" s="165"/>
      <c r="D45" s="166"/>
      <c r="E45" s="32"/>
      <c r="F45" s="167"/>
      <c r="G45" s="168"/>
      <c r="H45" s="168"/>
      <c r="I45" s="169"/>
      <c r="J45" s="22"/>
      <c r="K45" s="22"/>
      <c r="L45" s="22"/>
    </row>
    <row r="46" spans="1:12">
      <c r="A46" s="58"/>
      <c r="B46" s="58"/>
      <c r="C46" s="170"/>
      <c r="D46" s="171"/>
      <c r="E46" s="31"/>
      <c r="F46" s="170"/>
      <c r="G46" s="172"/>
      <c r="H46" s="62"/>
      <c r="I46" s="62"/>
      <c r="J46" s="22"/>
      <c r="K46" s="22"/>
      <c r="L46" s="22"/>
    </row>
    <row r="47" spans="1:12">
      <c r="A47" s="159" t="s">
        <v>273</v>
      </c>
      <c r="B47" s="160"/>
      <c r="C47" s="167" t="s">
        <v>358</v>
      </c>
      <c r="D47" s="173"/>
      <c r="E47" s="173"/>
      <c r="F47" s="173"/>
      <c r="G47" s="173"/>
      <c r="H47" s="173"/>
      <c r="I47" s="173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59" t="s">
        <v>275</v>
      </c>
      <c r="B49" s="160"/>
      <c r="C49" s="161" t="s">
        <v>343</v>
      </c>
      <c r="D49" s="162"/>
      <c r="E49" s="163"/>
      <c r="F49" s="32"/>
      <c r="G49" s="38" t="s">
        <v>276</v>
      </c>
      <c r="H49" s="161" t="s">
        <v>344</v>
      </c>
      <c r="I49" s="163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59" t="s">
        <v>261</v>
      </c>
      <c r="B51" s="160"/>
      <c r="C51" s="176" t="s">
        <v>345</v>
      </c>
      <c r="D51" s="162"/>
      <c r="E51" s="162"/>
      <c r="F51" s="162"/>
      <c r="G51" s="162"/>
      <c r="H51" s="162"/>
      <c r="I51" s="163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29" t="s">
        <v>277</v>
      </c>
      <c r="B53" s="130"/>
      <c r="C53" s="177" t="s">
        <v>359</v>
      </c>
      <c r="D53" s="178"/>
      <c r="E53" s="178"/>
      <c r="F53" s="178"/>
      <c r="G53" s="178"/>
      <c r="H53" s="178"/>
      <c r="I53" s="179"/>
      <c r="J53" s="22"/>
      <c r="K53" s="22"/>
      <c r="L53" s="22"/>
    </row>
    <row r="54" spans="1:12">
      <c r="A54" s="64"/>
      <c r="B54" s="64"/>
      <c r="C54" s="182" t="s">
        <v>278</v>
      </c>
      <c r="D54" s="182"/>
      <c r="E54" s="182"/>
      <c r="F54" s="182"/>
      <c r="G54" s="182"/>
      <c r="H54" s="182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80" t="s">
        <v>279</v>
      </c>
      <c r="C56" s="181"/>
      <c r="D56" s="181"/>
      <c r="E56" s="181"/>
      <c r="F56" s="104"/>
      <c r="G56" s="104"/>
      <c r="H56" s="105"/>
      <c r="I56" s="105"/>
      <c r="J56" s="22"/>
      <c r="K56" s="22"/>
      <c r="L56" s="22"/>
    </row>
    <row r="57" spans="1:12">
      <c r="A57" s="64"/>
      <c r="B57" s="106" t="s">
        <v>317</v>
      </c>
      <c r="C57" s="107"/>
      <c r="D57" s="107"/>
      <c r="E57" s="107"/>
      <c r="F57" s="107"/>
      <c r="G57" s="107"/>
      <c r="H57" s="186" t="s">
        <v>311</v>
      </c>
      <c r="I57" s="186"/>
      <c r="J57" s="22"/>
      <c r="K57" s="22"/>
      <c r="L57" s="22"/>
    </row>
    <row r="58" spans="1:12">
      <c r="A58" s="64"/>
      <c r="B58" s="106" t="s">
        <v>312</v>
      </c>
      <c r="C58" s="107"/>
      <c r="D58" s="107"/>
      <c r="E58" s="107"/>
      <c r="F58" s="107"/>
      <c r="G58" s="107"/>
      <c r="H58" s="186"/>
      <c r="I58" s="186"/>
      <c r="J58" s="22"/>
      <c r="K58" s="22"/>
      <c r="L58" s="22"/>
    </row>
    <row r="59" spans="1:12">
      <c r="A59" s="64"/>
      <c r="B59" s="106" t="s">
        <v>313</v>
      </c>
      <c r="C59" s="107"/>
      <c r="D59" s="107"/>
      <c r="E59" s="107"/>
      <c r="F59" s="107"/>
      <c r="G59" s="107"/>
      <c r="H59" s="186"/>
      <c r="I59" s="186"/>
      <c r="J59" s="22"/>
      <c r="K59" s="22"/>
      <c r="L59" s="22"/>
    </row>
    <row r="60" spans="1:12">
      <c r="A60" s="64"/>
      <c r="B60" s="106" t="s">
        <v>314</v>
      </c>
      <c r="C60" s="108"/>
      <c r="D60" s="108"/>
      <c r="E60" s="108"/>
      <c r="F60" s="108"/>
      <c r="G60" s="108"/>
      <c r="H60" s="186"/>
      <c r="I60" s="186"/>
      <c r="J60" s="22"/>
      <c r="K60" s="22"/>
      <c r="L60" s="22"/>
    </row>
    <row r="61" spans="1:12">
      <c r="A61" s="64"/>
      <c r="B61" s="106" t="s">
        <v>315</v>
      </c>
      <c r="C61" s="108"/>
      <c r="D61" s="108"/>
      <c r="E61" s="108"/>
      <c r="F61" s="108"/>
      <c r="G61" s="108"/>
      <c r="H61" s="186"/>
      <c r="I61" s="186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83" t="s">
        <v>282</v>
      </c>
      <c r="H64" s="184"/>
      <c r="I64" s="185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74"/>
      <c r="H65" s="175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I32" name="Range1_2_1_2"/>
    <protectedRange sqref="A34:D34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22"/>
  <sheetViews>
    <sheetView tabSelected="1" view="pageBreakPreview" topLeftCell="A64" zoomScale="110" zoomScaleNormal="100" workbookViewId="0">
      <selection activeCell="M83" sqref="M83"/>
    </sheetView>
  </sheetViews>
  <sheetFormatPr defaultRowHeight="12.75"/>
  <cols>
    <col min="10" max="11" width="10.42578125" bestFit="1" customWidth="1"/>
    <col min="13" max="13" width="11.28515625" bestFit="1" customWidth="1"/>
  </cols>
  <sheetData>
    <row r="1" spans="1:11" ht="13.15" customHeight="1">
      <c r="A1" s="218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>
      <c r="A2" s="222" t="s">
        <v>355</v>
      </c>
      <c r="B2" s="223"/>
      <c r="C2" s="223"/>
      <c r="D2" s="223"/>
      <c r="E2" s="223"/>
      <c r="F2" s="223"/>
      <c r="G2" s="223"/>
      <c r="H2" s="223"/>
      <c r="I2" s="223"/>
      <c r="J2" s="223"/>
      <c r="K2" s="221"/>
    </row>
    <row r="3" spans="1:11" ht="13.15" customHeight="1">
      <c r="A3" s="224" t="s">
        <v>347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34.5" thickBot="1">
      <c r="A4" s="227" t="s">
        <v>61</v>
      </c>
      <c r="B4" s="228"/>
      <c r="C4" s="228"/>
      <c r="D4" s="228"/>
      <c r="E4" s="228"/>
      <c r="F4" s="228"/>
      <c r="G4" s="228"/>
      <c r="H4" s="229"/>
      <c r="I4" s="72" t="s">
        <v>283</v>
      </c>
      <c r="J4" s="73" t="s">
        <v>115</v>
      </c>
      <c r="K4" s="74" t="s">
        <v>116</v>
      </c>
    </row>
    <row r="5" spans="1:11">
      <c r="A5" s="230">
        <v>1</v>
      </c>
      <c r="B5" s="230"/>
      <c r="C5" s="230"/>
      <c r="D5" s="230"/>
      <c r="E5" s="230"/>
      <c r="F5" s="230"/>
      <c r="G5" s="230"/>
      <c r="H5" s="230"/>
      <c r="I5" s="76">
        <v>2</v>
      </c>
      <c r="J5" s="75">
        <v>3</v>
      </c>
      <c r="K5" s="75">
        <v>4</v>
      </c>
    </row>
    <row r="6" spans="1:1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>
      <c r="A7" s="205" t="s">
        <v>62</v>
      </c>
      <c r="B7" s="206"/>
      <c r="C7" s="206"/>
      <c r="D7" s="206"/>
      <c r="E7" s="206"/>
      <c r="F7" s="206"/>
      <c r="G7" s="206"/>
      <c r="H7" s="217"/>
      <c r="I7" s="6">
        <v>1</v>
      </c>
      <c r="J7" s="11"/>
      <c r="K7" s="11"/>
    </row>
    <row r="8" spans="1:11">
      <c r="A8" s="193" t="s">
        <v>13</v>
      </c>
      <c r="B8" s="194"/>
      <c r="C8" s="194"/>
      <c r="D8" s="194"/>
      <c r="E8" s="194"/>
      <c r="F8" s="194"/>
      <c r="G8" s="194"/>
      <c r="H8" s="195"/>
      <c r="I8" s="4">
        <v>2</v>
      </c>
      <c r="J8" s="12">
        <f>J9+J16+J26+J35+J39</f>
        <v>196133524</v>
      </c>
      <c r="K8" s="12">
        <f>K9+K16+K26+K35+K39</f>
        <v>232815811</v>
      </c>
    </row>
    <row r="9" spans="1:11">
      <c r="A9" s="187" t="s">
        <v>209</v>
      </c>
      <c r="B9" s="188"/>
      <c r="C9" s="188"/>
      <c r="D9" s="188"/>
      <c r="E9" s="188"/>
      <c r="F9" s="188"/>
      <c r="G9" s="188"/>
      <c r="H9" s="189"/>
      <c r="I9" s="4">
        <v>3</v>
      </c>
      <c r="J9" s="12">
        <f>SUM(J10:J15)</f>
        <v>7297057</v>
      </c>
      <c r="K9" s="12">
        <f>SUM(K10:K15)</f>
        <v>27314460</v>
      </c>
    </row>
    <row r="10" spans="1:11">
      <c r="A10" s="187" t="s">
        <v>117</v>
      </c>
      <c r="B10" s="188"/>
      <c r="C10" s="188"/>
      <c r="D10" s="188"/>
      <c r="E10" s="188"/>
      <c r="F10" s="188"/>
      <c r="G10" s="188"/>
      <c r="H10" s="189"/>
      <c r="I10" s="4">
        <v>4</v>
      </c>
      <c r="J10" s="13">
        <v>4588509</v>
      </c>
      <c r="K10" s="13">
        <v>5553795</v>
      </c>
    </row>
    <row r="11" spans="1:11">
      <c r="A11" s="187" t="s">
        <v>14</v>
      </c>
      <c r="B11" s="188"/>
      <c r="C11" s="188"/>
      <c r="D11" s="188"/>
      <c r="E11" s="188"/>
      <c r="F11" s="188"/>
      <c r="G11" s="188"/>
      <c r="H11" s="189"/>
      <c r="I11" s="4">
        <v>5</v>
      </c>
      <c r="J11" s="13">
        <v>2473948</v>
      </c>
      <c r="K11" s="13">
        <v>7171790</v>
      </c>
    </row>
    <row r="12" spans="1:11">
      <c r="A12" s="187" t="s">
        <v>118</v>
      </c>
      <c r="B12" s="188"/>
      <c r="C12" s="188"/>
      <c r="D12" s="188"/>
      <c r="E12" s="188"/>
      <c r="F12" s="188"/>
      <c r="G12" s="188"/>
      <c r="H12" s="189"/>
      <c r="I12" s="4">
        <v>6</v>
      </c>
      <c r="J12" s="13"/>
      <c r="K12" s="13"/>
    </row>
    <row r="13" spans="1:11">
      <c r="A13" s="187" t="s">
        <v>212</v>
      </c>
      <c r="B13" s="188"/>
      <c r="C13" s="188"/>
      <c r="D13" s="188"/>
      <c r="E13" s="188"/>
      <c r="F13" s="188"/>
      <c r="G13" s="188"/>
      <c r="H13" s="189"/>
      <c r="I13" s="4">
        <v>7</v>
      </c>
      <c r="J13" s="13"/>
      <c r="K13" s="13"/>
    </row>
    <row r="14" spans="1:11">
      <c r="A14" s="187" t="s">
        <v>213</v>
      </c>
      <c r="B14" s="188"/>
      <c r="C14" s="188"/>
      <c r="D14" s="188"/>
      <c r="E14" s="188"/>
      <c r="F14" s="188"/>
      <c r="G14" s="188"/>
      <c r="H14" s="189"/>
      <c r="I14" s="4">
        <v>8</v>
      </c>
      <c r="J14" s="13">
        <v>204542</v>
      </c>
      <c r="K14" s="13">
        <v>14572887</v>
      </c>
    </row>
    <row r="15" spans="1:11">
      <c r="A15" s="187" t="s">
        <v>214</v>
      </c>
      <c r="B15" s="188"/>
      <c r="C15" s="188"/>
      <c r="D15" s="188"/>
      <c r="E15" s="188"/>
      <c r="F15" s="188"/>
      <c r="G15" s="188"/>
      <c r="H15" s="189"/>
      <c r="I15" s="4">
        <v>9</v>
      </c>
      <c r="J15" s="13">
        <v>30058</v>
      </c>
      <c r="K15" s="13">
        <v>15988</v>
      </c>
    </row>
    <row r="16" spans="1:11">
      <c r="A16" s="187" t="s">
        <v>210</v>
      </c>
      <c r="B16" s="188"/>
      <c r="C16" s="188"/>
      <c r="D16" s="188"/>
      <c r="E16" s="188"/>
      <c r="F16" s="188"/>
      <c r="G16" s="188"/>
      <c r="H16" s="189"/>
      <c r="I16" s="4">
        <v>10</v>
      </c>
      <c r="J16" s="12">
        <f>SUM(J17:J25)</f>
        <v>173002695</v>
      </c>
      <c r="K16" s="12">
        <f>SUM(K17:K25)</f>
        <v>186650770</v>
      </c>
    </row>
    <row r="17" spans="1:11">
      <c r="A17" s="187" t="s">
        <v>215</v>
      </c>
      <c r="B17" s="188"/>
      <c r="C17" s="188"/>
      <c r="D17" s="188"/>
      <c r="E17" s="188"/>
      <c r="F17" s="188"/>
      <c r="G17" s="188"/>
      <c r="H17" s="189"/>
      <c r="I17" s="4">
        <v>11</v>
      </c>
      <c r="J17" s="13">
        <v>13521925</v>
      </c>
      <c r="K17" s="13">
        <v>14249695</v>
      </c>
    </row>
    <row r="18" spans="1:11">
      <c r="A18" s="187" t="s">
        <v>250</v>
      </c>
      <c r="B18" s="188"/>
      <c r="C18" s="188"/>
      <c r="D18" s="188"/>
      <c r="E18" s="188"/>
      <c r="F18" s="188"/>
      <c r="G18" s="188"/>
      <c r="H18" s="189"/>
      <c r="I18" s="4">
        <v>12</v>
      </c>
      <c r="J18" s="13">
        <v>102535814</v>
      </c>
      <c r="K18" s="13">
        <v>102392361</v>
      </c>
    </row>
    <row r="19" spans="1:11">
      <c r="A19" s="187" t="s">
        <v>216</v>
      </c>
      <c r="B19" s="188"/>
      <c r="C19" s="188"/>
      <c r="D19" s="188"/>
      <c r="E19" s="188"/>
      <c r="F19" s="188"/>
      <c r="G19" s="188"/>
      <c r="H19" s="189"/>
      <c r="I19" s="4">
        <v>13</v>
      </c>
      <c r="J19" s="13">
        <v>50304280</v>
      </c>
      <c r="K19" s="13">
        <v>45435009</v>
      </c>
    </row>
    <row r="20" spans="1:11">
      <c r="A20" s="187" t="s">
        <v>27</v>
      </c>
      <c r="B20" s="188"/>
      <c r="C20" s="188"/>
      <c r="D20" s="188"/>
      <c r="E20" s="188"/>
      <c r="F20" s="188"/>
      <c r="G20" s="188"/>
      <c r="H20" s="189"/>
      <c r="I20" s="4">
        <v>14</v>
      </c>
      <c r="J20" s="13">
        <v>5963673</v>
      </c>
      <c r="K20" s="13">
        <v>8683791</v>
      </c>
    </row>
    <row r="21" spans="1:11">
      <c r="A21" s="187" t="s">
        <v>28</v>
      </c>
      <c r="B21" s="188"/>
      <c r="C21" s="188"/>
      <c r="D21" s="188"/>
      <c r="E21" s="188"/>
      <c r="F21" s="188"/>
      <c r="G21" s="188"/>
      <c r="H21" s="189"/>
      <c r="I21" s="4">
        <v>15</v>
      </c>
      <c r="J21" s="13"/>
      <c r="K21" s="13"/>
    </row>
    <row r="22" spans="1:11">
      <c r="A22" s="187" t="s">
        <v>74</v>
      </c>
      <c r="B22" s="188"/>
      <c r="C22" s="188"/>
      <c r="D22" s="188"/>
      <c r="E22" s="188"/>
      <c r="F22" s="188"/>
      <c r="G22" s="188"/>
      <c r="H22" s="189"/>
      <c r="I22" s="4">
        <v>16</v>
      </c>
      <c r="J22" s="13">
        <v>212274</v>
      </c>
      <c r="K22" s="13">
        <v>41323</v>
      </c>
    </row>
    <row r="23" spans="1:11">
      <c r="A23" s="187" t="s">
        <v>75</v>
      </c>
      <c r="B23" s="188"/>
      <c r="C23" s="188"/>
      <c r="D23" s="188"/>
      <c r="E23" s="188"/>
      <c r="F23" s="188"/>
      <c r="G23" s="188"/>
      <c r="H23" s="189"/>
      <c r="I23" s="4">
        <v>17</v>
      </c>
      <c r="J23" s="13">
        <v>370447</v>
      </c>
      <c r="K23" s="13">
        <v>15757860</v>
      </c>
    </row>
    <row r="24" spans="1:11">
      <c r="A24" s="187" t="s">
        <v>76</v>
      </c>
      <c r="B24" s="188"/>
      <c r="C24" s="188"/>
      <c r="D24" s="188"/>
      <c r="E24" s="188"/>
      <c r="F24" s="188"/>
      <c r="G24" s="188"/>
      <c r="H24" s="189"/>
      <c r="I24" s="4">
        <v>18</v>
      </c>
      <c r="J24" s="13"/>
      <c r="K24" s="13"/>
    </row>
    <row r="25" spans="1:11">
      <c r="A25" s="187" t="s">
        <v>77</v>
      </c>
      <c r="B25" s="188"/>
      <c r="C25" s="188"/>
      <c r="D25" s="188"/>
      <c r="E25" s="188"/>
      <c r="F25" s="188"/>
      <c r="G25" s="188"/>
      <c r="H25" s="189"/>
      <c r="I25" s="4">
        <v>19</v>
      </c>
      <c r="J25" s="13">
        <v>94282</v>
      </c>
      <c r="K25" s="13">
        <v>90731</v>
      </c>
    </row>
    <row r="26" spans="1:11">
      <c r="A26" s="187" t="s">
        <v>194</v>
      </c>
      <c r="B26" s="188"/>
      <c r="C26" s="188"/>
      <c r="D26" s="188"/>
      <c r="E26" s="188"/>
      <c r="F26" s="188"/>
      <c r="G26" s="188"/>
      <c r="H26" s="189"/>
      <c r="I26" s="4">
        <v>20</v>
      </c>
      <c r="J26" s="12">
        <f>SUM(J27:J34)</f>
        <v>2570500</v>
      </c>
      <c r="K26" s="12">
        <f>SUM(K27:K34)</f>
        <v>6947366</v>
      </c>
    </row>
    <row r="27" spans="1:11">
      <c r="A27" s="187" t="s">
        <v>78</v>
      </c>
      <c r="B27" s="188"/>
      <c r="C27" s="188"/>
      <c r="D27" s="188"/>
      <c r="E27" s="188"/>
      <c r="F27" s="188"/>
      <c r="G27" s="188"/>
      <c r="H27" s="189"/>
      <c r="I27" s="4">
        <v>21</v>
      </c>
      <c r="J27" s="13"/>
      <c r="K27" s="13"/>
    </row>
    <row r="28" spans="1:11">
      <c r="A28" s="187" t="s">
        <v>79</v>
      </c>
      <c r="B28" s="188"/>
      <c r="C28" s="188"/>
      <c r="D28" s="188"/>
      <c r="E28" s="188"/>
      <c r="F28" s="188"/>
      <c r="G28" s="188"/>
      <c r="H28" s="189"/>
      <c r="I28" s="4">
        <v>22</v>
      </c>
      <c r="J28" s="13"/>
      <c r="K28" s="13"/>
    </row>
    <row r="29" spans="1:11">
      <c r="A29" s="187" t="s">
        <v>80</v>
      </c>
      <c r="B29" s="188"/>
      <c r="C29" s="188"/>
      <c r="D29" s="188"/>
      <c r="E29" s="188"/>
      <c r="F29" s="188"/>
      <c r="G29" s="188"/>
      <c r="H29" s="189"/>
      <c r="I29" s="4">
        <v>23</v>
      </c>
      <c r="J29" s="13">
        <v>288560</v>
      </c>
      <c r="K29" s="13">
        <v>288560</v>
      </c>
    </row>
    <row r="30" spans="1:11">
      <c r="A30" s="187" t="s">
        <v>85</v>
      </c>
      <c r="B30" s="188"/>
      <c r="C30" s="188"/>
      <c r="D30" s="188"/>
      <c r="E30" s="188"/>
      <c r="F30" s="188"/>
      <c r="G30" s="188"/>
      <c r="H30" s="189"/>
      <c r="I30" s="4">
        <v>24</v>
      </c>
      <c r="J30" s="13"/>
      <c r="K30" s="13"/>
    </row>
    <row r="31" spans="1:11">
      <c r="A31" s="187" t="s">
        <v>86</v>
      </c>
      <c r="B31" s="188"/>
      <c r="C31" s="188"/>
      <c r="D31" s="188"/>
      <c r="E31" s="188"/>
      <c r="F31" s="188"/>
      <c r="G31" s="188"/>
      <c r="H31" s="189"/>
      <c r="I31" s="4">
        <v>25</v>
      </c>
      <c r="J31" s="13">
        <v>1346553</v>
      </c>
      <c r="K31" s="13">
        <v>2819010</v>
      </c>
    </row>
    <row r="32" spans="1:11">
      <c r="A32" s="187" t="s">
        <v>87</v>
      </c>
      <c r="B32" s="188"/>
      <c r="C32" s="188"/>
      <c r="D32" s="188"/>
      <c r="E32" s="188"/>
      <c r="F32" s="188"/>
      <c r="G32" s="188"/>
      <c r="H32" s="189"/>
      <c r="I32" s="4">
        <v>26</v>
      </c>
      <c r="J32" s="13">
        <v>889475</v>
      </c>
      <c r="K32" s="13">
        <v>3794712</v>
      </c>
    </row>
    <row r="33" spans="1:11">
      <c r="A33" s="187" t="s">
        <v>81</v>
      </c>
      <c r="B33" s="188"/>
      <c r="C33" s="188"/>
      <c r="D33" s="188"/>
      <c r="E33" s="188"/>
      <c r="F33" s="188"/>
      <c r="G33" s="188"/>
      <c r="H33" s="189"/>
      <c r="I33" s="4">
        <v>27</v>
      </c>
      <c r="J33" s="13">
        <v>45912</v>
      </c>
      <c r="K33" s="13">
        <v>45084</v>
      </c>
    </row>
    <row r="34" spans="1:11">
      <c r="A34" s="187" t="s">
        <v>186</v>
      </c>
      <c r="B34" s="188"/>
      <c r="C34" s="188"/>
      <c r="D34" s="188"/>
      <c r="E34" s="188"/>
      <c r="F34" s="188"/>
      <c r="G34" s="188"/>
      <c r="H34" s="189"/>
      <c r="I34" s="4">
        <v>28</v>
      </c>
      <c r="J34" s="13"/>
      <c r="K34" s="13"/>
    </row>
    <row r="35" spans="1:11">
      <c r="A35" s="187" t="s">
        <v>187</v>
      </c>
      <c r="B35" s="188"/>
      <c r="C35" s="188"/>
      <c r="D35" s="188"/>
      <c r="E35" s="188"/>
      <c r="F35" s="188"/>
      <c r="G35" s="188"/>
      <c r="H35" s="189"/>
      <c r="I35" s="4">
        <v>29</v>
      </c>
      <c r="J35" s="12">
        <f>SUM(J36:J38)</f>
        <v>13263272</v>
      </c>
      <c r="K35" s="12">
        <f>SUM(K36:K38)</f>
        <v>11903215</v>
      </c>
    </row>
    <row r="36" spans="1:11">
      <c r="A36" s="187" t="s">
        <v>82</v>
      </c>
      <c r="B36" s="188"/>
      <c r="C36" s="188"/>
      <c r="D36" s="188"/>
      <c r="E36" s="188"/>
      <c r="F36" s="188"/>
      <c r="G36" s="188"/>
      <c r="H36" s="189"/>
      <c r="I36" s="4">
        <v>30</v>
      </c>
      <c r="J36" s="13"/>
      <c r="K36" s="13"/>
    </row>
    <row r="37" spans="1:11">
      <c r="A37" s="187" t="s">
        <v>83</v>
      </c>
      <c r="B37" s="188"/>
      <c r="C37" s="188"/>
      <c r="D37" s="188"/>
      <c r="E37" s="188"/>
      <c r="F37" s="188"/>
      <c r="G37" s="188"/>
      <c r="H37" s="189"/>
      <c r="I37" s="4">
        <v>31</v>
      </c>
      <c r="J37" s="13">
        <v>13029002</v>
      </c>
      <c r="K37" s="13">
        <v>11903215</v>
      </c>
    </row>
    <row r="38" spans="1:11">
      <c r="A38" s="187" t="s">
        <v>84</v>
      </c>
      <c r="B38" s="188"/>
      <c r="C38" s="188"/>
      <c r="D38" s="188"/>
      <c r="E38" s="188"/>
      <c r="F38" s="188"/>
      <c r="G38" s="188"/>
      <c r="H38" s="189"/>
      <c r="I38" s="4">
        <v>32</v>
      </c>
      <c r="J38" s="13">
        <v>234270</v>
      </c>
      <c r="K38" s="13"/>
    </row>
    <row r="39" spans="1:11">
      <c r="A39" s="187" t="s">
        <v>188</v>
      </c>
      <c r="B39" s="188"/>
      <c r="C39" s="188"/>
      <c r="D39" s="188"/>
      <c r="E39" s="188"/>
      <c r="F39" s="188"/>
      <c r="G39" s="188"/>
      <c r="H39" s="189"/>
      <c r="I39" s="4">
        <v>33</v>
      </c>
      <c r="J39" s="13"/>
      <c r="K39" s="13"/>
    </row>
    <row r="40" spans="1:11">
      <c r="A40" s="193" t="s">
        <v>243</v>
      </c>
      <c r="B40" s="194"/>
      <c r="C40" s="194"/>
      <c r="D40" s="194"/>
      <c r="E40" s="194"/>
      <c r="F40" s="194"/>
      <c r="G40" s="194"/>
      <c r="H40" s="195"/>
      <c r="I40" s="4">
        <v>34</v>
      </c>
      <c r="J40" s="12">
        <f>J41+J49+J56+J64</f>
        <v>515360112</v>
      </c>
      <c r="K40" s="12">
        <f>K41+K49+K56+K64</f>
        <v>362201771</v>
      </c>
    </row>
    <row r="41" spans="1:11">
      <c r="A41" s="187" t="s">
        <v>103</v>
      </c>
      <c r="B41" s="188"/>
      <c r="C41" s="188"/>
      <c r="D41" s="188"/>
      <c r="E41" s="188"/>
      <c r="F41" s="188"/>
      <c r="G41" s="188"/>
      <c r="H41" s="189"/>
      <c r="I41" s="4">
        <v>35</v>
      </c>
      <c r="J41" s="12">
        <f>SUM(J42:J48)</f>
        <v>306340892</v>
      </c>
      <c r="K41" s="12">
        <f>SUM(K42:K48)</f>
        <v>123552372</v>
      </c>
    </row>
    <row r="42" spans="1:11">
      <c r="A42" s="187" t="s">
        <v>123</v>
      </c>
      <c r="B42" s="188"/>
      <c r="C42" s="188"/>
      <c r="D42" s="188"/>
      <c r="E42" s="188"/>
      <c r="F42" s="188"/>
      <c r="G42" s="188"/>
      <c r="H42" s="189"/>
      <c r="I42" s="4">
        <v>36</v>
      </c>
      <c r="J42" s="13">
        <v>95422924</v>
      </c>
      <c r="K42" s="13">
        <v>37800675</v>
      </c>
    </row>
    <row r="43" spans="1:11">
      <c r="A43" s="187" t="s">
        <v>124</v>
      </c>
      <c r="B43" s="188"/>
      <c r="C43" s="188"/>
      <c r="D43" s="188"/>
      <c r="E43" s="188"/>
      <c r="F43" s="188"/>
      <c r="G43" s="188"/>
      <c r="H43" s="189"/>
      <c r="I43" s="4">
        <v>37</v>
      </c>
      <c r="J43" s="13">
        <v>170652740</v>
      </c>
      <c r="K43" s="13">
        <v>70832262</v>
      </c>
    </row>
    <row r="44" spans="1:11">
      <c r="A44" s="187" t="s">
        <v>88</v>
      </c>
      <c r="B44" s="188"/>
      <c r="C44" s="188"/>
      <c r="D44" s="188"/>
      <c r="E44" s="188"/>
      <c r="F44" s="188"/>
      <c r="G44" s="188"/>
      <c r="H44" s="189"/>
      <c r="I44" s="4">
        <v>38</v>
      </c>
      <c r="J44" s="13">
        <v>53690</v>
      </c>
      <c r="K44" s="13">
        <v>672415</v>
      </c>
    </row>
    <row r="45" spans="1:11">
      <c r="A45" s="187" t="s">
        <v>89</v>
      </c>
      <c r="B45" s="188"/>
      <c r="C45" s="188"/>
      <c r="D45" s="188"/>
      <c r="E45" s="188"/>
      <c r="F45" s="188"/>
      <c r="G45" s="188"/>
      <c r="H45" s="189"/>
      <c r="I45" s="4">
        <v>39</v>
      </c>
      <c r="J45" s="13">
        <v>3366719</v>
      </c>
      <c r="K45" s="13">
        <v>1321020</v>
      </c>
    </row>
    <row r="46" spans="1:11">
      <c r="A46" s="187" t="s">
        <v>90</v>
      </c>
      <c r="B46" s="188"/>
      <c r="C46" s="188"/>
      <c r="D46" s="188"/>
      <c r="E46" s="188"/>
      <c r="F46" s="188"/>
      <c r="G46" s="188"/>
      <c r="H46" s="189"/>
      <c r="I46" s="4">
        <v>40</v>
      </c>
      <c r="J46" s="13">
        <v>36844819</v>
      </c>
      <c r="K46" s="13">
        <v>12926000</v>
      </c>
    </row>
    <row r="47" spans="1:11">
      <c r="A47" s="187" t="s">
        <v>91</v>
      </c>
      <c r="B47" s="188"/>
      <c r="C47" s="188"/>
      <c r="D47" s="188"/>
      <c r="E47" s="188"/>
      <c r="F47" s="188"/>
      <c r="G47" s="188"/>
      <c r="H47" s="189"/>
      <c r="I47" s="4">
        <v>41</v>
      </c>
      <c r="J47" s="13"/>
      <c r="K47" s="13"/>
    </row>
    <row r="48" spans="1:11">
      <c r="A48" s="187" t="s">
        <v>92</v>
      </c>
      <c r="B48" s="188"/>
      <c r="C48" s="188"/>
      <c r="D48" s="188"/>
      <c r="E48" s="188"/>
      <c r="F48" s="188"/>
      <c r="G48" s="188"/>
      <c r="H48" s="189"/>
      <c r="I48" s="4">
        <v>42</v>
      </c>
      <c r="J48" s="13"/>
      <c r="K48" s="13"/>
    </row>
    <row r="49" spans="1:11">
      <c r="A49" s="187" t="s">
        <v>104</v>
      </c>
      <c r="B49" s="188"/>
      <c r="C49" s="188"/>
      <c r="D49" s="188"/>
      <c r="E49" s="188"/>
      <c r="F49" s="188"/>
      <c r="G49" s="188"/>
      <c r="H49" s="189"/>
      <c r="I49" s="4">
        <v>43</v>
      </c>
      <c r="J49" s="12">
        <f>SUM(J50:J55)</f>
        <v>128417481</v>
      </c>
      <c r="K49" s="12">
        <f>SUM(K50:K55)</f>
        <v>210765112</v>
      </c>
    </row>
    <row r="50" spans="1:11">
      <c r="A50" s="187" t="s">
        <v>204</v>
      </c>
      <c r="B50" s="188"/>
      <c r="C50" s="188"/>
      <c r="D50" s="188"/>
      <c r="E50" s="188"/>
      <c r="F50" s="188"/>
      <c r="G50" s="188"/>
      <c r="H50" s="189"/>
      <c r="I50" s="4">
        <v>44</v>
      </c>
      <c r="J50" s="13"/>
      <c r="K50" s="13"/>
    </row>
    <row r="51" spans="1:11">
      <c r="A51" s="187" t="s">
        <v>205</v>
      </c>
      <c r="B51" s="188"/>
      <c r="C51" s="188"/>
      <c r="D51" s="188"/>
      <c r="E51" s="188"/>
      <c r="F51" s="188"/>
      <c r="G51" s="188"/>
      <c r="H51" s="189"/>
      <c r="I51" s="4">
        <v>45</v>
      </c>
      <c r="J51" s="13">
        <v>112000797</v>
      </c>
      <c r="K51" s="13">
        <v>184248498</v>
      </c>
    </row>
    <row r="52" spans="1:11">
      <c r="A52" s="187" t="s">
        <v>206</v>
      </c>
      <c r="B52" s="188"/>
      <c r="C52" s="188"/>
      <c r="D52" s="188"/>
      <c r="E52" s="188"/>
      <c r="F52" s="188"/>
      <c r="G52" s="188"/>
      <c r="H52" s="189"/>
      <c r="I52" s="4">
        <v>46</v>
      </c>
      <c r="J52" s="13"/>
      <c r="K52" s="13"/>
    </row>
    <row r="53" spans="1:11">
      <c r="A53" s="187" t="s">
        <v>207</v>
      </c>
      <c r="B53" s="188"/>
      <c r="C53" s="188"/>
      <c r="D53" s="188"/>
      <c r="E53" s="188"/>
      <c r="F53" s="188"/>
      <c r="G53" s="188"/>
      <c r="H53" s="189"/>
      <c r="I53" s="4">
        <v>47</v>
      </c>
      <c r="J53" s="13">
        <v>120272</v>
      </c>
      <c r="K53" s="13">
        <v>364008</v>
      </c>
    </row>
    <row r="54" spans="1:11">
      <c r="A54" s="187" t="s">
        <v>10</v>
      </c>
      <c r="B54" s="188"/>
      <c r="C54" s="188"/>
      <c r="D54" s="188"/>
      <c r="E54" s="188"/>
      <c r="F54" s="188"/>
      <c r="G54" s="188"/>
      <c r="H54" s="189"/>
      <c r="I54" s="4">
        <v>48</v>
      </c>
      <c r="J54" s="13">
        <v>10081200</v>
      </c>
      <c r="K54" s="13">
        <v>20957041</v>
      </c>
    </row>
    <row r="55" spans="1:11">
      <c r="A55" s="187" t="s">
        <v>11</v>
      </c>
      <c r="B55" s="188"/>
      <c r="C55" s="188"/>
      <c r="D55" s="188"/>
      <c r="E55" s="188"/>
      <c r="F55" s="188"/>
      <c r="G55" s="188"/>
      <c r="H55" s="189"/>
      <c r="I55" s="4">
        <v>49</v>
      </c>
      <c r="J55" s="13">
        <v>6215212</v>
      </c>
      <c r="K55" s="13">
        <v>5195565</v>
      </c>
    </row>
    <row r="56" spans="1:11">
      <c r="A56" s="187" t="s">
        <v>105</v>
      </c>
      <c r="B56" s="188"/>
      <c r="C56" s="188"/>
      <c r="D56" s="188"/>
      <c r="E56" s="188"/>
      <c r="F56" s="188"/>
      <c r="G56" s="188"/>
      <c r="H56" s="189"/>
      <c r="I56" s="4">
        <v>50</v>
      </c>
      <c r="J56" s="12">
        <f>SUM(J57:J63)</f>
        <v>21009572</v>
      </c>
      <c r="K56" s="12">
        <f>SUM(K57:K63)</f>
        <v>2022630</v>
      </c>
    </row>
    <row r="57" spans="1:11">
      <c r="A57" s="187" t="s">
        <v>78</v>
      </c>
      <c r="B57" s="188"/>
      <c r="C57" s="188"/>
      <c r="D57" s="188"/>
      <c r="E57" s="188"/>
      <c r="F57" s="188"/>
      <c r="G57" s="188"/>
      <c r="H57" s="189"/>
      <c r="I57" s="4">
        <v>51</v>
      </c>
      <c r="J57" s="13"/>
      <c r="K57" s="13"/>
    </row>
    <row r="58" spans="1:11">
      <c r="A58" s="187" t="s">
        <v>79</v>
      </c>
      <c r="B58" s="188"/>
      <c r="C58" s="188"/>
      <c r="D58" s="188"/>
      <c r="E58" s="188"/>
      <c r="F58" s="188"/>
      <c r="G58" s="188"/>
      <c r="H58" s="189"/>
      <c r="I58" s="4">
        <v>52</v>
      </c>
      <c r="J58" s="13"/>
      <c r="K58" s="13"/>
    </row>
    <row r="59" spans="1:11">
      <c r="A59" s="187" t="s">
        <v>245</v>
      </c>
      <c r="B59" s="188"/>
      <c r="C59" s="188"/>
      <c r="D59" s="188"/>
      <c r="E59" s="188"/>
      <c r="F59" s="188"/>
      <c r="G59" s="188"/>
      <c r="H59" s="189"/>
      <c r="I59" s="4">
        <v>53</v>
      </c>
      <c r="J59" s="13"/>
      <c r="K59" s="13"/>
    </row>
    <row r="60" spans="1:11">
      <c r="A60" s="187" t="s">
        <v>85</v>
      </c>
      <c r="B60" s="188"/>
      <c r="C60" s="188"/>
      <c r="D60" s="188"/>
      <c r="E60" s="188"/>
      <c r="F60" s="188"/>
      <c r="G60" s="188"/>
      <c r="H60" s="189"/>
      <c r="I60" s="4">
        <v>54</v>
      </c>
      <c r="J60" s="13"/>
      <c r="K60" s="13"/>
    </row>
    <row r="61" spans="1:11">
      <c r="A61" s="187" t="s">
        <v>86</v>
      </c>
      <c r="B61" s="188"/>
      <c r="C61" s="188"/>
      <c r="D61" s="188"/>
      <c r="E61" s="188"/>
      <c r="F61" s="188"/>
      <c r="G61" s="188"/>
      <c r="H61" s="189"/>
      <c r="I61" s="4">
        <v>55</v>
      </c>
      <c r="J61" s="13"/>
      <c r="K61" s="13"/>
    </row>
    <row r="62" spans="1:11">
      <c r="A62" s="187" t="s">
        <v>87</v>
      </c>
      <c r="B62" s="188"/>
      <c r="C62" s="188"/>
      <c r="D62" s="188"/>
      <c r="E62" s="188"/>
      <c r="F62" s="188"/>
      <c r="G62" s="188"/>
      <c r="H62" s="189"/>
      <c r="I62" s="4">
        <v>56</v>
      </c>
      <c r="J62" s="13">
        <v>21009572</v>
      </c>
      <c r="K62" s="13">
        <v>2022630</v>
      </c>
    </row>
    <row r="63" spans="1:11">
      <c r="A63" s="187" t="s">
        <v>46</v>
      </c>
      <c r="B63" s="188"/>
      <c r="C63" s="188"/>
      <c r="D63" s="188"/>
      <c r="E63" s="188"/>
      <c r="F63" s="188"/>
      <c r="G63" s="188"/>
      <c r="H63" s="189"/>
      <c r="I63" s="4">
        <v>57</v>
      </c>
      <c r="J63" s="13"/>
      <c r="K63" s="13"/>
    </row>
    <row r="64" spans="1:11">
      <c r="A64" s="187" t="s">
        <v>211</v>
      </c>
      <c r="B64" s="188"/>
      <c r="C64" s="188"/>
      <c r="D64" s="188"/>
      <c r="E64" s="188"/>
      <c r="F64" s="188"/>
      <c r="G64" s="188"/>
      <c r="H64" s="189"/>
      <c r="I64" s="4">
        <v>58</v>
      </c>
      <c r="J64" s="13">
        <v>59592167</v>
      </c>
      <c r="K64" s="13">
        <v>25861657</v>
      </c>
    </row>
    <row r="65" spans="1:11">
      <c r="A65" s="193" t="s">
        <v>58</v>
      </c>
      <c r="B65" s="194"/>
      <c r="C65" s="194"/>
      <c r="D65" s="194"/>
      <c r="E65" s="194"/>
      <c r="F65" s="194"/>
      <c r="G65" s="194"/>
      <c r="H65" s="195"/>
      <c r="I65" s="4">
        <v>59</v>
      </c>
      <c r="J65" s="13">
        <v>3494399</v>
      </c>
      <c r="K65" s="13">
        <v>2010463</v>
      </c>
    </row>
    <row r="66" spans="1:11">
      <c r="A66" s="193" t="s">
        <v>244</v>
      </c>
      <c r="B66" s="194"/>
      <c r="C66" s="194"/>
      <c r="D66" s="194"/>
      <c r="E66" s="194"/>
      <c r="F66" s="194"/>
      <c r="G66" s="194"/>
      <c r="H66" s="195"/>
      <c r="I66" s="4">
        <v>60</v>
      </c>
      <c r="J66" s="12">
        <f>J7+J8+J40+J65</f>
        <v>714988035</v>
      </c>
      <c r="K66" s="12">
        <f>K7+K8+K40+K65</f>
        <v>597028045</v>
      </c>
    </row>
    <row r="67" spans="1:11">
      <c r="A67" s="212" t="s">
        <v>93</v>
      </c>
      <c r="B67" s="213"/>
      <c r="C67" s="213"/>
      <c r="D67" s="213"/>
      <c r="E67" s="213"/>
      <c r="F67" s="213"/>
      <c r="G67" s="213"/>
      <c r="H67" s="214"/>
      <c r="I67" s="7">
        <v>61</v>
      </c>
      <c r="J67" s="14"/>
      <c r="K67" s="14"/>
    </row>
    <row r="68" spans="1:11">
      <c r="A68" s="201" t="s">
        <v>60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>
      <c r="A69" s="205" t="s">
        <v>195</v>
      </c>
      <c r="B69" s="206"/>
      <c r="C69" s="206"/>
      <c r="D69" s="206"/>
      <c r="E69" s="206"/>
      <c r="F69" s="206"/>
      <c r="G69" s="206"/>
      <c r="H69" s="217"/>
      <c r="I69" s="6">
        <v>62</v>
      </c>
      <c r="J69" s="20">
        <f>J70+J71+J72+J78+J79+J82+J85</f>
        <v>203526938</v>
      </c>
      <c r="K69" s="20">
        <f>K70+K71+K72+K78+K79+K82+K85</f>
        <v>197601696</v>
      </c>
    </row>
    <row r="70" spans="1:11">
      <c r="A70" s="187" t="s">
        <v>147</v>
      </c>
      <c r="B70" s="188"/>
      <c r="C70" s="188"/>
      <c r="D70" s="188"/>
      <c r="E70" s="188"/>
      <c r="F70" s="188"/>
      <c r="G70" s="188"/>
      <c r="H70" s="189"/>
      <c r="I70" s="4">
        <v>63</v>
      </c>
      <c r="J70" s="13">
        <v>323706800</v>
      </c>
      <c r="K70" s="13">
        <v>323706800</v>
      </c>
    </row>
    <row r="71" spans="1:11">
      <c r="A71" s="187" t="s">
        <v>148</v>
      </c>
      <c r="B71" s="188"/>
      <c r="C71" s="188"/>
      <c r="D71" s="188"/>
      <c r="E71" s="188"/>
      <c r="F71" s="188"/>
      <c r="G71" s="188"/>
      <c r="H71" s="189"/>
      <c r="I71" s="4">
        <v>64</v>
      </c>
      <c r="J71" s="13"/>
      <c r="K71" s="13"/>
    </row>
    <row r="72" spans="1:11">
      <c r="A72" s="187" t="s">
        <v>149</v>
      </c>
      <c r="B72" s="188"/>
      <c r="C72" s="188"/>
      <c r="D72" s="188"/>
      <c r="E72" s="188"/>
      <c r="F72" s="188"/>
      <c r="G72" s="188"/>
      <c r="H72" s="189"/>
      <c r="I72" s="4">
        <v>65</v>
      </c>
      <c r="J72" s="12">
        <f>J73+J74-J75+J76+J77</f>
        <v>0</v>
      </c>
      <c r="K72" s="12">
        <f>K73+K74-K75+K76+K77</f>
        <v>0</v>
      </c>
    </row>
    <row r="73" spans="1:11">
      <c r="A73" s="187" t="s">
        <v>150</v>
      </c>
      <c r="B73" s="188"/>
      <c r="C73" s="188"/>
      <c r="D73" s="188"/>
      <c r="E73" s="188"/>
      <c r="F73" s="188"/>
      <c r="G73" s="188"/>
      <c r="H73" s="189"/>
      <c r="I73" s="4">
        <v>66</v>
      </c>
      <c r="J73" s="13"/>
      <c r="K73" s="13"/>
    </row>
    <row r="74" spans="1:11">
      <c r="A74" s="187" t="s">
        <v>151</v>
      </c>
      <c r="B74" s="188"/>
      <c r="C74" s="188"/>
      <c r="D74" s="188"/>
      <c r="E74" s="188"/>
      <c r="F74" s="188"/>
      <c r="G74" s="188"/>
      <c r="H74" s="189"/>
      <c r="I74" s="4">
        <v>67</v>
      </c>
      <c r="J74" s="13">
        <v>4700300</v>
      </c>
      <c r="K74" s="13">
        <v>4700300</v>
      </c>
    </row>
    <row r="75" spans="1:11">
      <c r="A75" s="187" t="s">
        <v>139</v>
      </c>
      <c r="B75" s="188"/>
      <c r="C75" s="188"/>
      <c r="D75" s="188"/>
      <c r="E75" s="188"/>
      <c r="F75" s="188"/>
      <c r="G75" s="188"/>
      <c r="H75" s="189"/>
      <c r="I75" s="4">
        <v>68</v>
      </c>
      <c r="J75" s="13">
        <v>4700300</v>
      </c>
      <c r="K75" s="13">
        <v>4700300</v>
      </c>
    </row>
    <row r="76" spans="1:11">
      <c r="A76" s="187" t="s">
        <v>140</v>
      </c>
      <c r="B76" s="188"/>
      <c r="C76" s="188"/>
      <c r="D76" s="188"/>
      <c r="E76" s="188"/>
      <c r="F76" s="188"/>
      <c r="G76" s="188"/>
      <c r="H76" s="189"/>
      <c r="I76" s="4">
        <v>69</v>
      </c>
      <c r="J76" s="13"/>
      <c r="K76" s="13"/>
    </row>
    <row r="77" spans="1:11">
      <c r="A77" s="187" t="s">
        <v>141</v>
      </c>
      <c r="B77" s="188"/>
      <c r="C77" s="188"/>
      <c r="D77" s="188"/>
      <c r="E77" s="188"/>
      <c r="F77" s="188"/>
      <c r="G77" s="188"/>
      <c r="H77" s="189"/>
      <c r="I77" s="4">
        <v>70</v>
      </c>
      <c r="J77" s="13"/>
      <c r="K77" s="13"/>
    </row>
    <row r="78" spans="1:11">
      <c r="A78" s="187" t="s">
        <v>142</v>
      </c>
      <c r="B78" s="188"/>
      <c r="C78" s="188"/>
      <c r="D78" s="188"/>
      <c r="E78" s="188"/>
      <c r="F78" s="188"/>
      <c r="G78" s="188"/>
      <c r="H78" s="189"/>
      <c r="I78" s="4">
        <v>71</v>
      </c>
      <c r="J78" s="13"/>
      <c r="K78" s="13"/>
    </row>
    <row r="79" spans="1:11">
      <c r="A79" s="187" t="s">
        <v>241</v>
      </c>
      <c r="B79" s="188"/>
      <c r="C79" s="188"/>
      <c r="D79" s="188"/>
      <c r="E79" s="188"/>
      <c r="F79" s="188"/>
      <c r="G79" s="188"/>
      <c r="H79" s="189"/>
      <c r="I79" s="4">
        <v>72</v>
      </c>
      <c r="J79" s="12">
        <f>J80-J81</f>
        <v>-118290104</v>
      </c>
      <c r="K79" s="12">
        <f>K80-K81</f>
        <v>-119451655</v>
      </c>
    </row>
    <row r="80" spans="1:11">
      <c r="A80" s="209" t="s">
        <v>171</v>
      </c>
      <c r="B80" s="210"/>
      <c r="C80" s="210"/>
      <c r="D80" s="210"/>
      <c r="E80" s="210"/>
      <c r="F80" s="210"/>
      <c r="G80" s="210"/>
      <c r="H80" s="211"/>
      <c r="I80" s="4">
        <v>73</v>
      </c>
      <c r="J80" s="13"/>
      <c r="K80" s="13"/>
    </row>
    <row r="81" spans="1:13">
      <c r="A81" s="209" t="s">
        <v>172</v>
      </c>
      <c r="B81" s="210"/>
      <c r="C81" s="210"/>
      <c r="D81" s="210"/>
      <c r="E81" s="210"/>
      <c r="F81" s="210"/>
      <c r="G81" s="210"/>
      <c r="H81" s="211"/>
      <c r="I81" s="4">
        <v>74</v>
      </c>
      <c r="J81" s="13">
        <v>118290104</v>
      </c>
      <c r="K81" s="13">
        <v>119451655</v>
      </c>
      <c r="M81" s="120"/>
    </row>
    <row r="82" spans="1:13">
      <c r="A82" s="187" t="s">
        <v>242</v>
      </c>
      <c r="B82" s="188"/>
      <c r="C82" s="188"/>
      <c r="D82" s="188"/>
      <c r="E82" s="188"/>
      <c r="F82" s="188"/>
      <c r="G82" s="188"/>
      <c r="H82" s="189"/>
      <c r="I82" s="4">
        <v>75</v>
      </c>
      <c r="J82" s="12">
        <f>J83-J84</f>
        <v>-1162343</v>
      </c>
      <c r="K82" s="12">
        <f>K83-K84</f>
        <v>-4581037</v>
      </c>
    </row>
    <row r="83" spans="1:13">
      <c r="A83" s="209" t="s">
        <v>173</v>
      </c>
      <c r="B83" s="210"/>
      <c r="C83" s="210"/>
      <c r="D83" s="210"/>
      <c r="E83" s="210"/>
      <c r="F83" s="210"/>
      <c r="G83" s="210"/>
      <c r="H83" s="211"/>
      <c r="I83" s="4">
        <v>76</v>
      </c>
      <c r="J83" s="13"/>
      <c r="K83" s="13"/>
    </row>
    <row r="84" spans="1:13">
      <c r="A84" s="209" t="s">
        <v>174</v>
      </c>
      <c r="B84" s="210"/>
      <c r="C84" s="210"/>
      <c r="D84" s="210"/>
      <c r="E84" s="210"/>
      <c r="F84" s="210"/>
      <c r="G84" s="210"/>
      <c r="H84" s="211"/>
      <c r="I84" s="4">
        <v>77</v>
      </c>
      <c r="J84" s="13">
        <v>1162343</v>
      </c>
      <c r="K84" s="13">
        <v>4581037</v>
      </c>
    </row>
    <row r="85" spans="1:13">
      <c r="A85" s="187" t="s">
        <v>175</v>
      </c>
      <c r="B85" s="188"/>
      <c r="C85" s="188"/>
      <c r="D85" s="188"/>
      <c r="E85" s="188"/>
      <c r="F85" s="188"/>
      <c r="G85" s="188"/>
      <c r="H85" s="189"/>
      <c r="I85" s="4">
        <v>78</v>
      </c>
      <c r="J85" s="13">
        <v>-727415</v>
      </c>
      <c r="K85" s="13">
        <v>-2072412</v>
      </c>
    </row>
    <row r="86" spans="1:13">
      <c r="A86" s="193" t="s">
        <v>19</v>
      </c>
      <c r="B86" s="194"/>
      <c r="C86" s="194"/>
      <c r="D86" s="194"/>
      <c r="E86" s="194"/>
      <c r="F86" s="194"/>
      <c r="G86" s="194"/>
      <c r="H86" s="195"/>
      <c r="I86" s="4">
        <v>79</v>
      </c>
      <c r="J86" s="12">
        <f>SUM(J87:J89)</f>
        <v>19064073</v>
      </c>
      <c r="K86" s="12">
        <f>SUM(K87:K89)</f>
        <v>12681826</v>
      </c>
    </row>
    <row r="87" spans="1:13">
      <c r="A87" s="187" t="s">
        <v>135</v>
      </c>
      <c r="B87" s="188"/>
      <c r="C87" s="188"/>
      <c r="D87" s="188"/>
      <c r="E87" s="188"/>
      <c r="F87" s="188"/>
      <c r="G87" s="188"/>
      <c r="H87" s="189"/>
      <c r="I87" s="4">
        <v>80</v>
      </c>
      <c r="J87" s="13">
        <v>3361967</v>
      </c>
      <c r="K87" s="13">
        <v>4081030</v>
      </c>
    </row>
    <row r="88" spans="1:13">
      <c r="A88" s="187" t="s">
        <v>136</v>
      </c>
      <c r="B88" s="188"/>
      <c r="C88" s="188"/>
      <c r="D88" s="188"/>
      <c r="E88" s="188"/>
      <c r="F88" s="188"/>
      <c r="G88" s="188"/>
      <c r="H88" s="189"/>
      <c r="I88" s="4">
        <v>81</v>
      </c>
      <c r="J88" s="13"/>
      <c r="K88" s="13"/>
    </row>
    <row r="89" spans="1:13">
      <c r="A89" s="187" t="s">
        <v>137</v>
      </c>
      <c r="B89" s="188"/>
      <c r="C89" s="188"/>
      <c r="D89" s="188"/>
      <c r="E89" s="188"/>
      <c r="F89" s="188"/>
      <c r="G89" s="188"/>
      <c r="H89" s="189"/>
      <c r="I89" s="4">
        <v>82</v>
      </c>
      <c r="J89" s="13">
        <v>15702106</v>
      </c>
      <c r="K89" s="13">
        <v>8600796</v>
      </c>
    </row>
    <row r="90" spans="1:13">
      <c r="A90" s="193" t="s">
        <v>20</v>
      </c>
      <c r="B90" s="194"/>
      <c r="C90" s="194"/>
      <c r="D90" s="194"/>
      <c r="E90" s="194"/>
      <c r="F90" s="194"/>
      <c r="G90" s="194"/>
      <c r="H90" s="195"/>
      <c r="I90" s="4">
        <v>83</v>
      </c>
      <c r="J90" s="12">
        <f>SUM(J91:J99)</f>
        <v>194773161</v>
      </c>
      <c r="K90" s="12">
        <f>SUM(K91:K99)</f>
        <v>145914616</v>
      </c>
    </row>
    <row r="91" spans="1:13">
      <c r="A91" s="187" t="s">
        <v>138</v>
      </c>
      <c r="B91" s="188"/>
      <c r="C91" s="188"/>
      <c r="D91" s="188"/>
      <c r="E91" s="188"/>
      <c r="F91" s="188"/>
      <c r="G91" s="188"/>
      <c r="H91" s="189"/>
      <c r="I91" s="4">
        <v>84</v>
      </c>
      <c r="J91" s="13"/>
      <c r="K91" s="13"/>
    </row>
    <row r="92" spans="1:13">
      <c r="A92" s="187" t="s">
        <v>246</v>
      </c>
      <c r="B92" s="188"/>
      <c r="C92" s="188"/>
      <c r="D92" s="188"/>
      <c r="E92" s="188"/>
      <c r="F92" s="188"/>
      <c r="G92" s="188"/>
      <c r="H92" s="189"/>
      <c r="I92" s="4">
        <v>85</v>
      </c>
      <c r="J92" s="13">
        <v>1468471</v>
      </c>
      <c r="K92" s="13">
        <v>1216633</v>
      </c>
    </row>
    <row r="93" spans="1:13">
      <c r="A93" s="187" t="s">
        <v>0</v>
      </c>
      <c r="B93" s="188"/>
      <c r="C93" s="188"/>
      <c r="D93" s="188"/>
      <c r="E93" s="188"/>
      <c r="F93" s="188"/>
      <c r="G93" s="188"/>
      <c r="H93" s="189"/>
      <c r="I93" s="4">
        <v>86</v>
      </c>
      <c r="J93" s="13">
        <v>166113147</v>
      </c>
      <c r="K93" s="13">
        <v>129540707</v>
      </c>
    </row>
    <row r="94" spans="1:13">
      <c r="A94" s="187" t="s">
        <v>247</v>
      </c>
      <c r="B94" s="188"/>
      <c r="C94" s="188"/>
      <c r="D94" s="188"/>
      <c r="E94" s="188"/>
      <c r="F94" s="188"/>
      <c r="G94" s="188"/>
      <c r="H94" s="189"/>
      <c r="I94" s="4">
        <v>87</v>
      </c>
      <c r="J94" s="13"/>
      <c r="K94" s="13"/>
    </row>
    <row r="95" spans="1:13">
      <c r="A95" s="187" t="s">
        <v>248</v>
      </c>
      <c r="B95" s="188"/>
      <c r="C95" s="188"/>
      <c r="D95" s="188"/>
      <c r="E95" s="188"/>
      <c r="F95" s="188"/>
      <c r="G95" s="188"/>
      <c r="H95" s="189"/>
      <c r="I95" s="4">
        <v>88</v>
      </c>
      <c r="J95" s="13"/>
      <c r="K95" s="13"/>
    </row>
    <row r="96" spans="1:13">
      <c r="A96" s="187" t="s">
        <v>249</v>
      </c>
      <c r="B96" s="188"/>
      <c r="C96" s="188"/>
      <c r="D96" s="188"/>
      <c r="E96" s="188"/>
      <c r="F96" s="188"/>
      <c r="G96" s="188"/>
      <c r="H96" s="189"/>
      <c r="I96" s="4">
        <v>89</v>
      </c>
      <c r="J96" s="13"/>
      <c r="K96" s="13"/>
    </row>
    <row r="97" spans="1:11">
      <c r="A97" s="187" t="s">
        <v>96</v>
      </c>
      <c r="B97" s="188"/>
      <c r="C97" s="188"/>
      <c r="D97" s="188"/>
      <c r="E97" s="188"/>
      <c r="F97" s="188"/>
      <c r="G97" s="188"/>
      <c r="H97" s="189"/>
      <c r="I97" s="4">
        <v>90</v>
      </c>
      <c r="J97" s="13"/>
      <c r="K97" s="13"/>
    </row>
    <row r="98" spans="1:11">
      <c r="A98" s="187" t="s">
        <v>94</v>
      </c>
      <c r="B98" s="188"/>
      <c r="C98" s="188"/>
      <c r="D98" s="188"/>
      <c r="E98" s="188"/>
      <c r="F98" s="188"/>
      <c r="G98" s="188"/>
      <c r="H98" s="189"/>
      <c r="I98" s="4">
        <v>91</v>
      </c>
      <c r="J98" s="13">
        <v>27191543</v>
      </c>
      <c r="K98" s="13">
        <v>15157276</v>
      </c>
    </row>
    <row r="99" spans="1:11">
      <c r="A99" s="187" t="s">
        <v>95</v>
      </c>
      <c r="B99" s="188"/>
      <c r="C99" s="188"/>
      <c r="D99" s="188"/>
      <c r="E99" s="188"/>
      <c r="F99" s="188"/>
      <c r="G99" s="188"/>
      <c r="H99" s="189"/>
      <c r="I99" s="4">
        <v>92</v>
      </c>
      <c r="J99" s="13"/>
      <c r="K99" s="13"/>
    </row>
    <row r="100" spans="1:11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4">
        <v>93</v>
      </c>
      <c r="J100" s="12">
        <f>SUM(J101:J112)</f>
        <v>292716920</v>
      </c>
      <c r="K100" s="12">
        <f>SUM(K101:K112)</f>
        <v>232022121</v>
      </c>
    </row>
    <row r="101" spans="1:11">
      <c r="A101" s="187" t="s">
        <v>138</v>
      </c>
      <c r="B101" s="188"/>
      <c r="C101" s="188"/>
      <c r="D101" s="188"/>
      <c r="E101" s="188"/>
      <c r="F101" s="188"/>
      <c r="G101" s="188"/>
      <c r="H101" s="189"/>
      <c r="I101" s="4">
        <v>94</v>
      </c>
      <c r="J101" s="13"/>
      <c r="K101" s="13"/>
    </row>
    <row r="102" spans="1:11">
      <c r="A102" s="187" t="s">
        <v>246</v>
      </c>
      <c r="B102" s="188"/>
      <c r="C102" s="188"/>
      <c r="D102" s="188"/>
      <c r="E102" s="188"/>
      <c r="F102" s="188"/>
      <c r="G102" s="188"/>
      <c r="H102" s="189"/>
      <c r="I102" s="4">
        <v>95</v>
      </c>
      <c r="J102" s="13">
        <v>31476</v>
      </c>
      <c r="K102" s="13">
        <v>2718486</v>
      </c>
    </row>
    <row r="103" spans="1:11">
      <c r="A103" s="187" t="s">
        <v>0</v>
      </c>
      <c r="B103" s="188"/>
      <c r="C103" s="188"/>
      <c r="D103" s="188"/>
      <c r="E103" s="188"/>
      <c r="F103" s="188"/>
      <c r="G103" s="188"/>
      <c r="H103" s="189"/>
      <c r="I103" s="4">
        <v>96</v>
      </c>
      <c r="J103" s="13">
        <v>11343733</v>
      </c>
      <c r="K103" s="13">
        <v>13781364</v>
      </c>
    </row>
    <row r="104" spans="1:11">
      <c r="A104" s="187" t="s">
        <v>247</v>
      </c>
      <c r="B104" s="188"/>
      <c r="C104" s="188"/>
      <c r="D104" s="188"/>
      <c r="E104" s="188"/>
      <c r="F104" s="188"/>
      <c r="G104" s="188"/>
      <c r="H104" s="189"/>
      <c r="I104" s="4">
        <v>97</v>
      </c>
      <c r="J104" s="13">
        <v>96252016</v>
      </c>
      <c r="K104" s="13">
        <v>19165564</v>
      </c>
    </row>
    <row r="105" spans="1:11">
      <c r="A105" s="187" t="s">
        <v>248</v>
      </c>
      <c r="B105" s="188"/>
      <c r="C105" s="188"/>
      <c r="D105" s="188"/>
      <c r="E105" s="188"/>
      <c r="F105" s="188"/>
      <c r="G105" s="188"/>
      <c r="H105" s="189"/>
      <c r="I105" s="4">
        <v>98</v>
      </c>
      <c r="J105" s="13">
        <v>162084051</v>
      </c>
      <c r="K105" s="13">
        <v>146078454</v>
      </c>
    </row>
    <row r="106" spans="1:11">
      <c r="A106" s="187" t="s">
        <v>249</v>
      </c>
      <c r="B106" s="188"/>
      <c r="C106" s="188"/>
      <c r="D106" s="188"/>
      <c r="E106" s="188"/>
      <c r="F106" s="188"/>
      <c r="G106" s="188"/>
      <c r="H106" s="189"/>
      <c r="I106" s="4">
        <v>99</v>
      </c>
      <c r="J106" s="13">
        <v>407158</v>
      </c>
      <c r="K106" s="13"/>
    </row>
    <row r="107" spans="1:11">
      <c r="A107" s="187" t="s">
        <v>96</v>
      </c>
      <c r="B107" s="188"/>
      <c r="C107" s="188"/>
      <c r="D107" s="188"/>
      <c r="E107" s="188"/>
      <c r="F107" s="188"/>
      <c r="G107" s="188"/>
      <c r="H107" s="189"/>
      <c r="I107" s="4">
        <v>100</v>
      </c>
      <c r="J107" s="13"/>
      <c r="K107" s="13"/>
    </row>
    <row r="108" spans="1:11">
      <c r="A108" s="187" t="s">
        <v>97</v>
      </c>
      <c r="B108" s="188"/>
      <c r="C108" s="188"/>
      <c r="D108" s="188"/>
      <c r="E108" s="188"/>
      <c r="F108" s="188"/>
      <c r="G108" s="188"/>
      <c r="H108" s="189"/>
      <c r="I108" s="4">
        <v>101</v>
      </c>
      <c r="J108" s="13">
        <v>6399433</v>
      </c>
      <c r="K108" s="13">
        <v>7341876</v>
      </c>
    </row>
    <row r="109" spans="1:11">
      <c r="A109" s="187" t="s">
        <v>98</v>
      </c>
      <c r="B109" s="188"/>
      <c r="C109" s="188"/>
      <c r="D109" s="188"/>
      <c r="E109" s="188"/>
      <c r="F109" s="188"/>
      <c r="G109" s="188"/>
      <c r="H109" s="189"/>
      <c r="I109" s="4">
        <v>102</v>
      </c>
      <c r="J109" s="13">
        <v>16162498</v>
      </c>
      <c r="K109" s="13">
        <v>41415717</v>
      </c>
    </row>
    <row r="110" spans="1:11">
      <c r="A110" s="187" t="s">
        <v>101</v>
      </c>
      <c r="B110" s="188"/>
      <c r="C110" s="188"/>
      <c r="D110" s="188"/>
      <c r="E110" s="188"/>
      <c r="F110" s="188"/>
      <c r="G110" s="188"/>
      <c r="H110" s="189"/>
      <c r="I110" s="4">
        <v>103</v>
      </c>
      <c r="J110" s="13"/>
      <c r="K110" s="13"/>
    </row>
    <row r="111" spans="1:11">
      <c r="A111" s="187" t="s">
        <v>99</v>
      </c>
      <c r="B111" s="188"/>
      <c r="C111" s="188"/>
      <c r="D111" s="188"/>
      <c r="E111" s="188"/>
      <c r="F111" s="188"/>
      <c r="G111" s="188"/>
      <c r="H111" s="189"/>
      <c r="I111" s="4">
        <v>104</v>
      </c>
      <c r="J111" s="13"/>
      <c r="K111" s="13"/>
    </row>
    <row r="112" spans="1:11">
      <c r="A112" s="187" t="s">
        <v>100</v>
      </c>
      <c r="B112" s="188"/>
      <c r="C112" s="188"/>
      <c r="D112" s="188"/>
      <c r="E112" s="188"/>
      <c r="F112" s="188"/>
      <c r="G112" s="188"/>
      <c r="H112" s="189"/>
      <c r="I112" s="4">
        <v>105</v>
      </c>
      <c r="J112" s="13">
        <v>36555</v>
      </c>
      <c r="K112" s="13">
        <v>1520660</v>
      </c>
    </row>
    <row r="113" spans="1:11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4">
        <v>106</v>
      </c>
      <c r="J113" s="13">
        <v>4906943</v>
      </c>
      <c r="K113" s="13">
        <v>8807786</v>
      </c>
    </row>
    <row r="114" spans="1:11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4">
        <v>107</v>
      </c>
      <c r="J114" s="12">
        <f>J69+J86+J90+J100+J113</f>
        <v>714988035</v>
      </c>
      <c r="K114" s="12">
        <f>K69+K86+K90+K100+K113</f>
        <v>597028045</v>
      </c>
    </row>
    <row r="115" spans="1:11">
      <c r="A115" s="198" t="s">
        <v>59</v>
      </c>
      <c r="B115" s="199"/>
      <c r="C115" s="199"/>
      <c r="D115" s="199"/>
      <c r="E115" s="199"/>
      <c r="F115" s="199"/>
      <c r="G115" s="199"/>
      <c r="H115" s="200"/>
      <c r="I115" s="5">
        <v>108</v>
      </c>
      <c r="J115" s="14"/>
      <c r="K115" s="14"/>
    </row>
    <row r="116" spans="1:11">
      <c r="A116" s="201" t="s">
        <v>284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>
      <c r="A117" s="205" t="s">
        <v>189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>
      <c r="A118" s="187" t="s">
        <v>8</v>
      </c>
      <c r="B118" s="188"/>
      <c r="C118" s="188"/>
      <c r="D118" s="188"/>
      <c r="E118" s="188"/>
      <c r="F118" s="188"/>
      <c r="G118" s="188"/>
      <c r="H118" s="189"/>
      <c r="I118" s="4">
        <v>109</v>
      </c>
      <c r="J118" s="13">
        <v>204254353</v>
      </c>
      <c r="K118" s="13">
        <v>199674108</v>
      </c>
    </row>
    <row r="119" spans="1:11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7">
        <v>110</v>
      </c>
      <c r="J119" s="14">
        <v>-727415</v>
      </c>
      <c r="K119" s="14">
        <v>-2072412</v>
      </c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196" t="s">
        <v>102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  <row r="122" spans="1:11">
      <c r="A122" s="196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topLeftCell="A16" zoomScale="110" zoomScaleNormal="100" workbookViewId="0">
      <selection activeCell="K29" sqref="K29"/>
    </sheetView>
  </sheetViews>
  <sheetFormatPr defaultRowHeight="12.75"/>
  <cols>
    <col min="8" max="8" width="5.5703125" customWidth="1"/>
    <col min="9" max="9" width="6.5703125" bestFit="1" customWidth="1"/>
    <col min="10" max="10" width="9.85546875" bestFit="1" customWidth="1"/>
    <col min="11" max="11" width="11.140625" bestFit="1" customWidth="1"/>
  </cols>
  <sheetData>
    <row r="1" spans="1:11" ht="13.15" customHeight="1">
      <c r="A1" s="245" t="s">
        <v>348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3.15" customHeight="1">
      <c r="A2" s="222" t="s">
        <v>356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>
      <c r="A4" s="246" t="s">
        <v>347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72" t="s">
        <v>285</v>
      </c>
      <c r="J5" s="74" t="s">
        <v>156</v>
      </c>
      <c r="K5" s="74" t="s">
        <v>157</v>
      </c>
    </row>
    <row r="6" spans="1:11">
      <c r="A6" s="230">
        <v>1</v>
      </c>
      <c r="B6" s="230"/>
      <c r="C6" s="230"/>
      <c r="D6" s="230"/>
      <c r="E6" s="230"/>
      <c r="F6" s="230"/>
      <c r="G6" s="230"/>
      <c r="H6" s="230"/>
      <c r="I6" s="76">
        <v>2</v>
      </c>
      <c r="J6" s="75">
        <v>3</v>
      </c>
      <c r="K6" s="75">
        <v>4</v>
      </c>
    </row>
    <row r="7" spans="1:11">
      <c r="A7" s="205" t="s">
        <v>26</v>
      </c>
      <c r="B7" s="206"/>
      <c r="C7" s="206"/>
      <c r="D7" s="206"/>
      <c r="E7" s="206"/>
      <c r="F7" s="206"/>
      <c r="G7" s="206"/>
      <c r="H7" s="217"/>
      <c r="I7" s="6">
        <v>111</v>
      </c>
      <c r="J7" s="20">
        <f>SUM(J8:J9)</f>
        <v>795799368</v>
      </c>
      <c r="K7" s="20">
        <f>SUM(K8:K9)</f>
        <v>1078758471</v>
      </c>
    </row>
    <row r="8" spans="1:11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773564555</v>
      </c>
      <c r="K8" s="13">
        <v>1039891223</v>
      </c>
    </row>
    <row r="9" spans="1:11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22234813</v>
      </c>
      <c r="K9" s="13">
        <v>38867248</v>
      </c>
    </row>
    <row r="10" spans="1:11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776151245</v>
      </c>
      <c r="K10" s="12">
        <f>K11+K12+K16+K20+K21+K22+K25+K26</f>
        <v>1071892928</v>
      </c>
    </row>
    <row r="11" spans="1:11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-17019808</v>
      </c>
      <c r="K11" s="13">
        <v>77405855</v>
      </c>
    </row>
    <row r="12" spans="1:11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645653811</v>
      </c>
      <c r="K12" s="12">
        <f>SUM(K13:K15)</f>
        <v>821432600</v>
      </c>
    </row>
    <row r="13" spans="1:11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596993225</v>
      </c>
      <c r="K13" s="13">
        <v>684033638</v>
      </c>
    </row>
    <row r="14" spans="1:11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5584246</v>
      </c>
      <c r="K14" s="13">
        <v>5288907</v>
      </c>
    </row>
    <row r="15" spans="1:11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43076340</v>
      </c>
      <c r="K15" s="13">
        <v>132110055</v>
      </c>
    </row>
    <row r="16" spans="1:11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85295116</v>
      </c>
      <c r="K16" s="12">
        <f>SUM(K17:K19)</f>
        <v>100058164</v>
      </c>
    </row>
    <row r="17" spans="1:11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58642737</v>
      </c>
      <c r="K17" s="13">
        <v>69569452</v>
      </c>
    </row>
    <row r="18" spans="1:11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14973078</v>
      </c>
      <c r="K18" s="13">
        <v>18871083</v>
      </c>
    </row>
    <row r="19" spans="1:11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11679301</v>
      </c>
      <c r="K19" s="13">
        <v>11617629</v>
      </c>
    </row>
    <row r="20" spans="1:11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17221152</v>
      </c>
      <c r="K20" s="13">
        <v>18188647</v>
      </c>
    </row>
    <row r="21" spans="1:11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29205501</v>
      </c>
      <c r="K21" s="13">
        <v>41346746</v>
      </c>
    </row>
    <row r="22" spans="1:11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12188734</v>
      </c>
      <c r="K22" s="12">
        <f>SUM(K23:K24)</f>
        <v>6994426</v>
      </c>
    </row>
    <row r="23" spans="1:11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>
        <v>560000</v>
      </c>
    </row>
    <row r="24" spans="1:11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12188734</v>
      </c>
      <c r="K24" s="13">
        <v>6434426</v>
      </c>
    </row>
    <row r="25" spans="1:11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>
        <v>63394</v>
      </c>
    </row>
    <row r="26" spans="1:11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3606739</v>
      </c>
      <c r="K26" s="13">
        <v>6403096</v>
      </c>
    </row>
    <row r="27" spans="1:11">
      <c r="A27" s="193" t="s">
        <v>217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4779032</v>
      </c>
      <c r="K27" s="12">
        <f>SUM(K28:K32)</f>
        <v>6195524</v>
      </c>
    </row>
    <row r="28" spans="1:11">
      <c r="A28" s="193" t="s">
        <v>351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>
      <c r="A29" s="193" t="s">
        <v>352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4779032</v>
      </c>
      <c r="K29" s="13">
        <v>6195524</v>
      </c>
    </row>
    <row r="30" spans="1:11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>
      <c r="A31" s="193" t="s">
        <v>227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>
      <c r="A33" s="193" t="s">
        <v>218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22975362</v>
      </c>
      <c r="K33" s="12">
        <f>SUM(K34:K37)</f>
        <v>18733768</v>
      </c>
    </row>
    <row r="34" spans="1:11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22975362</v>
      </c>
      <c r="K35" s="13">
        <v>18733768</v>
      </c>
    </row>
    <row r="36" spans="1:11">
      <c r="A36" s="193" t="s">
        <v>228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>
      <c r="A38" s="193" t="s">
        <v>199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>
      <c r="A39" s="193" t="s">
        <v>200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>
      <c r="A40" s="193" t="s">
        <v>229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>
      <c r="A41" s="193" t="s">
        <v>230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>
      <c r="A42" s="193" t="s">
        <v>219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800578400</v>
      </c>
      <c r="K42" s="12">
        <f>K7+K27+K38+K40</f>
        <v>1084953995</v>
      </c>
    </row>
    <row r="43" spans="1:11">
      <c r="A43" s="193" t="s">
        <v>220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799126607</v>
      </c>
      <c r="K43" s="12">
        <f>K10+K33+K39+K41</f>
        <v>1090626696</v>
      </c>
    </row>
    <row r="44" spans="1:11">
      <c r="A44" s="193" t="s">
        <v>239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1451793</v>
      </c>
      <c r="K44" s="12">
        <f>K42-K43</f>
        <v>-5672701</v>
      </c>
    </row>
    <row r="45" spans="1:11">
      <c r="A45" s="209" t="s">
        <v>222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f>IF(J42&gt;J43,J42-J43,0)</f>
        <v>1451793</v>
      </c>
      <c r="K45" s="12">
        <f>IF(K42&gt;K43,K42-K43,0)</f>
        <v>0</v>
      </c>
    </row>
    <row r="46" spans="1:11">
      <c r="A46" s="209" t="s">
        <v>223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f>IF(J43&gt;J42,J43-J42,0)</f>
        <v>0</v>
      </c>
      <c r="K46" s="12">
        <f>IF(K43&gt;K42,K43-K42,0)</f>
        <v>5672701</v>
      </c>
    </row>
    <row r="47" spans="1:11">
      <c r="A47" s="193" t="s">
        <v>221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2728656</v>
      </c>
      <c r="K47" s="13">
        <v>254302</v>
      </c>
    </row>
    <row r="48" spans="1:11">
      <c r="A48" s="193" t="s">
        <v>240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-1276863</v>
      </c>
      <c r="K48" s="12">
        <f>K44-K47</f>
        <v>-5927003</v>
      </c>
    </row>
    <row r="49" spans="1:11">
      <c r="A49" s="209" t="s">
        <v>196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42" t="s">
        <v>224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8">
        <f>IF(J48&lt;0,-J48,0)</f>
        <v>1276863</v>
      </c>
      <c r="K50" s="18">
        <f>IF(K48&lt;0,-K48,0)</f>
        <v>5927003</v>
      </c>
    </row>
    <row r="51" spans="1:11">
      <c r="A51" s="201" t="s">
        <v>120</v>
      </c>
      <c r="B51" s="202"/>
      <c r="C51" s="202"/>
      <c r="D51" s="202"/>
      <c r="E51" s="202"/>
      <c r="F51" s="202"/>
      <c r="G51" s="202"/>
      <c r="H51" s="202"/>
      <c r="I51" s="240"/>
      <c r="J51" s="240"/>
      <c r="K51" s="241"/>
    </row>
    <row r="52" spans="1:11">
      <c r="A52" s="205" t="s">
        <v>190</v>
      </c>
      <c r="B52" s="206"/>
      <c r="C52" s="206"/>
      <c r="D52" s="206"/>
      <c r="E52" s="206"/>
      <c r="F52" s="206"/>
      <c r="G52" s="206"/>
      <c r="H52" s="206"/>
      <c r="I52" s="207"/>
      <c r="J52" s="207"/>
      <c r="K52" s="208"/>
    </row>
    <row r="53" spans="1:11">
      <c r="A53" s="234" t="s">
        <v>237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>
        <v>-1162343</v>
      </c>
      <c r="K53" s="13">
        <v>-4581037</v>
      </c>
    </row>
    <row r="54" spans="1:11">
      <c r="A54" s="234" t="s">
        <v>238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>
        <v>-114520</v>
      </c>
      <c r="K54" s="14">
        <v>-1345966</v>
      </c>
    </row>
    <row r="55" spans="1:11">
      <c r="A55" s="201" t="s">
        <v>193</v>
      </c>
      <c r="B55" s="202"/>
      <c r="C55" s="202"/>
      <c r="D55" s="202"/>
      <c r="E55" s="202"/>
      <c r="F55" s="202"/>
      <c r="G55" s="202"/>
      <c r="H55" s="202"/>
      <c r="I55" s="240"/>
      <c r="J55" s="240"/>
      <c r="K55" s="241"/>
    </row>
    <row r="56" spans="1:11">
      <c r="A56" s="205" t="s">
        <v>208</v>
      </c>
      <c r="B56" s="206"/>
      <c r="C56" s="206"/>
      <c r="D56" s="206"/>
      <c r="E56" s="206"/>
      <c r="F56" s="206"/>
      <c r="G56" s="206"/>
      <c r="H56" s="217"/>
      <c r="I56" s="21">
        <v>157</v>
      </c>
      <c r="J56" s="11">
        <f>J48</f>
        <v>-1276863</v>
      </c>
      <c r="K56" s="11">
        <f>K48</f>
        <v>-5927003</v>
      </c>
    </row>
    <row r="57" spans="1:11">
      <c r="A57" s="193" t="s">
        <v>225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3" t="s">
        <v>231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>
      <c r="A59" s="193" t="s">
        <v>232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>
      <c r="A61" s="193" t="s">
        <v>233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>
      <c r="A62" s="193" t="s">
        <v>234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>
      <c r="A63" s="193" t="s">
        <v>235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>
      <c r="A64" s="193" t="s">
        <v>236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>
      <c r="A65" s="193" t="s">
        <v>226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>
      <c r="A66" s="193" t="s">
        <v>197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>
      <c r="A67" s="193" t="s">
        <v>198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-1276863</v>
      </c>
      <c r="K67" s="18">
        <f>K56+K66</f>
        <v>-5927003</v>
      </c>
    </row>
    <row r="68" spans="1:11">
      <c r="A68" s="201" t="s">
        <v>192</v>
      </c>
      <c r="B68" s="202"/>
      <c r="C68" s="202"/>
      <c r="D68" s="202"/>
      <c r="E68" s="202"/>
      <c r="F68" s="202"/>
      <c r="G68" s="202"/>
      <c r="H68" s="202"/>
      <c r="I68" s="240"/>
      <c r="J68" s="240"/>
      <c r="K68" s="241"/>
    </row>
    <row r="69" spans="1:11">
      <c r="A69" s="205" t="s">
        <v>191</v>
      </c>
      <c r="B69" s="206"/>
      <c r="C69" s="206"/>
      <c r="D69" s="206"/>
      <c r="E69" s="206"/>
      <c r="F69" s="206"/>
      <c r="G69" s="206"/>
      <c r="H69" s="206"/>
      <c r="I69" s="207"/>
      <c r="J69" s="207"/>
      <c r="K69" s="208"/>
    </row>
    <row r="70" spans="1:11">
      <c r="A70" s="234" t="s">
        <v>237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>
        <v>-1162343</v>
      </c>
      <c r="K70" s="13">
        <v>-4581037</v>
      </c>
    </row>
    <row r="71" spans="1:11">
      <c r="A71" s="237" t="s">
        <v>238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>
        <v>-114520</v>
      </c>
      <c r="K71" s="14">
        <v>-1345966</v>
      </c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Normal="100" workbookViewId="0">
      <selection activeCell="M58" sqref="M58"/>
    </sheetView>
  </sheetViews>
  <sheetFormatPr defaultRowHeight="12.75"/>
  <cols>
    <col min="10" max="11" width="11.140625" bestFit="1" customWidth="1"/>
  </cols>
  <sheetData>
    <row r="1" spans="1:11" ht="13.15" customHeight="1">
      <c r="A1" s="254" t="s">
        <v>349</v>
      </c>
      <c r="B1" s="255"/>
      <c r="C1" s="255"/>
      <c r="D1" s="255"/>
      <c r="E1" s="255"/>
      <c r="F1" s="255"/>
      <c r="G1" s="255"/>
      <c r="H1" s="255"/>
      <c r="I1" s="255"/>
      <c r="J1" s="256"/>
      <c r="K1" s="220"/>
    </row>
    <row r="2" spans="1:11" ht="13.15" customHeight="1">
      <c r="A2" s="258" t="s">
        <v>357</v>
      </c>
      <c r="B2" s="259"/>
      <c r="C2" s="259"/>
      <c r="D2" s="259"/>
      <c r="E2" s="259"/>
      <c r="F2" s="259"/>
      <c r="G2" s="259"/>
      <c r="H2" s="259"/>
      <c r="I2" s="259"/>
      <c r="J2" s="256"/>
      <c r="K2" s="257"/>
    </row>
    <row r="3" spans="1:11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15" customHeight="1">
      <c r="A4" s="260" t="s">
        <v>347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63" t="s">
        <v>61</v>
      </c>
      <c r="B5" s="263"/>
      <c r="C5" s="263"/>
      <c r="D5" s="263"/>
      <c r="E5" s="263"/>
      <c r="F5" s="263"/>
      <c r="G5" s="263"/>
      <c r="H5" s="263"/>
      <c r="I5" s="82" t="s">
        <v>285</v>
      </c>
      <c r="J5" s="83" t="s">
        <v>156</v>
      </c>
      <c r="K5" s="83" t="s">
        <v>157</v>
      </c>
    </row>
    <row r="6" spans="1:11">
      <c r="A6" s="264">
        <v>1</v>
      </c>
      <c r="B6" s="264"/>
      <c r="C6" s="264"/>
      <c r="D6" s="264"/>
      <c r="E6" s="264"/>
      <c r="F6" s="264"/>
      <c r="G6" s="264"/>
      <c r="H6" s="264"/>
      <c r="I6" s="84">
        <v>2</v>
      </c>
      <c r="J6" s="85" t="s">
        <v>288</v>
      </c>
      <c r="K6" s="85" t="s">
        <v>289</v>
      </c>
    </row>
    <row r="7" spans="1:11">
      <c r="A7" s="250" t="s">
        <v>159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1451793</v>
      </c>
      <c r="K8" s="13">
        <v>-5672701</v>
      </c>
    </row>
    <row r="9" spans="1:11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17221152</v>
      </c>
      <c r="K9" s="13">
        <v>18188647</v>
      </c>
    </row>
    <row r="10" spans="1:11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130071414</v>
      </c>
      <c r="K10" s="13"/>
    </row>
    <row r="11" spans="1:11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155599213</v>
      </c>
    </row>
    <row r="13" spans="1:11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29608101</v>
      </c>
      <c r="K13" s="13">
        <v>14998897</v>
      </c>
    </row>
    <row r="14" spans="1:11">
      <c r="A14" s="193" t="s">
        <v>160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178352460</v>
      </c>
      <c r="K14" s="12">
        <f>SUM(K8:K13)</f>
        <v>183114056</v>
      </c>
    </row>
    <row r="15" spans="1:11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>
        <v>58564456</v>
      </c>
    </row>
    <row r="16" spans="1:11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30921025</v>
      </c>
      <c r="K16" s="13">
        <v>96497612</v>
      </c>
    </row>
    <row r="17" spans="1:11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71131250</v>
      </c>
      <c r="K17" s="13"/>
    </row>
    <row r="18" spans="1:11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16638173</v>
      </c>
      <c r="K18" s="13">
        <v>24269498</v>
      </c>
    </row>
    <row r="19" spans="1:11">
      <c r="A19" s="193" t="s">
        <v>161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118690448</v>
      </c>
      <c r="K19" s="12">
        <f>SUM(K15:K18)</f>
        <v>179331566</v>
      </c>
    </row>
    <row r="20" spans="1:11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59662012</v>
      </c>
      <c r="K20" s="12">
        <f>IF(K14&gt;K19,K14-K19,0)</f>
        <v>3782490</v>
      </c>
    </row>
    <row r="21" spans="1:11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>
      <c r="A22" s="250" t="s">
        <v>162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>
      <c r="A23" s="187" t="s">
        <v>181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102998</v>
      </c>
      <c r="K23" s="13"/>
    </row>
    <row r="24" spans="1:11">
      <c r="A24" s="187" t="s">
        <v>182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23260956</v>
      </c>
      <c r="K24" s="13"/>
    </row>
    <row r="25" spans="1:11">
      <c r="A25" s="187" t="s">
        <v>183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>
      <c r="A26" s="187" t="s">
        <v>184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>
      <c r="A27" s="187" t="s">
        <v>185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13730026</v>
      </c>
      <c r="K27" s="13">
        <v>20345898</v>
      </c>
    </row>
    <row r="28" spans="1:11">
      <c r="A28" s="193" t="s">
        <v>170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37093980</v>
      </c>
      <c r="K28" s="12">
        <f>SUM(K23:K27)</f>
        <v>20345898</v>
      </c>
    </row>
    <row r="29" spans="1:11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10846000</v>
      </c>
      <c r="K29" s="13">
        <v>17074750</v>
      </c>
    </row>
    <row r="30" spans="1:11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>
        <v>2032452</v>
      </c>
    </row>
    <row r="31" spans="1:11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5909111</v>
      </c>
      <c r="K31" s="13"/>
    </row>
    <row r="32" spans="1:11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16755111</v>
      </c>
      <c r="K32" s="12">
        <f>SUM(K29:K31)</f>
        <v>19107202</v>
      </c>
    </row>
    <row r="33" spans="1:11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20338869</v>
      </c>
      <c r="K33" s="12">
        <f>IF(K28&gt;K32,K28-K32,0)</f>
        <v>1238696</v>
      </c>
    </row>
    <row r="34" spans="1:11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>
      <c r="A35" s="250" t="s">
        <v>163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>
      <c r="A36" s="187" t="s">
        <v>176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254331480</v>
      </c>
      <c r="K37" s="13">
        <v>313270270</v>
      </c>
    </row>
    <row r="38" spans="1:11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254331480</v>
      </c>
      <c r="K39" s="12">
        <f>SUM(K36:K38)</f>
        <v>313270270</v>
      </c>
    </row>
    <row r="40" spans="1:11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306646002</v>
      </c>
      <c r="K40" s="13">
        <v>352021966</v>
      </c>
    </row>
    <row r="41" spans="1:11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306646002</v>
      </c>
      <c r="K45" s="12">
        <f>SUM(K40:K44)</f>
        <v>352021966</v>
      </c>
    </row>
    <row r="46" spans="1:11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52314522</v>
      </c>
      <c r="K47" s="12">
        <f>IF(K45&gt;K39,K45-K39,0)</f>
        <v>38751696</v>
      </c>
    </row>
    <row r="48" spans="1:11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27686359</v>
      </c>
      <c r="K48" s="12">
        <f>IF(K20-K21+K33-K34+K46-K47&gt;0,K20-K21+K33-K34+K46-K47,0)</f>
        <v>0</v>
      </c>
    </row>
    <row r="49" spans="1:11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33730510</v>
      </c>
    </row>
    <row r="50" spans="1:11">
      <c r="A50" s="187" t="s">
        <v>164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31905808</v>
      </c>
      <c r="K50" s="13">
        <v>59592167</v>
      </c>
    </row>
    <row r="51" spans="1:11">
      <c r="A51" s="187" t="s">
        <v>178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27686359</v>
      </c>
      <c r="K51" s="13"/>
    </row>
    <row r="52" spans="1:11">
      <c r="A52" s="187" t="s">
        <v>179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33730510</v>
      </c>
    </row>
    <row r="53" spans="1:11">
      <c r="A53" s="190" t="s">
        <v>180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+J50+J51-J52</f>
        <v>59592167</v>
      </c>
      <c r="K53" s="18">
        <f>K50+K51-K52</f>
        <v>25861657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35433070866141736" right="0.35433070866141736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activeCell="O17" sqref="O17"/>
    </sheetView>
  </sheetViews>
  <sheetFormatPr defaultRowHeight="12.75"/>
  <cols>
    <col min="8" max="8" width="4.7109375" customWidth="1"/>
  </cols>
  <sheetData>
    <row r="1" spans="1:11">
      <c r="A1" s="254" t="s">
        <v>201</v>
      </c>
      <c r="B1" s="255"/>
      <c r="C1" s="255"/>
      <c r="D1" s="255"/>
      <c r="E1" s="255"/>
      <c r="F1" s="255"/>
      <c r="G1" s="255"/>
      <c r="H1" s="255"/>
      <c r="I1" s="255"/>
      <c r="J1" s="256"/>
      <c r="K1" s="269"/>
    </row>
    <row r="2" spans="1:11">
      <c r="A2" s="258" t="s">
        <v>6</v>
      </c>
      <c r="B2" s="259"/>
      <c r="C2" s="259"/>
      <c r="D2" s="259"/>
      <c r="E2" s="259"/>
      <c r="F2" s="259"/>
      <c r="G2" s="259"/>
      <c r="H2" s="259"/>
      <c r="I2" s="259"/>
      <c r="J2" s="256"/>
      <c r="K2" s="257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60" t="s">
        <v>7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63" t="s">
        <v>61</v>
      </c>
      <c r="B5" s="263"/>
      <c r="C5" s="263"/>
      <c r="D5" s="263"/>
      <c r="E5" s="263"/>
      <c r="F5" s="263"/>
      <c r="G5" s="263"/>
      <c r="H5" s="263"/>
      <c r="I5" s="82" t="s">
        <v>285</v>
      </c>
      <c r="J5" s="83" t="s">
        <v>156</v>
      </c>
      <c r="K5" s="83" t="s">
        <v>157</v>
      </c>
    </row>
    <row r="6" spans="1:11">
      <c r="A6" s="264">
        <v>1</v>
      </c>
      <c r="B6" s="264"/>
      <c r="C6" s="264"/>
      <c r="D6" s="264"/>
      <c r="E6" s="264"/>
      <c r="F6" s="264"/>
      <c r="G6" s="264"/>
      <c r="H6" s="264"/>
      <c r="I6" s="84">
        <v>2</v>
      </c>
      <c r="J6" s="85" t="s">
        <v>288</v>
      </c>
      <c r="K6" s="85" t="s">
        <v>289</v>
      </c>
    </row>
    <row r="7" spans="1:11">
      <c r="A7" s="250" t="s">
        <v>159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>
      <c r="A8" s="187" t="s">
        <v>203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>
      <c r="A13" s="193" t="s">
        <v>202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3" t="s">
        <v>111</v>
      </c>
      <c r="B21" s="265"/>
      <c r="C21" s="265"/>
      <c r="D21" s="265"/>
      <c r="E21" s="265"/>
      <c r="F21" s="265"/>
      <c r="G21" s="265"/>
      <c r="H21" s="26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12" t="s">
        <v>112</v>
      </c>
      <c r="B22" s="267"/>
      <c r="C22" s="267"/>
      <c r="D22" s="267"/>
      <c r="E22" s="267"/>
      <c r="F22" s="267"/>
      <c r="G22" s="267"/>
      <c r="H22" s="26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50" t="s">
        <v>162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>
      <c r="A24" s="187" t="s">
        <v>167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>
      <c r="A25" s="187" t="s">
        <v>168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>
      <c r="A28" s="187" t="s">
        <v>169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50" t="s">
        <v>163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>
      <c r="A37" s="187" t="s">
        <v>176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3" t="s">
        <v>165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3" t="s">
        <v>166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3" t="s">
        <v>164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>
      <c r="A52" s="193" t="s">
        <v>178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>
      <c r="A53" s="193" t="s">
        <v>179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>
      <c r="A54" s="212" t="s">
        <v>180</v>
      </c>
      <c r="B54" s="213"/>
      <c r="C54" s="213"/>
      <c r="D54" s="213"/>
      <c r="E54" s="213"/>
      <c r="F54" s="213"/>
      <c r="G54" s="213"/>
      <c r="H54" s="213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view="pageBreakPreview" zoomScale="110" zoomScaleNormal="100" workbookViewId="0">
      <selection activeCell="N26" sqref="N26"/>
    </sheetView>
  </sheetViews>
  <sheetFormatPr defaultColWidth="9.140625" defaultRowHeight="12.75"/>
  <cols>
    <col min="1" max="4" width="9.140625" style="91"/>
    <col min="5" max="5" width="10.140625" style="91" bestFit="1" customWidth="1"/>
    <col min="6" max="9" width="9.140625" style="91"/>
    <col min="10" max="11" width="10.42578125" style="91" bestFit="1" customWidth="1"/>
    <col min="12" max="13" width="11.28515625" style="91" bestFit="1" customWidth="1"/>
    <col min="14" max="16384" width="9.140625" style="91"/>
  </cols>
  <sheetData>
    <row r="1" spans="1:13" ht="13.15" customHeight="1">
      <c r="A1" s="281" t="s">
        <v>350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90"/>
    </row>
    <row r="2" spans="1:13" ht="15.75">
      <c r="A2" s="116"/>
      <c r="B2" s="109"/>
      <c r="C2" s="270" t="s">
        <v>287</v>
      </c>
      <c r="D2" s="270"/>
      <c r="E2" s="117">
        <v>40909</v>
      </c>
      <c r="F2" s="118" t="s">
        <v>253</v>
      </c>
      <c r="G2" s="271">
        <v>41274</v>
      </c>
      <c r="H2" s="272"/>
      <c r="I2" s="109"/>
      <c r="J2" s="109"/>
      <c r="K2" s="109"/>
      <c r="L2" s="92"/>
    </row>
    <row r="3" spans="1:13">
      <c r="A3" s="260" t="s">
        <v>347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  <c r="L3" s="92"/>
    </row>
    <row r="4" spans="1:13" ht="24" thickBot="1">
      <c r="A4" s="273" t="s">
        <v>61</v>
      </c>
      <c r="B4" s="273"/>
      <c r="C4" s="273"/>
      <c r="D4" s="273"/>
      <c r="E4" s="273"/>
      <c r="F4" s="273"/>
      <c r="G4" s="273"/>
      <c r="H4" s="273"/>
      <c r="I4" s="93" t="s">
        <v>310</v>
      </c>
      <c r="J4" s="94" t="s">
        <v>156</v>
      </c>
      <c r="K4" s="94" t="s">
        <v>157</v>
      </c>
    </row>
    <row r="5" spans="1:13">
      <c r="A5" s="274">
        <v>1</v>
      </c>
      <c r="B5" s="274"/>
      <c r="C5" s="274"/>
      <c r="D5" s="274"/>
      <c r="E5" s="274"/>
      <c r="F5" s="274"/>
      <c r="G5" s="274"/>
      <c r="H5" s="274"/>
      <c r="I5" s="96">
        <v>2</v>
      </c>
      <c r="J5" s="95" t="s">
        <v>288</v>
      </c>
      <c r="K5" s="95" t="s">
        <v>289</v>
      </c>
    </row>
    <row r="6" spans="1:13">
      <c r="A6" s="275" t="s">
        <v>290</v>
      </c>
      <c r="B6" s="276"/>
      <c r="C6" s="276"/>
      <c r="D6" s="276"/>
      <c r="E6" s="276"/>
      <c r="F6" s="276"/>
      <c r="G6" s="276"/>
      <c r="H6" s="276"/>
      <c r="I6" s="97">
        <v>1</v>
      </c>
      <c r="J6" s="98">
        <v>323706800</v>
      </c>
      <c r="K6" s="98">
        <v>323706800</v>
      </c>
    </row>
    <row r="7" spans="1:13">
      <c r="A7" s="275" t="s">
        <v>291</v>
      </c>
      <c r="B7" s="276"/>
      <c r="C7" s="276"/>
      <c r="D7" s="276"/>
      <c r="E7" s="276"/>
      <c r="F7" s="276"/>
      <c r="G7" s="276"/>
      <c r="H7" s="276"/>
      <c r="I7" s="97">
        <v>2</v>
      </c>
      <c r="J7" s="99"/>
      <c r="K7" s="13"/>
    </row>
    <row r="8" spans="1:13">
      <c r="A8" s="275" t="s">
        <v>292</v>
      </c>
      <c r="B8" s="276"/>
      <c r="C8" s="276"/>
      <c r="D8" s="276"/>
      <c r="E8" s="276"/>
      <c r="F8" s="276"/>
      <c r="G8" s="276"/>
      <c r="H8" s="276"/>
      <c r="I8" s="97">
        <v>3</v>
      </c>
      <c r="J8" s="99"/>
      <c r="K8" s="13"/>
    </row>
    <row r="9" spans="1:13">
      <c r="A9" s="275" t="s">
        <v>293</v>
      </c>
      <c r="B9" s="276"/>
      <c r="C9" s="276"/>
      <c r="D9" s="276"/>
      <c r="E9" s="276"/>
      <c r="F9" s="276"/>
      <c r="G9" s="276"/>
      <c r="H9" s="276"/>
      <c r="I9" s="97">
        <v>4</v>
      </c>
      <c r="J9" s="99">
        <v>-118902999</v>
      </c>
      <c r="K9" s="13">
        <v>-120178101</v>
      </c>
      <c r="M9" s="119"/>
    </row>
    <row r="10" spans="1:13">
      <c r="A10" s="275" t="s">
        <v>294</v>
      </c>
      <c r="B10" s="276"/>
      <c r="C10" s="276"/>
      <c r="D10" s="276"/>
      <c r="E10" s="276"/>
      <c r="F10" s="276"/>
      <c r="G10" s="276"/>
      <c r="H10" s="276"/>
      <c r="I10" s="97">
        <v>5</v>
      </c>
      <c r="J10" s="99">
        <v>-1276863</v>
      </c>
      <c r="K10" s="13">
        <v>-5927003</v>
      </c>
    </row>
    <row r="11" spans="1:13">
      <c r="A11" s="275" t="s">
        <v>295</v>
      </c>
      <c r="B11" s="276"/>
      <c r="C11" s="276"/>
      <c r="D11" s="276"/>
      <c r="E11" s="276"/>
      <c r="F11" s="276"/>
      <c r="G11" s="276"/>
      <c r="H11" s="276"/>
      <c r="I11" s="97">
        <v>6</v>
      </c>
      <c r="J11" s="99"/>
      <c r="K11" s="13"/>
    </row>
    <row r="12" spans="1:13">
      <c r="A12" s="275" t="s">
        <v>296</v>
      </c>
      <c r="B12" s="276"/>
      <c r="C12" s="276"/>
      <c r="D12" s="276"/>
      <c r="E12" s="276"/>
      <c r="F12" s="276"/>
      <c r="G12" s="276"/>
      <c r="H12" s="276"/>
      <c r="I12" s="97">
        <v>7</v>
      </c>
      <c r="J12" s="99"/>
      <c r="K12" s="13"/>
    </row>
    <row r="13" spans="1:13">
      <c r="A13" s="275" t="s">
        <v>297</v>
      </c>
      <c r="B13" s="276"/>
      <c r="C13" s="276"/>
      <c r="D13" s="276"/>
      <c r="E13" s="276"/>
      <c r="F13" s="276"/>
      <c r="G13" s="276"/>
      <c r="H13" s="276"/>
      <c r="I13" s="97">
        <v>8</v>
      </c>
      <c r="J13" s="99"/>
      <c r="K13" s="13"/>
    </row>
    <row r="14" spans="1:13">
      <c r="A14" s="275" t="s">
        <v>298</v>
      </c>
      <c r="B14" s="276"/>
      <c r="C14" s="276"/>
      <c r="D14" s="276"/>
      <c r="E14" s="276"/>
      <c r="F14" s="276"/>
      <c r="G14" s="276"/>
      <c r="H14" s="276"/>
      <c r="I14" s="97">
        <v>9</v>
      </c>
      <c r="J14" s="99"/>
      <c r="K14" s="13"/>
    </row>
    <row r="15" spans="1:13">
      <c r="A15" s="277" t="s">
        <v>299</v>
      </c>
      <c r="B15" s="278"/>
      <c r="C15" s="278"/>
      <c r="D15" s="278"/>
      <c r="E15" s="278"/>
      <c r="F15" s="278"/>
      <c r="G15" s="278"/>
      <c r="H15" s="278"/>
      <c r="I15" s="97">
        <v>10</v>
      </c>
      <c r="J15" s="100">
        <f>SUM(J6:J14)</f>
        <v>203526938</v>
      </c>
      <c r="K15" s="12">
        <f>SUM(K6:K14)</f>
        <v>197601696</v>
      </c>
      <c r="M15" s="119"/>
    </row>
    <row r="16" spans="1:13">
      <c r="A16" s="275" t="s">
        <v>300</v>
      </c>
      <c r="B16" s="276"/>
      <c r="C16" s="276"/>
      <c r="D16" s="276"/>
      <c r="E16" s="276"/>
      <c r="F16" s="276"/>
      <c r="G16" s="276"/>
      <c r="H16" s="276"/>
      <c r="I16" s="97">
        <v>11</v>
      </c>
      <c r="J16" s="99"/>
      <c r="K16" s="13"/>
      <c r="L16" s="119"/>
      <c r="M16" s="119"/>
    </row>
    <row r="17" spans="1:13">
      <c r="A17" s="275" t="s">
        <v>301</v>
      </c>
      <c r="B17" s="276"/>
      <c r="C17" s="276"/>
      <c r="D17" s="276"/>
      <c r="E17" s="276"/>
      <c r="F17" s="276"/>
      <c r="G17" s="276"/>
      <c r="H17" s="276"/>
      <c r="I17" s="97">
        <v>12</v>
      </c>
      <c r="J17" s="99"/>
      <c r="K17" s="13"/>
    </row>
    <row r="18" spans="1:13">
      <c r="A18" s="275" t="s">
        <v>302</v>
      </c>
      <c r="B18" s="276"/>
      <c r="C18" s="276"/>
      <c r="D18" s="276"/>
      <c r="E18" s="276"/>
      <c r="F18" s="276"/>
      <c r="G18" s="276"/>
      <c r="H18" s="276"/>
      <c r="I18" s="97">
        <v>13</v>
      </c>
      <c r="J18" s="99"/>
      <c r="K18" s="13"/>
    </row>
    <row r="19" spans="1:13">
      <c r="A19" s="275" t="s">
        <v>303</v>
      </c>
      <c r="B19" s="276"/>
      <c r="C19" s="276"/>
      <c r="D19" s="276"/>
      <c r="E19" s="276"/>
      <c r="F19" s="276"/>
      <c r="G19" s="276"/>
      <c r="H19" s="276"/>
      <c r="I19" s="97">
        <v>14</v>
      </c>
      <c r="J19" s="99"/>
      <c r="K19" s="13"/>
    </row>
    <row r="20" spans="1:13">
      <c r="A20" s="275" t="s">
        <v>304</v>
      </c>
      <c r="B20" s="276"/>
      <c r="C20" s="276"/>
      <c r="D20" s="276"/>
      <c r="E20" s="276"/>
      <c r="F20" s="276"/>
      <c r="G20" s="276"/>
      <c r="H20" s="276"/>
      <c r="I20" s="97">
        <v>15</v>
      </c>
      <c r="J20" s="99"/>
      <c r="K20" s="13"/>
    </row>
    <row r="21" spans="1:13">
      <c r="A21" s="275" t="s">
        <v>305</v>
      </c>
      <c r="B21" s="276"/>
      <c r="C21" s="276"/>
      <c r="D21" s="276"/>
      <c r="E21" s="276"/>
      <c r="F21" s="276"/>
      <c r="G21" s="276"/>
      <c r="H21" s="276"/>
      <c r="I21" s="97">
        <v>16</v>
      </c>
      <c r="J21" s="99">
        <v>-1276863</v>
      </c>
      <c r="K21" s="13">
        <v>-5927003</v>
      </c>
      <c r="M21" s="119"/>
    </row>
    <row r="22" spans="1:13">
      <c r="A22" s="277" t="s">
        <v>306</v>
      </c>
      <c r="B22" s="278"/>
      <c r="C22" s="278"/>
      <c r="D22" s="278"/>
      <c r="E22" s="278"/>
      <c r="F22" s="278"/>
      <c r="G22" s="278"/>
      <c r="H22" s="278"/>
      <c r="I22" s="97">
        <v>17</v>
      </c>
      <c r="J22" s="101">
        <f>SUM(J16:J21)</f>
        <v>-1276863</v>
      </c>
      <c r="K22" s="18">
        <f>SUM(K16:K21)</f>
        <v>-5927003</v>
      </c>
    </row>
    <row r="23" spans="1:13">
      <c r="A23" s="282"/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3">
      <c r="A24" s="286" t="s">
        <v>307</v>
      </c>
      <c r="B24" s="287"/>
      <c r="C24" s="287"/>
      <c r="D24" s="287"/>
      <c r="E24" s="287"/>
      <c r="F24" s="287"/>
      <c r="G24" s="287"/>
      <c r="H24" s="287"/>
      <c r="I24" s="102">
        <v>18</v>
      </c>
      <c r="J24" s="13">
        <v>204254353</v>
      </c>
      <c r="K24" s="13">
        <v>199674108</v>
      </c>
      <c r="M24" s="119"/>
    </row>
    <row r="25" spans="1:13" ht="23.25" customHeight="1">
      <c r="A25" s="288" t="s">
        <v>308</v>
      </c>
      <c r="B25" s="289"/>
      <c r="C25" s="289"/>
      <c r="D25" s="289"/>
      <c r="E25" s="289"/>
      <c r="F25" s="289"/>
      <c r="G25" s="289"/>
      <c r="H25" s="289"/>
      <c r="I25" s="103">
        <v>19</v>
      </c>
      <c r="J25" s="14">
        <v>-727415</v>
      </c>
      <c r="K25" s="14">
        <v>-2072412</v>
      </c>
    </row>
    <row r="26" spans="1:13" ht="30" customHeight="1">
      <c r="A26" s="279" t="s">
        <v>309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90" t="s">
        <v>286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RDG!Podrucje_ispisa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Zrino</cp:lastModifiedBy>
  <cp:lastPrinted>2013-05-20T10:28:42Z</cp:lastPrinted>
  <dcterms:created xsi:type="dcterms:W3CDTF">2008-10-17T11:51:54Z</dcterms:created>
  <dcterms:modified xsi:type="dcterms:W3CDTF">2013-05-31T13:18:38Z</dcterms:modified>
</cp:coreProperties>
</file>