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<sst xmlns="http://schemas.openxmlformats.org/spreadsheetml/2006/main" count="397" uniqueCount="343">
  <si>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</si>
  <si>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</si>
  <si>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</si>
  <si>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</si>
  <si>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</si>
  <si>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</si>
  <si>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</si>
  <si>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</si>
  <si>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</si>
  <si>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</si>
  <si>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</si>
  <si>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</si>
  <si>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</si>
  <si>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</si>
  <si>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</si>
  <si>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</si>
  <si>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</si>
  <si>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</si>
  <si>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</si>
  <si>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</si>
  <si>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</si>
  <si>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</si>
  <si>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</si>
  <si>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</si>
  <si>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</si>
  <si>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</si>
  <si>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</si>
  <si>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</si>
  <si>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</si>
  <si>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</si>
  <si>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</si>
  <si>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</si>
  <si>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</si>
  <si>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</si>
  <si>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</si>
  <si>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</si>
  <si>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</si>
  <si>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</si>
  <si>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</si>
  <si>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</si>
  <si>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</si>
  <si>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</si>
  <si>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</si>
  <si>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</si>
  <si>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</si>
  <si>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</si>
  <si>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</si>
  <si>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</si>
  <si>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</si>
  <si>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</si>
  <si>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</si>
  <si>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</si>
  <si>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</si>
  <si>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</si>
  <si>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</si>
  <si>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</si>
  <si>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</si>
  <si>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</si>
  <si>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</si>
  <si>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</si>
  <si>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</si>
  <si>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</si>
  <si>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</si>
  <si>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</si>
  <si>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</si>
  <si>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</si>
  <si>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</si>
  <si>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</si>
  <si>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</si>
  <si>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</si>
  <si>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</si>
  <si>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</si>
  <si>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</si>
  <si>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</si>
  <si>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</si>
  <si>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</si>
  <si>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</si>
  <si>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</si>
  <si>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</si>
  <si>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</si>
  <si>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</si>
  <si>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</si>
  <si>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</si>
  <si>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</si>
  <si>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</si>
  <si>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</si>
  <si>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</si>
  <si>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</si>
  <si>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</si>
  <si>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</si>
  <si>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</si>
  <si>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</si>
  <si>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</si>
  <si>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</si>
  <si>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</si>
  <si>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</si>
  <si>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</si>
  <si>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</si>
  <si>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</si>
  <si>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</si>
  <si>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</si>
  <si>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</si>
  <si>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</si>
  <si>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</si>
  <si>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</si>
  <si>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</si>
  <si>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</si>
  <si>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</si>
  <si>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</si>
  <si>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</si>
  <si>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</si>
  <si>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</si>
  <si>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</si>
  <si>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</si>
  <si>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</si>
  <si>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</si>
  <si>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</si>
  <si>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</si>
  <si>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</si>
  <si>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</si>
  <si>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</si>
  <si>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</si>
  <si>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</si>
  <si>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</si>
  <si>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</si>
  <si>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</si>
  <si>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</si>
  <si>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</si>
  <si>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</si>
  <si>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</si>
  <si>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</si>
  <si>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</si>
  <si>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</si>
  <si>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</si>
  <si>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</si>
  <si>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</si>
  <si>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</si>
  <si>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</si>
  <si>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</si>
  <si>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</si>
  <si>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</si>
  <si>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</si>
  <si>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</si>
  <si>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</si>
  <si>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</si>
  <si>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</si>
  <si>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</si>
  <si>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</si>
  <si>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</si>
  <si>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</si>
  <si>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</si>
  <si>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</si>
  <si>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</si>
  <si>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</si>
  <si>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</si>
  <si>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</si>
  <si>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</si>
  <si>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</si>
  <si>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</si>
  <si>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</si>
  <si>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</si>
  <si>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</si>
  <si>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</si>
  <si>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</si>
  <si>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</si>
  <si>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</si>
  <si>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</si>
  <si>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</si>
  <si>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</si>
  <si>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</si>
  <si>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</si>
  <si>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</si>
  <si>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</si>
  <si>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</si>
  <si>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</si>
  <si>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</si>
  <si>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</si>
  <si>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</si>
  <si>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</si>
  <si>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</si>
  <si>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</si>
  <si>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</si>
  <si>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</si>
  <si>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</si>
  <si>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</si>
  <si>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</si>
  <si>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</si>
  <si>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</si>
  <si>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</si>
  <si>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</si>
  <si>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</si>
  <si>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</si>
  <si>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</si>
  <si>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</si>
  <si>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</si>
  <si>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</si>
  <si>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</si>
  <si>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</si>
  <si>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</si>
  <si>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</si>
  <si>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</si>
  <si>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</si>
  <si>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</si>
  <si>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</si>
  <si>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</si>
  <si>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</si>
  <si>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</si>
  <si>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</si>
  <si>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</si>
  <si>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</si>
  <si>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</si>
  <si>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</si>
  <si>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</si>
  <si>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</si>
  <si>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</si>
  <si>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</si>
  <si>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</si>
  <si>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</si>
  <si>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</si>
  <si>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</si>
  <si>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</si>
  <si>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</si>
  <si>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</si>
  <si>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</si>
  <si>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</si>
  <si>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</si>
  <si>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</si>
  <si>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</si>
  <si>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</si>
  <si>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</si>
  <si>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</si>
  <si>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</si>
  <si>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</si>
  <si>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</si>
  <si>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</si>
  <si>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</si>
  <si>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</si>
  <si>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</si>
  <si>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</si>
  <si>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</si>
  <si>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</si>
  <si>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</si>
  <si>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</si>
  <si>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</si>
  <si>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</si>
  <si>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</si>
  <si>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</si>
  <si>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</si>
  <si>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</si>
  <si>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</si>
  <si>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</si>
  <si>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</si>
  <si>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</si>
  <si>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</si>
  <si>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</si>
  <si>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</si>
  <si>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</si>
  <si>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</si>
  <si>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</si>
  <si>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</si>
  <si>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</si>
  <si>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</si>
  <si>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</si>
  <si>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</si>
  <si>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</si>
  <si>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</si>
  <si>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</si>
  <si>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</si>
  <si>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</si>
  <si>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</si>
  <si>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</si>
  <si>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</si>
  <si>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</si>
  <si>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</si>
  <si>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</si>
  <si>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</si>
  <si>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</si>
  <si>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</si>
  <si>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</si>
  <si>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</si>
  <si>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</si>
  <si>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</si>
  <si>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</si>
  <si>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</si>
  <si>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</si>
  <si>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</si>
  <si>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</si>
  <si>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</si>
  <si>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</si>
  <si>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</si>
  <si>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</si>
  <si>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</si>
  <si>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</si>
  <si>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</si>
  <si>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</si>
  <si>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</si>
  <si>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</si>
  <si>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</si>
  <si>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</si>
  <si>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</si>
  <si>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</si>
  <si>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</si>
  <si>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</si>
  <si>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</si>
  <si>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</si>
  <si>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</si>
  <si>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</si>
  <si>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</si>
  <si>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</si>
  <si>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</si>
  <si>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</si>
  <si>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</si>
  <si>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</si>
  <si>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</si>
  <si>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</si>
  <si>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</si>
  <si>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</si>
  <si>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</si>
  <si>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</si>
  <si>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</si>
  <si>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</si>
  <si>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</si>
  <si>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</si>
  <si>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</si>
  <si>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</si>
  <si>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</si>
  <si>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</si>
  <si>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</si>
  <si>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</si>
  <si>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</si>
  <si>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</si>
  <si>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 xml:space="preserve">TOLIĆ MARIJA </t>
  </si>
  <si>
    <t>035-446-256</t>
  </si>
  <si>
    <t>035-444-108</t>
  </si>
  <si>
    <t>uprava @duro-dakovic.com</t>
  </si>
  <si>
    <t>STIPETIĆ ZDRAVKO</t>
  </si>
  <si>
    <t>Obveznik: ĐURO ĐAKOVIĆ Holding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</si>
  <si>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</si>
  <si>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</si>
  <si>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1.1.2012.</t>
  </si>
  <si>
    <t>31.3.2012.</t>
  </si>
  <si>
    <t>stanje na dan 31.3.2012.</t>
  </si>
  <si>
    <t>u razdoblju 1.1.2012. do 31.3.2012.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</si>
</sst>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2" sqref="H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85" t="s">
        <v>246</v>
      </c>
      <c r="B1" s="186"/>
      <c r="C1" s="18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8" t="s">
        <v>247</v>
      </c>
      <c r="B2" s="139"/>
      <c r="C2" s="139"/>
      <c r="D2" s="140"/>
      <c r="E2" s="117" t="s">
        <v>339</v>
      </c>
      <c r="F2" s="12"/>
      <c r="G2" s="13" t="s">
        <v>248</v>
      </c>
      <c r="H2" s="117" t="s">
        <v>340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1" t="s">
        <v>315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4" t="s">
        <v>249</v>
      </c>
      <c r="B6" s="145"/>
      <c r="C6" s="136" t="s">
        <v>320</v>
      </c>
      <c r="D6" s="137"/>
      <c r="E6" s="148"/>
      <c r="F6" s="148"/>
      <c r="G6" s="148"/>
      <c r="H6" s="148"/>
      <c r="I6" s="121"/>
      <c r="J6" s="10"/>
      <c r="K6" s="10"/>
      <c r="L6" s="10"/>
    </row>
    <row r="7" spans="1:12" ht="12.75">
      <c r="A7" s="93"/>
      <c r="B7" s="22"/>
      <c r="C7" s="24"/>
      <c r="D7" s="24"/>
      <c r="E7" s="148"/>
      <c r="F7" s="148"/>
      <c r="G7" s="148"/>
      <c r="H7" s="148"/>
      <c r="I7" s="121"/>
      <c r="J7" s="10"/>
      <c r="K7" s="10"/>
      <c r="L7" s="10"/>
    </row>
    <row r="8" spans="1:12" ht="12.75">
      <c r="A8" s="146" t="s">
        <v>250</v>
      </c>
      <c r="B8" s="147"/>
      <c r="C8" s="136" t="s">
        <v>321</v>
      </c>
      <c r="D8" s="137"/>
      <c r="E8" s="148"/>
      <c r="F8" s="148"/>
      <c r="G8" s="148"/>
      <c r="H8" s="148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33" t="s">
        <v>251</v>
      </c>
      <c r="B10" s="134"/>
      <c r="C10" s="136">
        <v>58828286397</v>
      </c>
      <c r="D10" s="137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35"/>
      <c r="B11" s="134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4" t="s">
        <v>252</v>
      </c>
      <c r="B12" s="145"/>
      <c r="C12" s="149" t="s">
        <v>322</v>
      </c>
      <c r="D12" s="150"/>
      <c r="E12" s="150"/>
      <c r="F12" s="150"/>
      <c r="G12" s="150"/>
      <c r="H12" s="150"/>
      <c r="I12" s="151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4" t="s">
        <v>253</v>
      </c>
      <c r="B14" s="145"/>
      <c r="C14" s="152">
        <v>35000</v>
      </c>
      <c r="D14" s="153"/>
      <c r="E14" s="24"/>
      <c r="F14" s="149" t="s">
        <v>323</v>
      </c>
      <c r="G14" s="150"/>
      <c r="H14" s="150"/>
      <c r="I14" s="151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4" t="s">
        <v>254</v>
      </c>
      <c r="B16" s="145"/>
      <c r="C16" s="149" t="s">
        <v>324</v>
      </c>
      <c r="D16" s="150"/>
      <c r="E16" s="150"/>
      <c r="F16" s="150"/>
      <c r="G16" s="150"/>
      <c r="H16" s="150"/>
      <c r="I16" s="151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4" t="s">
        <v>255</v>
      </c>
      <c r="B18" s="145"/>
      <c r="C18" s="154" t="s">
        <v>325</v>
      </c>
      <c r="D18" s="155"/>
      <c r="E18" s="155"/>
      <c r="F18" s="155"/>
      <c r="G18" s="155"/>
      <c r="H18" s="155"/>
      <c r="I18" s="156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4" t="s">
        <v>256</v>
      </c>
      <c r="B20" s="145"/>
      <c r="C20" s="154" t="s">
        <v>326</v>
      </c>
      <c r="D20" s="155"/>
      <c r="E20" s="155"/>
      <c r="F20" s="155"/>
      <c r="G20" s="155"/>
      <c r="H20" s="155"/>
      <c r="I20" s="156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4" t="s">
        <v>257</v>
      </c>
      <c r="B22" s="145"/>
      <c r="C22" s="125">
        <v>396</v>
      </c>
      <c r="D22" s="149" t="s">
        <v>323</v>
      </c>
      <c r="E22" s="157"/>
      <c r="F22" s="158"/>
      <c r="G22" s="159"/>
      <c r="H22" s="160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4" t="s">
        <v>258</v>
      </c>
      <c r="B24" s="145"/>
      <c r="C24" s="125">
        <v>12</v>
      </c>
      <c r="D24" s="149" t="s">
        <v>327</v>
      </c>
      <c r="E24" s="157"/>
      <c r="F24" s="157"/>
      <c r="G24" s="158"/>
      <c r="H24" s="126" t="s">
        <v>259</v>
      </c>
      <c r="I24" s="127">
        <v>23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328</v>
      </c>
      <c r="I25" s="124"/>
      <c r="J25" s="10"/>
      <c r="K25" s="10"/>
      <c r="L25" s="10"/>
    </row>
    <row r="26" spans="1:12" ht="12.75">
      <c r="A26" s="144" t="s">
        <v>260</v>
      </c>
      <c r="B26" s="145"/>
      <c r="C26" s="129" t="s">
        <v>329</v>
      </c>
      <c r="D26" s="25"/>
      <c r="E26" s="130"/>
      <c r="F26" s="122"/>
      <c r="G26" s="161" t="s">
        <v>261</v>
      </c>
      <c r="H26" s="162"/>
      <c r="I26" s="131" t="s">
        <v>330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3" t="s">
        <v>262</v>
      </c>
      <c r="B28" s="164"/>
      <c r="C28" s="165"/>
      <c r="D28" s="165"/>
      <c r="E28" s="166" t="s">
        <v>263</v>
      </c>
      <c r="F28" s="167"/>
      <c r="G28" s="167"/>
      <c r="H28" s="168" t="s">
        <v>264</v>
      </c>
      <c r="I28" s="169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0"/>
      <c r="B30" s="171"/>
      <c r="C30" s="171"/>
      <c r="D30" s="172"/>
      <c r="E30" s="170"/>
      <c r="F30" s="171"/>
      <c r="G30" s="171"/>
      <c r="H30" s="173"/>
      <c r="I30" s="174"/>
      <c r="J30" s="10"/>
      <c r="K30" s="10"/>
      <c r="L30" s="10"/>
    </row>
    <row r="31" spans="1:12" ht="12.75">
      <c r="A31" s="93"/>
      <c r="B31" s="22"/>
      <c r="C31" s="21"/>
      <c r="D31" s="175"/>
      <c r="E31" s="175"/>
      <c r="F31" s="175"/>
      <c r="G31" s="176"/>
      <c r="H31" s="16"/>
      <c r="I31" s="98"/>
      <c r="J31" s="10"/>
      <c r="K31" s="10"/>
      <c r="L31" s="10"/>
    </row>
    <row r="32" spans="1:12" ht="12.75">
      <c r="A32" s="170"/>
      <c r="B32" s="171"/>
      <c r="C32" s="171"/>
      <c r="D32" s="172"/>
      <c r="E32" s="170"/>
      <c r="F32" s="171"/>
      <c r="G32" s="171"/>
      <c r="H32" s="173"/>
      <c r="I32" s="174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0"/>
      <c r="B34" s="171"/>
      <c r="C34" s="171"/>
      <c r="D34" s="172"/>
      <c r="E34" s="170"/>
      <c r="F34" s="171"/>
      <c r="G34" s="171"/>
      <c r="H34" s="173"/>
      <c r="I34" s="174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0"/>
      <c r="B36" s="171"/>
      <c r="C36" s="171"/>
      <c r="D36" s="172"/>
      <c r="E36" s="170"/>
      <c r="F36" s="171"/>
      <c r="G36" s="171"/>
      <c r="H36" s="173"/>
      <c r="I36" s="174"/>
      <c r="J36" s="10"/>
      <c r="K36" s="10"/>
      <c r="L36" s="10"/>
    </row>
    <row r="37" spans="1:12" ht="12.75">
      <c r="A37" s="100"/>
      <c r="B37" s="30"/>
      <c r="C37" s="177"/>
      <c r="D37" s="178"/>
      <c r="E37" s="16"/>
      <c r="F37" s="177"/>
      <c r="G37" s="178"/>
      <c r="H37" s="16"/>
      <c r="I37" s="94"/>
      <c r="J37" s="10"/>
      <c r="K37" s="10"/>
      <c r="L37" s="10"/>
    </row>
    <row r="38" spans="1:12" ht="12.75">
      <c r="A38" s="170"/>
      <c r="B38" s="171"/>
      <c r="C38" s="171"/>
      <c r="D38" s="172"/>
      <c r="E38" s="170"/>
      <c r="F38" s="171"/>
      <c r="G38" s="171"/>
      <c r="H38" s="173"/>
      <c r="I38" s="174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0"/>
      <c r="B40" s="171"/>
      <c r="C40" s="171"/>
      <c r="D40" s="172"/>
      <c r="E40" s="170"/>
      <c r="F40" s="171"/>
      <c r="G40" s="171"/>
      <c r="H40" s="173"/>
      <c r="I40" s="174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3" t="s">
        <v>265</v>
      </c>
      <c r="B44" s="181"/>
      <c r="C44" s="173"/>
      <c r="D44" s="174"/>
      <c r="E44" s="26"/>
      <c r="F44" s="191"/>
      <c r="G44" s="171"/>
      <c r="H44" s="171"/>
      <c r="I44" s="172"/>
      <c r="J44" s="10"/>
      <c r="K44" s="10"/>
      <c r="L44" s="10"/>
    </row>
    <row r="45" spans="1:12" ht="12.75">
      <c r="A45" s="100"/>
      <c r="B45" s="30"/>
      <c r="C45" s="177"/>
      <c r="D45" s="178"/>
      <c r="E45" s="16"/>
      <c r="F45" s="177"/>
      <c r="G45" s="179"/>
      <c r="H45" s="35"/>
      <c r="I45" s="104"/>
      <c r="J45" s="10"/>
      <c r="K45" s="10"/>
      <c r="L45" s="10"/>
    </row>
    <row r="46" spans="1:12" ht="12.75">
      <c r="A46" s="133" t="s">
        <v>266</v>
      </c>
      <c r="B46" s="181"/>
      <c r="C46" s="149" t="s">
        <v>331</v>
      </c>
      <c r="D46" s="180"/>
      <c r="E46" s="180"/>
      <c r="F46" s="180"/>
      <c r="G46" s="180"/>
      <c r="H46" s="180"/>
      <c r="I46" s="180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3" t="s">
        <v>268</v>
      </c>
      <c r="B48" s="181"/>
      <c r="C48" s="182" t="s">
        <v>332</v>
      </c>
      <c r="D48" s="183"/>
      <c r="E48" s="184"/>
      <c r="F48" s="16"/>
      <c r="G48" s="51" t="s">
        <v>269</v>
      </c>
      <c r="H48" s="182" t="s">
        <v>333</v>
      </c>
      <c r="I48" s="18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3" t="s">
        <v>255</v>
      </c>
      <c r="B50" s="181"/>
      <c r="C50" s="194" t="s">
        <v>334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4" t="s">
        <v>270</v>
      </c>
      <c r="B52" s="145"/>
      <c r="C52" s="182" t="s">
        <v>335</v>
      </c>
      <c r="D52" s="183"/>
      <c r="E52" s="183"/>
      <c r="F52" s="183"/>
      <c r="G52" s="183"/>
      <c r="H52" s="183"/>
      <c r="I52" s="151"/>
      <c r="J52" s="10"/>
      <c r="K52" s="10"/>
      <c r="L52" s="10"/>
    </row>
    <row r="53" spans="1:12" ht="12.75">
      <c r="A53" s="105"/>
      <c r="B53" s="20"/>
      <c r="C53" s="187" t="s">
        <v>271</v>
      </c>
      <c r="D53" s="187"/>
      <c r="E53" s="187"/>
      <c r="F53" s="187"/>
      <c r="G53" s="187"/>
      <c r="H53" s="187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5" t="s">
        <v>272</v>
      </c>
      <c r="C55" s="196"/>
      <c r="D55" s="196"/>
      <c r="E55" s="196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97" t="s">
        <v>304</v>
      </c>
      <c r="C56" s="198"/>
      <c r="D56" s="198"/>
      <c r="E56" s="198"/>
      <c r="F56" s="198"/>
      <c r="G56" s="198"/>
      <c r="H56" s="198"/>
      <c r="I56" s="199"/>
      <c r="J56" s="10"/>
      <c r="K56" s="10"/>
      <c r="L56" s="10"/>
    </row>
    <row r="57" spans="1:12" ht="12.75">
      <c r="A57" s="105"/>
      <c r="B57" s="197" t="s">
        <v>305</v>
      </c>
      <c r="C57" s="198"/>
      <c r="D57" s="198"/>
      <c r="E57" s="198"/>
      <c r="F57" s="198"/>
      <c r="G57" s="198"/>
      <c r="H57" s="198"/>
      <c r="I57" s="107"/>
      <c r="J57" s="10"/>
      <c r="K57" s="10"/>
      <c r="L57" s="10"/>
    </row>
    <row r="58" spans="1:12" ht="12.75">
      <c r="A58" s="105"/>
      <c r="B58" s="197" t="s">
        <v>306</v>
      </c>
      <c r="C58" s="198"/>
      <c r="D58" s="198"/>
      <c r="E58" s="198"/>
      <c r="F58" s="198"/>
      <c r="G58" s="198"/>
      <c r="H58" s="198"/>
      <c r="I58" s="199"/>
      <c r="J58" s="10"/>
      <c r="K58" s="10"/>
      <c r="L58" s="10"/>
    </row>
    <row r="59" spans="1:12" ht="12.75">
      <c r="A59" s="105"/>
      <c r="B59" s="197" t="s">
        <v>307</v>
      </c>
      <c r="C59" s="198"/>
      <c r="D59" s="198"/>
      <c r="E59" s="198"/>
      <c r="F59" s="198"/>
      <c r="G59" s="198"/>
      <c r="H59" s="198"/>
      <c r="I59" s="199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273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88" t="s">
        <v>275</v>
      </c>
      <c r="H62" s="189"/>
      <c r="I62" s="190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2"/>
      <c r="H63" s="193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7">
      <selection activeCell="J113" sqref="J113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0" width="11.421875" style="52" customWidth="1"/>
    <col min="11" max="11" width="10.57421875" style="52" customWidth="1"/>
    <col min="12" max="16384" width="9.140625" style="52" customWidth="1"/>
  </cols>
  <sheetData>
    <row r="1" spans="1:11" ht="12.75" customHeight="1">
      <c r="A1" s="237" t="s">
        <v>153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341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>
      <c r="A3" s="239" t="s">
        <v>336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1">
      <c r="A4" s="242" t="s">
        <v>59</v>
      </c>
      <c r="B4" s="243"/>
      <c r="C4" s="243"/>
      <c r="D4" s="243"/>
      <c r="E4" s="243"/>
      <c r="F4" s="243"/>
      <c r="G4" s="243"/>
      <c r="H4" s="244"/>
      <c r="I4" s="58" t="s">
        <v>276</v>
      </c>
      <c r="J4" s="59" t="s">
        <v>316</v>
      </c>
      <c r="K4" s="60" t="s">
        <v>317</v>
      </c>
    </row>
    <row r="5" spans="1:11" ht="12.75">
      <c r="A5" s="233">
        <v>1</v>
      </c>
      <c r="B5" s="233"/>
      <c r="C5" s="233"/>
      <c r="D5" s="233"/>
      <c r="E5" s="233"/>
      <c r="F5" s="233"/>
      <c r="G5" s="233"/>
      <c r="H5" s="233"/>
      <c r="I5" s="57">
        <v>2</v>
      </c>
      <c r="J5" s="56">
        <v>3</v>
      </c>
      <c r="K5" s="56">
        <v>4</v>
      </c>
    </row>
    <row r="6" spans="1:11" ht="12.75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ht="12.75">
      <c r="A7" s="209" t="s">
        <v>60</v>
      </c>
      <c r="B7" s="210"/>
      <c r="C7" s="210"/>
      <c r="D7" s="210"/>
      <c r="E7" s="210"/>
      <c r="F7" s="210"/>
      <c r="G7" s="210"/>
      <c r="H7" s="227"/>
      <c r="I7" s="3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3">
        <f>J9+J16+J26+J35+J39</f>
        <v>214005956</v>
      </c>
      <c r="K8" s="53">
        <f>K9+K16+K26+K35+K39</f>
        <v>213909860</v>
      </c>
    </row>
    <row r="9" spans="1:11" ht="12.75">
      <c r="A9" s="213" t="s">
        <v>204</v>
      </c>
      <c r="B9" s="214"/>
      <c r="C9" s="214"/>
      <c r="D9" s="214"/>
      <c r="E9" s="214"/>
      <c r="F9" s="214"/>
      <c r="G9" s="214"/>
      <c r="H9" s="215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/>
      <c r="K11" s="7"/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207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208</v>
      </c>
      <c r="B14" s="214"/>
      <c r="C14" s="214"/>
      <c r="D14" s="214"/>
      <c r="E14" s="214"/>
      <c r="F14" s="214"/>
      <c r="G14" s="214"/>
      <c r="H14" s="215"/>
      <c r="I14" s="1">
        <v>8</v>
      </c>
      <c r="J14" s="7"/>
      <c r="K14" s="7"/>
    </row>
    <row r="15" spans="1:11" ht="12.75">
      <c r="A15" s="213" t="s">
        <v>209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205</v>
      </c>
      <c r="B16" s="214"/>
      <c r="C16" s="214"/>
      <c r="D16" s="214"/>
      <c r="E16" s="214"/>
      <c r="F16" s="214"/>
      <c r="G16" s="214"/>
      <c r="H16" s="215"/>
      <c r="I16" s="1">
        <v>10</v>
      </c>
      <c r="J16" s="53">
        <f>SUM(J17:J25)</f>
        <v>35758474</v>
      </c>
      <c r="K16" s="53">
        <f>SUM(K17:K25)</f>
        <v>35368474</v>
      </c>
    </row>
    <row r="17" spans="1:11" ht="12.75">
      <c r="A17" s="213" t="s">
        <v>210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6494416</v>
      </c>
      <c r="K17" s="7">
        <v>6494416</v>
      </c>
    </row>
    <row r="18" spans="1:11" ht="12.75">
      <c r="A18" s="213" t="s">
        <v>245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28588847</v>
      </c>
      <c r="K18" s="7">
        <v>28288847</v>
      </c>
    </row>
    <row r="19" spans="1:11" ht="12.75">
      <c r="A19" s="213" t="s">
        <v>211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/>
      <c r="K19" s="7"/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309971</v>
      </c>
      <c r="K20" s="7">
        <v>219971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/>
      <c r="K22" s="7"/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297389</v>
      </c>
      <c r="K23" s="7">
        <v>297389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67851</v>
      </c>
      <c r="K24" s="7">
        <v>67851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ht="12.75">
      <c r="A26" s="213" t="s">
        <v>189</v>
      </c>
      <c r="B26" s="214"/>
      <c r="C26" s="214"/>
      <c r="D26" s="214"/>
      <c r="E26" s="214"/>
      <c r="F26" s="214"/>
      <c r="G26" s="214"/>
      <c r="H26" s="215"/>
      <c r="I26" s="1">
        <v>20</v>
      </c>
      <c r="J26" s="53">
        <f>SUM(J27:J34)</f>
        <v>172533984</v>
      </c>
      <c r="K26" s="53">
        <f>SUM(K27:K34)</f>
        <v>172827888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49697477</v>
      </c>
      <c r="K27" s="7">
        <v>50051381</v>
      </c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>
        <v>110705586</v>
      </c>
      <c r="K28" s="7">
        <v>110645586</v>
      </c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2158</v>
      </c>
      <c r="K29" s="7">
        <v>2158</v>
      </c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3493878</v>
      </c>
      <c r="K31" s="7">
        <v>3493878</v>
      </c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8588973</v>
      </c>
      <c r="K32" s="7">
        <v>8588973</v>
      </c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>
        <v>45912</v>
      </c>
      <c r="K33" s="7">
        <v>45912</v>
      </c>
    </row>
    <row r="34" spans="1:11" ht="12.75">
      <c r="A34" s="213" t="s">
        <v>182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183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SUM(J36:J38)</f>
        <v>5713498</v>
      </c>
      <c r="K35" s="53">
        <f>SUM(K36:K38)</f>
        <v>5713498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5713498</v>
      </c>
      <c r="K37" s="7">
        <v>5713498</v>
      </c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ht="12.75">
      <c r="A39" s="213" t="s">
        <v>184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/>
      <c r="K39" s="53"/>
    </row>
    <row r="40" spans="1:11" ht="12.75">
      <c r="A40" s="216" t="s">
        <v>238</v>
      </c>
      <c r="B40" s="217"/>
      <c r="C40" s="217"/>
      <c r="D40" s="217"/>
      <c r="E40" s="217"/>
      <c r="F40" s="217"/>
      <c r="G40" s="217"/>
      <c r="H40" s="218"/>
      <c r="I40" s="1">
        <v>34</v>
      </c>
      <c r="J40" s="53">
        <f>J41+J49+J56+J64</f>
        <v>187636516</v>
      </c>
      <c r="K40" s="53">
        <f>K41+K49+K56+K64</f>
        <v>206955426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SUM(J42:J48)</f>
        <v>3368605</v>
      </c>
      <c r="K41" s="53">
        <f>SUM(K42:K48)</f>
        <v>1324791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1885</v>
      </c>
      <c r="K42" s="7">
        <v>1885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3366720</v>
      </c>
      <c r="K45" s="7">
        <v>1322906</v>
      </c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53">
        <f>SUM(J50:J55)</f>
        <v>101710242</v>
      </c>
      <c r="K49" s="53">
        <f>SUM(K50:K55)</f>
        <v>90974832</v>
      </c>
    </row>
    <row r="50" spans="1:11" ht="12.75">
      <c r="A50" s="213" t="s">
        <v>199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57932834</v>
      </c>
      <c r="K50" s="7">
        <v>25321345</v>
      </c>
    </row>
    <row r="51" spans="1:11" ht="12.75">
      <c r="A51" s="213" t="s">
        <v>200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36462390</v>
      </c>
      <c r="K51" s="7">
        <v>61309172</v>
      </c>
    </row>
    <row r="52" spans="1:11" ht="12.75">
      <c r="A52" s="213" t="s">
        <v>201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202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/>
      <c r="K53" s="7"/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3021759</v>
      </c>
      <c r="K54" s="7">
        <v>51056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4293259</v>
      </c>
      <c r="K55" s="7">
        <v>4293259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53">
        <f>SUM(J57:J63)</f>
        <v>81325838</v>
      </c>
      <c r="K56" s="53">
        <f>SUM(K57:K63)</f>
        <v>109896488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52712518</v>
      </c>
      <c r="K58" s="7">
        <v>91014521</v>
      </c>
    </row>
    <row r="59" spans="1:11" ht="12.75">
      <c r="A59" s="213" t="s">
        <v>240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/>
      <c r="K62" s="7"/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>
        <v>28613320</v>
      </c>
      <c r="K63" s="7">
        <v>18881967</v>
      </c>
    </row>
    <row r="64" spans="1:11" ht="12.75">
      <c r="A64" s="213" t="s">
        <v>206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1231831</v>
      </c>
      <c r="K64" s="7">
        <v>4759315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251178</v>
      </c>
      <c r="K65" s="7">
        <v>200000</v>
      </c>
    </row>
    <row r="66" spans="1:11" ht="12.75">
      <c r="A66" s="216" t="s">
        <v>239</v>
      </c>
      <c r="B66" s="217"/>
      <c r="C66" s="217"/>
      <c r="D66" s="217"/>
      <c r="E66" s="217"/>
      <c r="F66" s="217"/>
      <c r="G66" s="217"/>
      <c r="H66" s="218"/>
      <c r="I66" s="1">
        <v>60</v>
      </c>
      <c r="J66" s="53">
        <f>J7+J8+J40+J65</f>
        <v>401893650</v>
      </c>
      <c r="K66" s="53">
        <f>K7+K8+K40+K65</f>
        <v>421065286</v>
      </c>
    </row>
    <row r="67" spans="1:11" ht="12.75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/>
      <c r="K67" s="8"/>
    </row>
    <row r="68" spans="1:11" ht="12.75">
      <c r="A68" s="205" t="s">
        <v>58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09" t="s">
        <v>190</v>
      </c>
      <c r="B69" s="210"/>
      <c r="C69" s="210"/>
      <c r="D69" s="210"/>
      <c r="E69" s="210"/>
      <c r="F69" s="210"/>
      <c r="G69" s="210"/>
      <c r="H69" s="227"/>
      <c r="I69" s="3">
        <v>62</v>
      </c>
      <c r="J69" s="54">
        <f>J70+J71+J72+J78+J79+J82+J85</f>
        <v>305122931</v>
      </c>
      <c r="K69" s="54">
        <f>K70+K71+K72+K78+K79+K82+K85</f>
        <v>305327889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323706800</v>
      </c>
      <c r="K70" s="7">
        <v>323706800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/>
      <c r="K71" s="7"/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/>
      <c r="K73" s="7"/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4705300</v>
      </c>
      <c r="K74" s="7">
        <v>4700300</v>
      </c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4705300</v>
      </c>
      <c r="K75" s="7">
        <v>4700300</v>
      </c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/>
      <c r="K77" s="7"/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/>
    </row>
    <row r="79" spans="1:11" ht="12.75">
      <c r="A79" s="213" t="s">
        <v>236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f>J80-J81</f>
        <v>-22926944</v>
      </c>
      <c r="K79" s="53">
        <f>K80-K81</f>
        <v>-18583869</v>
      </c>
    </row>
    <row r="80" spans="1:11" ht="12.75">
      <c r="A80" s="224" t="s">
        <v>168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/>
      <c r="K80" s="7"/>
    </row>
    <row r="81" spans="1:11" ht="12.75">
      <c r="A81" s="224" t="s">
        <v>169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22926944</v>
      </c>
      <c r="K81" s="7">
        <v>18583869</v>
      </c>
    </row>
    <row r="82" spans="1:11" ht="12.75">
      <c r="A82" s="213" t="s">
        <v>237</v>
      </c>
      <c r="B82" s="214"/>
      <c r="C82" s="214"/>
      <c r="D82" s="214"/>
      <c r="E82" s="214"/>
      <c r="F82" s="214"/>
      <c r="G82" s="214"/>
      <c r="H82" s="215"/>
      <c r="I82" s="1">
        <v>75</v>
      </c>
      <c r="J82" s="53">
        <f>J83-J84</f>
        <v>4343075</v>
      </c>
      <c r="K82" s="53">
        <f>K83-K84</f>
        <v>204958</v>
      </c>
    </row>
    <row r="83" spans="1:11" ht="12.75">
      <c r="A83" s="224" t="s">
        <v>170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4343075</v>
      </c>
      <c r="K83" s="7">
        <v>204958</v>
      </c>
    </row>
    <row r="84" spans="1:11" ht="12.75">
      <c r="A84" s="224" t="s">
        <v>171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/>
    </row>
    <row r="85" spans="1:11" ht="12.75">
      <c r="A85" s="213" t="s">
        <v>172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3">
        <f>SUM(J87:J89)</f>
        <v>14100000</v>
      </c>
      <c r="K86" s="53">
        <f>SUM(K87:K89)</f>
        <v>14100000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/>
      <c r="K87" s="7"/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14100000</v>
      </c>
      <c r="K89" s="7">
        <v>14100000</v>
      </c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3">
        <f>SUM(J91:J99)</f>
        <v>18380473</v>
      </c>
      <c r="K90" s="53">
        <f>SUM(K91:K99)</f>
        <v>18380473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241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/>
      <c r="K93" s="7"/>
    </row>
    <row r="94" spans="1:11" ht="12.75">
      <c r="A94" s="213" t="s">
        <v>242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243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244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18380473</v>
      </c>
      <c r="K98" s="7">
        <v>18380473</v>
      </c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3">
        <f>SUM(J101:J112)</f>
        <v>60378870</v>
      </c>
      <c r="K100" s="53">
        <f>SUM(K101:K112)</f>
        <v>79345548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/>
      <c r="K101" s="7"/>
    </row>
    <row r="102" spans="1:11" ht="12.75">
      <c r="A102" s="213" t="s">
        <v>241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/>
      <c r="K103" s="7"/>
    </row>
    <row r="104" spans="1:11" ht="12.75">
      <c r="A104" s="213" t="s">
        <v>242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40195695</v>
      </c>
      <c r="K104" s="7">
        <v>37505744</v>
      </c>
    </row>
    <row r="105" spans="1:11" ht="12.75">
      <c r="A105" s="213" t="s">
        <v>243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16989193</v>
      </c>
      <c r="K105" s="7">
        <v>40072520</v>
      </c>
    </row>
    <row r="106" spans="1:11" ht="12.75">
      <c r="A106" s="213" t="s">
        <v>244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162872</v>
      </c>
      <c r="K108" s="7">
        <v>223326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3007015</v>
      </c>
      <c r="K109" s="7">
        <v>1519864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/>
      <c r="K110" s="7"/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24095</v>
      </c>
      <c r="K112" s="7">
        <v>24094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3911376</v>
      </c>
      <c r="K113" s="7">
        <v>3911376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3">
        <f>J69+J86+J90+J100+J113</f>
        <v>401893650</v>
      </c>
      <c r="K114" s="53">
        <f>K69+K86+K90+K100+K113</f>
        <v>421065286</v>
      </c>
    </row>
    <row r="115" spans="1:11" ht="12.75">
      <c r="A115" s="202" t="s">
        <v>57</v>
      </c>
      <c r="B115" s="203"/>
      <c r="C115" s="203"/>
      <c r="D115" s="203"/>
      <c r="E115" s="203"/>
      <c r="F115" s="203"/>
      <c r="G115" s="203"/>
      <c r="H115" s="204"/>
      <c r="I115" s="2">
        <v>108</v>
      </c>
      <c r="J115" s="8"/>
      <c r="K115" s="8"/>
    </row>
    <row r="116" spans="1:11" ht="12.75">
      <c r="A116" s="205" t="s">
        <v>308</v>
      </c>
      <c r="B116" s="206"/>
      <c r="C116" s="206"/>
      <c r="D116" s="206"/>
      <c r="E116" s="206"/>
      <c r="F116" s="206"/>
      <c r="G116" s="206"/>
      <c r="H116" s="206"/>
      <c r="I116" s="207"/>
      <c r="J116" s="207"/>
      <c r="K116" s="208"/>
    </row>
    <row r="117" spans="1:11" ht="12.75">
      <c r="A117" s="209" t="s">
        <v>185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19" t="s">
        <v>9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/>
      <c r="K119" s="8"/>
    </row>
    <row r="120" spans="1:11" ht="12.75">
      <c r="A120" s="222" t="s">
        <v>309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:K67 J72:K7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4">
      <selection activeCell="A69" sqref="A69:M6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7" t="s">
        <v>154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2.75" customHeight="1">
      <c r="A2" s="245" t="s">
        <v>342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59" t="s">
        <v>336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1.75">
      <c r="A4" s="260" t="s">
        <v>59</v>
      </c>
      <c r="B4" s="260"/>
      <c r="C4" s="260"/>
      <c r="D4" s="260"/>
      <c r="E4" s="260"/>
      <c r="F4" s="260"/>
      <c r="G4" s="260"/>
      <c r="H4" s="260"/>
      <c r="I4" s="58" t="s">
        <v>277</v>
      </c>
      <c r="J4" s="261" t="s">
        <v>316</v>
      </c>
      <c r="K4" s="261"/>
      <c r="L4" s="261" t="s">
        <v>317</v>
      </c>
      <c r="M4" s="261"/>
    </row>
    <row r="5" spans="1:13" ht="12.75">
      <c r="A5" s="260"/>
      <c r="B5" s="260"/>
      <c r="C5" s="260"/>
      <c r="D5" s="260"/>
      <c r="E5" s="260"/>
      <c r="F5" s="260"/>
      <c r="G5" s="260"/>
      <c r="H5" s="260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61">
        <v>1</v>
      </c>
      <c r="B6" s="261"/>
      <c r="C6" s="261"/>
      <c r="D6" s="261"/>
      <c r="E6" s="261"/>
      <c r="F6" s="261"/>
      <c r="G6" s="261"/>
      <c r="H6" s="26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9" t="s">
        <v>26</v>
      </c>
      <c r="B7" s="210"/>
      <c r="C7" s="210"/>
      <c r="D7" s="210"/>
      <c r="E7" s="210"/>
      <c r="F7" s="210"/>
      <c r="G7" s="210"/>
      <c r="H7" s="227"/>
      <c r="I7" s="3">
        <v>111</v>
      </c>
      <c r="J7" s="54">
        <f>SUM(J8:J9)</f>
        <v>1970280</v>
      </c>
      <c r="K7" s="54">
        <f>SUM(K8:K9)</f>
        <v>1970280</v>
      </c>
      <c r="L7" s="54">
        <f>SUM(L8:L9)</f>
        <v>39468487</v>
      </c>
      <c r="M7" s="54">
        <f>SUM(M8:M9)</f>
        <v>39468487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1970280</v>
      </c>
      <c r="K8" s="7">
        <v>1970280</v>
      </c>
      <c r="L8" s="7">
        <v>38828905</v>
      </c>
      <c r="M8" s="7">
        <v>38828905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/>
      <c r="K9" s="7"/>
      <c r="L9" s="7">
        <v>639582</v>
      </c>
      <c r="M9" s="7">
        <v>639582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3">
        <f>J11+J12+J16+J20+J21+J22+J25+J26</f>
        <v>3803000</v>
      </c>
      <c r="K10" s="53">
        <f>K11+K12+K16+K20+K21+K22+K25+K26</f>
        <v>3803000</v>
      </c>
      <c r="L10" s="53">
        <f>L11+L12+L16+L20+L21+L22+L25+L26</f>
        <v>41310584</v>
      </c>
      <c r="M10" s="53">
        <f>M11+M12+M16+M20+M21+M22+M25+M26</f>
        <v>41310584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/>
      <c r="K11" s="7"/>
      <c r="L11" s="7"/>
      <c r="M11" s="7"/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3">
        <f>SUM(J13:J15)</f>
        <v>2790576</v>
      </c>
      <c r="K12" s="53">
        <f>SUM(K13:K15)</f>
        <v>2790576</v>
      </c>
      <c r="L12" s="53">
        <f>SUM(L13:L15)</f>
        <v>40137953</v>
      </c>
      <c r="M12" s="53">
        <f>SUM(M13:M15)</f>
        <v>40137953</v>
      </c>
    </row>
    <row r="13" spans="1:15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220572</v>
      </c>
      <c r="K13" s="7">
        <v>220572</v>
      </c>
      <c r="L13" s="7">
        <v>256396</v>
      </c>
      <c r="M13" s="7">
        <v>256396</v>
      </c>
      <c r="O13" s="132"/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469487</v>
      </c>
      <c r="K14" s="7">
        <v>469487</v>
      </c>
      <c r="L14" s="7">
        <v>37499856</v>
      </c>
      <c r="M14" s="7">
        <v>37499856</v>
      </c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2100517</v>
      </c>
      <c r="K15" s="7">
        <v>2100517</v>
      </c>
      <c r="L15" s="7">
        <v>2381701</v>
      </c>
      <c r="M15" s="7">
        <v>2381701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3">
        <f>SUM(J17:J19)</f>
        <v>622424</v>
      </c>
      <c r="K16" s="53">
        <f>SUM(K17:K19)</f>
        <v>622424</v>
      </c>
      <c r="L16" s="53">
        <f>SUM(L17:L19)</f>
        <v>782631</v>
      </c>
      <c r="M16" s="53">
        <f>SUM(M17:M19)</f>
        <v>782631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452895</v>
      </c>
      <c r="K17" s="7">
        <v>452895</v>
      </c>
      <c r="L17" s="7">
        <v>534219</v>
      </c>
      <c r="M17" s="7">
        <v>534219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91631</v>
      </c>
      <c r="K18" s="7">
        <v>91631</v>
      </c>
      <c r="L18" s="7">
        <v>133555</v>
      </c>
      <c r="M18" s="7">
        <v>133555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77898</v>
      </c>
      <c r="K19" s="7">
        <v>77898</v>
      </c>
      <c r="L19" s="7">
        <v>114857</v>
      </c>
      <c r="M19" s="7">
        <v>114857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390000</v>
      </c>
      <c r="K20" s="7">
        <v>390000</v>
      </c>
      <c r="L20" s="7">
        <v>390000</v>
      </c>
      <c r="M20" s="7">
        <v>390000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/>
      <c r="K21" s="7"/>
      <c r="L21" s="7"/>
      <c r="M21" s="7"/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/>
      <c r="K24" s="7"/>
      <c r="L24" s="7"/>
      <c r="M24" s="7"/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/>
      <c r="K25" s="7"/>
      <c r="L25" s="7"/>
      <c r="M25" s="7"/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/>
      <c r="K26" s="7"/>
      <c r="L26" s="7"/>
      <c r="M26" s="7"/>
    </row>
    <row r="27" spans="1:13" ht="12.75">
      <c r="A27" s="216" t="s">
        <v>212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3">
        <f>SUM(J28:J32)</f>
        <v>4653031</v>
      </c>
      <c r="K27" s="53">
        <f>SUM(K28:K32)</f>
        <v>4653031</v>
      </c>
      <c r="L27" s="53">
        <f>SUM(L28:L32)</f>
        <v>4772871</v>
      </c>
      <c r="M27" s="53">
        <f>SUM(M28:M32)</f>
        <v>4772871</v>
      </c>
    </row>
    <row r="28" spans="1:13" ht="12.75">
      <c r="A28" s="216" t="s">
        <v>337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2876185</v>
      </c>
      <c r="K28" s="7">
        <v>2876185</v>
      </c>
      <c r="L28" s="7">
        <v>4529752</v>
      </c>
      <c r="M28" s="7">
        <v>4529752</v>
      </c>
    </row>
    <row r="29" spans="1:13" ht="12.75">
      <c r="A29" s="216" t="s">
        <v>338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1776846</v>
      </c>
      <c r="K29" s="7">
        <v>1776846</v>
      </c>
      <c r="L29" s="7">
        <v>243119</v>
      </c>
      <c r="M29" s="7">
        <v>243119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/>
      <c r="K30" s="7"/>
      <c r="L30" s="7"/>
      <c r="M30" s="7"/>
    </row>
    <row r="31" spans="1:13" ht="12.75">
      <c r="A31" s="216" t="s">
        <v>222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/>
      <c r="K31" s="7"/>
      <c r="L31" s="7"/>
      <c r="M31" s="7"/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/>
      <c r="K32" s="7"/>
      <c r="L32" s="7"/>
      <c r="M32" s="7"/>
    </row>
    <row r="33" spans="1:13" ht="12.75">
      <c r="A33" s="216" t="s">
        <v>213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3">
        <f>SUM(J34:J37)</f>
        <v>1122905</v>
      </c>
      <c r="K33" s="53">
        <f>SUM(K34:K37)</f>
        <v>1122905</v>
      </c>
      <c r="L33" s="53">
        <f>SUM(L34:L37)</f>
        <v>2325816</v>
      </c>
      <c r="M33" s="53">
        <f>SUM(M34:M37)</f>
        <v>2325816</v>
      </c>
    </row>
    <row r="34" spans="1:13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/>
      <c r="K34" s="7"/>
      <c r="L34" s="7">
        <v>2325816</v>
      </c>
      <c r="M34" s="7">
        <v>2325816</v>
      </c>
    </row>
    <row r="35" spans="1:13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1122905</v>
      </c>
      <c r="K35" s="7">
        <v>1122905</v>
      </c>
      <c r="L35" s="7"/>
      <c r="M35" s="7"/>
    </row>
    <row r="36" spans="1:13" ht="12.75">
      <c r="A36" s="216" t="s">
        <v>223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/>
      <c r="K36" s="7"/>
      <c r="L36" s="7"/>
      <c r="M36" s="7"/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/>
      <c r="K37" s="7"/>
      <c r="L37" s="7"/>
      <c r="M37" s="7"/>
    </row>
    <row r="38" spans="1:13" ht="12.75">
      <c r="A38" s="216" t="s">
        <v>194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/>
      <c r="K38" s="7"/>
      <c r="L38" s="7"/>
      <c r="M38" s="7"/>
    </row>
    <row r="39" spans="1:13" ht="12.75">
      <c r="A39" s="216" t="s">
        <v>195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/>
      <c r="K39" s="7"/>
      <c r="L39" s="7"/>
      <c r="M39" s="7"/>
    </row>
    <row r="40" spans="1:13" ht="12.75">
      <c r="A40" s="216" t="s">
        <v>224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/>
      <c r="K40" s="7"/>
      <c r="L40" s="7"/>
      <c r="M40" s="7"/>
    </row>
    <row r="41" spans="1:13" ht="12.75">
      <c r="A41" s="216" t="s">
        <v>225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/>
      <c r="K41" s="7"/>
      <c r="L41" s="7"/>
      <c r="M41" s="7"/>
    </row>
    <row r="42" spans="1:13" ht="12.75">
      <c r="A42" s="216" t="s">
        <v>214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3">
        <f>J7+J27+J38+J40</f>
        <v>6623311</v>
      </c>
      <c r="K42" s="53">
        <f>K7+K27+K38+K40</f>
        <v>6623311</v>
      </c>
      <c r="L42" s="53">
        <f>L7+L27+L38+L40</f>
        <v>44241358</v>
      </c>
      <c r="M42" s="53">
        <f>M7+M27+M38+M40</f>
        <v>44241358</v>
      </c>
    </row>
    <row r="43" spans="1:13" ht="12.75">
      <c r="A43" s="216" t="s">
        <v>215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3">
        <f>J10+J33+J39+J41</f>
        <v>4925905</v>
      </c>
      <c r="K43" s="53">
        <f>K10+K33+K39+K41</f>
        <v>4925905</v>
      </c>
      <c r="L43" s="53">
        <f>L10+L33+L39+L41</f>
        <v>43636400</v>
      </c>
      <c r="M43" s="53">
        <f>M10+M33+M39+M41</f>
        <v>43636400</v>
      </c>
    </row>
    <row r="44" spans="1:13" ht="12.75">
      <c r="A44" s="216" t="s">
        <v>234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3">
        <f>J42-J43</f>
        <v>1697406</v>
      </c>
      <c r="K44" s="53">
        <f>K42-K43</f>
        <v>1697406</v>
      </c>
      <c r="L44" s="53">
        <f>L42-L43</f>
        <v>604958</v>
      </c>
      <c r="M44" s="53">
        <f>M42-M43</f>
        <v>604958</v>
      </c>
    </row>
    <row r="45" spans="1:13" ht="12.75">
      <c r="A45" s="224" t="s">
        <v>217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3">
        <f>IF(J42&gt;J43,J42-J43,0)</f>
        <v>1697406</v>
      </c>
      <c r="K45" s="53">
        <f>IF(K42&gt;K43,K42-K43,0)</f>
        <v>1697406</v>
      </c>
      <c r="L45" s="53">
        <f>IF(L42&gt;L43,L42-L43,0)</f>
        <v>604958</v>
      </c>
      <c r="M45" s="53">
        <f>IF(M42&gt;M43,M42-M43,0)</f>
        <v>604958</v>
      </c>
    </row>
    <row r="46" spans="1:13" ht="12.75">
      <c r="A46" s="224" t="s">
        <v>218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3">
        <f>IF(J43&gt;J42,J43-J42,0)</f>
        <v>0</v>
      </c>
      <c r="K46" s="53">
        <f>IF(K43&gt;K42,K43-K42,0)</f>
        <v>0</v>
      </c>
      <c r="L46" s="53"/>
      <c r="M46" s="53">
        <f>IF(M43&gt;M42,M43-M42,0)</f>
        <v>0</v>
      </c>
    </row>
    <row r="47" spans="1:13" ht="12.75">
      <c r="A47" s="216" t="s">
        <v>216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>
        <v>550000</v>
      </c>
      <c r="K47" s="7">
        <v>550000</v>
      </c>
      <c r="L47" s="7">
        <v>400000</v>
      </c>
      <c r="M47" s="7">
        <v>400000</v>
      </c>
    </row>
    <row r="48" spans="1:13" ht="12.75">
      <c r="A48" s="216" t="s">
        <v>235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3">
        <f>J44-J47</f>
        <v>1147406</v>
      </c>
      <c r="K48" s="53">
        <f>K44-K47</f>
        <v>1147406</v>
      </c>
      <c r="L48" s="53">
        <f>L44-L47</f>
        <v>204958</v>
      </c>
      <c r="M48" s="53">
        <f>M44-M47</f>
        <v>204958</v>
      </c>
    </row>
    <row r="49" spans="1:13" ht="12.75">
      <c r="A49" s="224" t="s">
        <v>191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3">
        <f>IF(J48&gt;0,J48,0)</f>
        <v>1147406</v>
      </c>
      <c r="K49" s="53">
        <f>IF(K48&gt;0,K48,0)</f>
        <v>1147406</v>
      </c>
      <c r="L49" s="53">
        <f>IF(L48&gt;0,L48,0)</f>
        <v>204958</v>
      </c>
      <c r="M49" s="53">
        <f>IF(M48&gt;0,M48,0)</f>
        <v>204958</v>
      </c>
    </row>
    <row r="50" spans="1:13" ht="12.75">
      <c r="A50" s="256" t="s">
        <v>219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5" t="s">
        <v>310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</row>
    <row r="52" spans="1:13" ht="12.75" customHeight="1">
      <c r="A52" s="209" t="s">
        <v>186</v>
      </c>
      <c r="B52" s="210"/>
      <c r="C52" s="210"/>
      <c r="D52" s="210"/>
      <c r="E52" s="210"/>
      <c r="F52" s="210"/>
      <c r="G52" s="210"/>
      <c r="H52" s="210"/>
      <c r="I52" s="55"/>
      <c r="J52" s="55"/>
      <c r="K52" s="55"/>
      <c r="L52" s="55"/>
      <c r="M52" s="62"/>
    </row>
    <row r="53" spans="1:13" ht="12.75">
      <c r="A53" s="253" t="s">
        <v>232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3" ht="12.75">
      <c r="A54" s="253" t="s">
        <v>233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05" t="s">
        <v>188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 ht="12.75">
      <c r="A56" s="209" t="s">
        <v>203</v>
      </c>
      <c r="B56" s="210"/>
      <c r="C56" s="210"/>
      <c r="D56" s="210"/>
      <c r="E56" s="210"/>
      <c r="F56" s="210"/>
      <c r="G56" s="210"/>
      <c r="H56" s="227"/>
      <c r="I56" s="9">
        <v>157</v>
      </c>
      <c r="J56" s="6">
        <v>1147406</v>
      </c>
      <c r="K56" s="6">
        <v>1147406</v>
      </c>
      <c r="L56" s="6">
        <v>204958</v>
      </c>
      <c r="M56" s="6">
        <v>204958</v>
      </c>
    </row>
    <row r="57" spans="1:13" ht="12.75">
      <c r="A57" s="216" t="s">
        <v>220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6" t="s">
        <v>226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/>
      <c r="K58" s="7"/>
      <c r="L58" s="7"/>
      <c r="M58" s="7"/>
    </row>
    <row r="59" spans="1:13" ht="12.75">
      <c r="A59" s="216" t="s">
        <v>227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7"/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/>
      <c r="K60" s="7"/>
      <c r="L60" s="7"/>
      <c r="M60" s="7"/>
    </row>
    <row r="61" spans="1:13" ht="12.75">
      <c r="A61" s="216" t="s">
        <v>228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ht="12.75">
      <c r="A62" s="216" t="s">
        <v>229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230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231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221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7"/>
    </row>
    <row r="66" spans="1:13" ht="12.75">
      <c r="A66" s="216" t="s">
        <v>192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6" t="s">
        <v>193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1">
        <f>J56+J66</f>
        <v>1147406</v>
      </c>
      <c r="K67" s="61">
        <f>K56+K66</f>
        <v>1147406</v>
      </c>
      <c r="L67" s="61">
        <f>L56+L66</f>
        <v>204958</v>
      </c>
      <c r="M67" s="61">
        <f>M56+M66</f>
        <v>204958</v>
      </c>
    </row>
    <row r="68" spans="1:13" ht="12.75" customHeight="1">
      <c r="A68" s="249" t="s">
        <v>311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187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53" t="s">
        <v>232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2.75">
      <c r="A71" s="246" t="s">
        <v>233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35 K10:M10 J7:J10 K7:M7 J48:M50 J12:J46 K8:L9 K42:M46 K22:M22 K23:L26 K27:M27 K33:M33 K28:L32 K34:L41 M8 M28:M29 K12:L21 M12:M2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J51" sqref="J51"/>
    </sheetView>
  </sheetViews>
  <sheetFormatPr defaultColWidth="9.140625" defaultRowHeight="12.75"/>
  <cols>
    <col min="1" max="7" width="9.140625" style="52" customWidth="1"/>
    <col min="8" max="8" width="6.421875" style="52" customWidth="1"/>
    <col min="9" max="9" width="6.28125" style="52" customWidth="1"/>
    <col min="10" max="11" width="11.28125" style="52" customWidth="1"/>
    <col min="12" max="16384" width="9.140625" style="52" customWidth="1"/>
  </cols>
  <sheetData>
    <row r="1" spans="1:11" ht="12.75" customHeight="1">
      <c r="A1" s="268" t="s">
        <v>163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342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336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1.7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277</v>
      </c>
      <c r="J4" s="67" t="s">
        <v>316</v>
      </c>
      <c r="K4" s="67" t="s">
        <v>317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8">
        <v>2</v>
      </c>
      <c r="J5" s="69" t="s">
        <v>281</v>
      </c>
      <c r="K5" s="69" t="s">
        <v>282</v>
      </c>
    </row>
    <row r="6" spans="1:11" ht="12.75">
      <c r="A6" s="205" t="s">
        <v>155</v>
      </c>
      <c r="B6" s="206"/>
      <c r="C6" s="206"/>
      <c r="D6" s="206"/>
      <c r="E6" s="206"/>
      <c r="F6" s="206"/>
      <c r="G6" s="206"/>
      <c r="H6" s="206"/>
      <c r="I6" s="262"/>
      <c r="J6" s="262"/>
      <c r="K6" s="263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1697406</v>
      </c>
      <c r="K7" s="7">
        <v>604958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390000</v>
      </c>
      <c r="K8" s="7">
        <v>390000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5">
        <v>3134539</v>
      </c>
      <c r="K9" s="7">
        <v>86843745</v>
      </c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5">
        <v>3192652</v>
      </c>
      <c r="K10" s="7">
        <v>67803630</v>
      </c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>
        <v>6083711</v>
      </c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5"/>
      <c r="K12" s="7">
        <v>64879929</v>
      </c>
    </row>
    <row r="13" spans="1:11" ht="12.75">
      <c r="A13" s="216" t="s">
        <v>156</v>
      </c>
      <c r="B13" s="217"/>
      <c r="C13" s="217"/>
      <c r="D13" s="217"/>
      <c r="E13" s="217"/>
      <c r="F13" s="217"/>
      <c r="G13" s="217"/>
      <c r="H13" s="217"/>
      <c r="I13" s="1">
        <v>7</v>
      </c>
      <c r="J13" s="64">
        <f>SUM(J7:J12)</f>
        <v>8414597</v>
      </c>
      <c r="K13" s="53">
        <f>SUM(K7:K12)</f>
        <v>226605973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5">
        <v>6224868</v>
      </c>
      <c r="K14" s="7">
        <v>72728648</v>
      </c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5">
        <v>6324844</v>
      </c>
      <c r="K15" s="7">
        <v>92669736</v>
      </c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>
        <v>10174410</v>
      </c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>
        <v>51540412</v>
      </c>
    </row>
    <row r="18" spans="1:11" ht="12.75">
      <c r="A18" s="216" t="s">
        <v>157</v>
      </c>
      <c r="B18" s="217"/>
      <c r="C18" s="217"/>
      <c r="D18" s="217"/>
      <c r="E18" s="217"/>
      <c r="F18" s="217"/>
      <c r="G18" s="217"/>
      <c r="H18" s="217"/>
      <c r="I18" s="1">
        <v>12</v>
      </c>
      <c r="J18" s="64">
        <f>SUM(J14:J17)</f>
        <v>12549712</v>
      </c>
      <c r="K18" s="53">
        <f>SUM(K14:K17)</f>
        <v>227113206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64">
        <f>IF(J18&gt;J13,J18-J13,0)</f>
        <v>4135115</v>
      </c>
      <c r="K20" s="53">
        <f>IF(K18&gt;K13,K18-K13,0)</f>
        <v>507233</v>
      </c>
    </row>
    <row r="21" spans="1:11" ht="12.75">
      <c r="A21" s="205" t="s">
        <v>158</v>
      </c>
      <c r="B21" s="206"/>
      <c r="C21" s="206"/>
      <c r="D21" s="206"/>
      <c r="E21" s="206"/>
      <c r="F21" s="206"/>
      <c r="G21" s="206"/>
      <c r="H21" s="206"/>
      <c r="I21" s="262"/>
      <c r="J21" s="262"/>
      <c r="K21" s="263"/>
    </row>
    <row r="22" spans="1:11" ht="12.75">
      <c r="A22" s="213" t="s">
        <v>177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/>
      <c r="K22" s="7"/>
    </row>
    <row r="23" spans="1:11" ht="12.75">
      <c r="A23" s="213" t="s">
        <v>178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179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>
        <v>2083621</v>
      </c>
    </row>
    <row r="25" spans="1:11" ht="12.75">
      <c r="A25" s="213" t="s">
        <v>180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181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64">
        <f>SUM(J22:J26)</f>
        <v>0</v>
      </c>
      <c r="K27" s="53">
        <f>SUM(K22:K26)</f>
        <v>2083621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16485</v>
      </c>
      <c r="K28" s="7">
        <v>118961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64">
        <f>SUM(J28:J30)</f>
        <v>16485</v>
      </c>
      <c r="K31" s="53">
        <f>SUM(K28:K30)</f>
        <v>118961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IF(J27&gt;J31,J27-J31,0)</f>
        <v>0</v>
      </c>
      <c r="K32" s="53">
        <f>IF(K27&gt;K31,K27-K31,0)</f>
        <v>1964660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IF(J31&gt;J27,J31-J27,0)</f>
        <v>16485</v>
      </c>
      <c r="K33" s="53">
        <f>IF(K31&gt;K27,K31-K27,0)</f>
        <v>0</v>
      </c>
    </row>
    <row r="34" spans="1:11" ht="12.75">
      <c r="A34" s="205" t="s">
        <v>159</v>
      </c>
      <c r="B34" s="206"/>
      <c r="C34" s="206"/>
      <c r="D34" s="206"/>
      <c r="E34" s="206"/>
      <c r="F34" s="206"/>
      <c r="G34" s="206"/>
      <c r="H34" s="206"/>
      <c r="I34" s="262"/>
      <c r="J34" s="262"/>
      <c r="K34" s="263"/>
    </row>
    <row r="35" spans="1:11" ht="12.75">
      <c r="A35" s="213" t="s">
        <v>173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>
        <v>23251200</v>
      </c>
      <c r="K35" s="7"/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>
        <v>338704</v>
      </c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>
        <v>2675982</v>
      </c>
      <c r="K37" s="7"/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64">
        <f>SUM(J35:J37)</f>
        <v>25927182</v>
      </c>
      <c r="K38" s="53">
        <f>SUM(K35:K37)</f>
        <v>338704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/>
      <c r="K39" s="7"/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>
        <v>4291592</v>
      </c>
      <c r="K42" s="7"/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>
        <v>8000000</v>
      </c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64">
        <f>SUM(J39:J43)</f>
        <v>4291592</v>
      </c>
      <c r="K44" s="53">
        <f>SUM(K39:K43)</f>
        <v>8000000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IF(J38&gt;J44,J38-J44,0)</f>
        <v>21635590</v>
      </c>
      <c r="K45" s="53">
        <f>IF(K38&gt;K44,K38-K44,0)</f>
        <v>0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IF(J44&gt;J38,J44-J38,0)</f>
        <v>0</v>
      </c>
      <c r="K46" s="53">
        <f>IF(K44&gt;K38,K44-K38,0)</f>
        <v>7661296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64">
        <f>IF(J19-J20+J32-J33+J45-J46&gt;0,J19-J20+J32-J33+J45-J46,0)</f>
        <v>17483990</v>
      </c>
      <c r="K47" s="53">
        <f>IF(K19-K20+K32-K33+K45-K46&gt;0,K19-K20+K32-K33+K45-K46,0)</f>
        <v>0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6203869</v>
      </c>
    </row>
    <row r="49" spans="1:11" ht="12.75">
      <c r="A49" s="213" t="s">
        <v>160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>
        <v>31218915</v>
      </c>
      <c r="K49" s="7">
        <v>29845151</v>
      </c>
    </row>
    <row r="50" spans="1:11" ht="12.75">
      <c r="A50" s="213" t="s">
        <v>174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>
        <v>17483990</v>
      </c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>
        <v>6203869</v>
      </c>
    </row>
    <row r="52" spans="1:11" ht="12.75">
      <c r="A52" s="219" t="s">
        <v>176</v>
      </c>
      <c r="B52" s="220"/>
      <c r="C52" s="220"/>
      <c r="D52" s="220"/>
      <c r="E52" s="220"/>
      <c r="F52" s="220"/>
      <c r="G52" s="220"/>
      <c r="H52" s="220"/>
      <c r="I52" s="4">
        <v>44</v>
      </c>
      <c r="J52" s="61">
        <v>48702905</v>
      </c>
      <c r="K52" s="61">
        <v>23641282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8" t="s">
        <v>196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21.7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277</v>
      </c>
      <c r="J4" s="67" t="s">
        <v>316</v>
      </c>
      <c r="K4" s="67" t="s">
        <v>317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72">
        <v>2</v>
      </c>
      <c r="J5" s="73" t="s">
        <v>281</v>
      </c>
      <c r="K5" s="73" t="s">
        <v>282</v>
      </c>
    </row>
    <row r="6" spans="1:11" ht="12.75">
      <c r="A6" s="205" t="s">
        <v>155</v>
      </c>
      <c r="B6" s="206"/>
      <c r="C6" s="206"/>
      <c r="D6" s="206"/>
      <c r="E6" s="206"/>
      <c r="F6" s="206"/>
      <c r="G6" s="206"/>
      <c r="H6" s="206"/>
      <c r="I6" s="262"/>
      <c r="J6" s="262"/>
      <c r="K6" s="263"/>
    </row>
    <row r="7" spans="1:11" ht="12.75">
      <c r="A7" s="213" t="s">
        <v>198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6" t="s">
        <v>197</v>
      </c>
      <c r="B12" s="217"/>
      <c r="C12" s="217"/>
      <c r="D12" s="217"/>
      <c r="E12" s="217"/>
      <c r="F12" s="217"/>
      <c r="G12" s="217"/>
      <c r="H12" s="21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6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8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5" t="s">
        <v>158</v>
      </c>
      <c r="B22" s="206"/>
      <c r="C22" s="206"/>
      <c r="D22" s="206"/>
      <c r="E22" s="206"/>
      <c r="F22" s="206"/>
      <c r="G22" s="206"/>
      <c r="H22" s="206"/>
      <c r="I22" s="262"/>
      <c r="J22" s="262"/>
      <c r="K22" s="263"/>
    </row>
    <row r="23" spans="1:11" ht="12.75">
      <c r="A23" s="213" t="s">
        <v>164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165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318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319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166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5" t="s">
        <v>159</v>
      </c>
      <c r="B35" s="206"/>
      <c r="C35" s="206"/>
      <c r="D35" s="206"/>
      <c r="E35" s="206"/>
      <c r="F35" s="206"/>
      <c r="G35" s="206"/>
      <c r="H35" s="206"/>
      <c r="I35" s="262">
        <v>0</v>
      </c>
      <c r="J35" s="262"/>
      <c r="K35" s="263"/>
    </row>
    <row r="36" spans="1:11" ht="12.75">
      <c r="A36" s="213" t="s">
        <v>173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6" t="s">
        <v>161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6" t="s">
        <v>162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6" t="s">
        <v>160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174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175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28" t="s">
        <v>176</v>
      </c>
      <c r="B53" s="229"/>
      <c r="C53" s="229"/>
      <c r="D53" s="229"/>
      <c r="E53" s="229"/>
      <c r="F53" s="229"/>
      <c r="G53" s="229"/>
      <c r="H53" s="22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K22" sqref="K2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93" t="s">
        <v>279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5"/>
    </row>
    <row r="2" spans="1:12" ht="15">
      <c r="A2" s="42"/>
      <c r="B2" s="74"/>
      <c r="C2" s="278" t="s">
        <v>280</v>
      </c>
      <c r="D2" s="278"/>
      <c r="E2" s="77">
        <v>40909</v>
      </c>
      <c r="F2" s="43" t="s">
        <v>248</v>
      </c>
      <c r="G2" s="279">
        <v>40999</v>
      </c>
      <c r="H2" s="280"/>
      <c r="I2" s="74"/>
      <c r="J2" s="74"/>
      <c r="K2" s="74"/>
      <c r="L2" s="78"/>
    </row>
    <row r="3" spans="1:12" ht="12.75">
      <c r="A3" s="265" t="s">
        <v>336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  <c r="L3" s="78"/>
    </row>
    <row r="4" spans="1:11" ht="21.75">
      <c r="A4" s="281" t="s">
        <v>59</v>
      </c>
      <c r="B4" s="281"/>
      <c r="C4" s="281"/>
      <c r="D4" s="281"/>
      <c r="E4" s="281"/>
      <c r="F4" s="281"/>
      <c r="G4" s="281"/>
      <c r="H4" s="281"/>
      <c r="I4" s="81" t="s">
        <v>303</v>
      </c>
      <c r="J4" s="82" t="s">
        <v>150</v>
      </c>
      <c r="K4" s="82" t="s">
        <v>151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84">
        <v>2</v>
      </c>
      <c r="J5" s="83" t="s">
        <v>281</v>
      </c>
      <c r="K5" s="83" t="s">
        <v>282</v>
      </c>
    </row>
    <row r="6" spans="1:11" ht="12.75">
      <c r="A6" s="283" t="s">
        <v>283</v>
      </c>
      <c r="B6" s="284"/>
      <c r="C6" s="284"/>
      <c r="D6" s="284"/>
      <c r="E6" s="284"/>
      <c r="F6" s="284"/>
      <c r="G6" s="284"/>
      <c r="H6" s="284"/>
      <c r="I6" s="44">
        <v>1</v>
      </c>
      <c r="J6" s="45">
        <v>323706800</v>
      </c>
      <c r="K6" s="45">
        <v>323706800</v>
      </c>
    </row>
    <row r="7" spans="1:11" ht="12.75">
      <c r="A7" s="283" t="s">
        <v>284</v>
      </c>
      <c r="B7" s="284"/>
      <c r="C7" s="284"/>
      <c r="D7" s="284"/>
      <c r="E7" s="284"/>
      <c r="F7" s="284"/>
      <c r="G7" s="284"/>
      <c r="H7" s="284"/>
      <c r="I7" s="44">
        <v>2</v>
      </c>
      <c r="J7" s="46"/>
      <c r="K7" s="46"/>
    </row>
    <row r="8" spans="1:11" ht="12.75">
      <c r="A8" s="283" t="s">
        <v>285</v>
      </c>
      <c r="B8" s="284"/>
      <c r="C8" s="284"/>
      <c r="D8" s="284"/>
      <c r="E8" s="284"/>
      <c r="F8" s="284"/>
      <c r="G8" s="284"/>
      <c r="H8" s="284"/>
      <c r="I8" s="44">
        <v>3</v>
      </c>
      <c r="J8" s="46"/>
      <c r="K8" s="46"/>
    </row>
    <row r="9" spans="1:11" ht="12.75">
      <c r="A9" s="283" t="s">
        <v>286</v>
      </c>
      <c r="B9" s="284"/>
      <c r="C9" s="284"/>
      <c r="D9" s="284"/>
      <c r="E9" s="284"/>
      <c r="F9" s="284"/>
      <c r="G9" s="284"/>
      <c r="H9" s="284"/>
      <c r="I9" s="44">
        <v>4</v>
      </c>
      <c r="J9" s="46">
        <v>-22926944</v>
      </c>
      <c r="K9" s="46">
        <v>-18583869</v>
      </c>
    </row>
    <row r="10" spans="1:11" ht="12.75">
      <c r="A10" s="283" t="s">
        <v>287</v>
      </c>
      <c r="B10" s="284"/>
      <c r="C10" s="284"/>
      <c r="D10" s="284"/>
      <c r="E10" s="284"/>
      <c r="F10" s="284"/>
      <c r="G10" s="284"/>
      <c r="H10" s="284"/>
      <c r="I10" s="44">
        <v>5</v>
      </c>
      <c r="J10" s="46">
        <v>4343075</v>
      </c>
      <c r="K10" s="46">
        <v>204958</v>
      </c>
    </row>
    <row r="11" spans="1:11" ht="12.75">
      <c r="A11" s="283" t="s">
        <v>288</v>
      </c>
      <c r="B11" s="284"/>
      <c r="C11" s="284"/>
      <c r="D11" s="284"/>
      <c r="E11" s="284"/>
      <c r="F11" s="284"/>
      <c r="G11" s="284"/>
      <c r="H11" s="284"/>
      <c r="I11" s="44">
        <v>6</v>
      </c>
      <c r="J11" s="46"/>
      <c r="K11" s="46"/>
    </row>
    <row r="12" spans="1:11" ht="12.75">
      <c r="A12" s="283" t="s">
        <v>289</v>
      </c>
      <c r="B12" s="284"/>
      <c r="C12" s="284"/>
      <c r="D12" s="284"/>
      <c r="E12" s="284"/>
      <c r="F12" s="284"/>
      <c r="G12" s="284"/>
      <c r="H12" s="284"/>
      <c r="I12" s="44">
        <v>7</v>
      </c>
      <c r="J12" s="46"/>
      <c r="K12" s="46"/>
    </row>
    <row r="13" spans="1:11" ht="12.75">
      <c r="A13" s="283" t="s">
        <v>290</v>
      </c>
      <c r="B13" s="284"/>
      <c r="C13" s="284"/>
      <c r="D13" s="284"/>
      <c r="E13" s="284"/>
      <c r="F13" s="284"/>
      <c r="G13" s="284"/>
      <c r="H13" s="284"/>
      <c r="I13" s="44">
        <v>8</v>
      </c>
      <c r="J13" s="46"/>
      <c r="K13" s="46"/>
    </row>
    <row r="14" spans="1:11" ht="12.75">
      <c r="A14" s="283" t="s">
        <v>291</v>
      </c>
      <c r="B14" s="284"/>
      <c r="C14" s="284"/>
      <c r="D14" s="284"/>
      <c r="E14" s="284"/>
      <c r="F14" s="284"/>
      <c r="G14" s="284"/>
      <c r="H14" s="284"/>
      <c r="I14" s="44">
        <v>9</v>
      </c>
      <c r="J14" s="46"/>
      <c r="K14" s="46"/>
    </row>
    <row r="15" spans="1:11" ht="12.75">
      <c r="A15" s="285" t="s">
        <v>292</v>
      </c>
      <c r="B15" s="286"/>
      <c r="C15" s="286"/>
      <c r="D15" s="286"/>
      <c r="E15" s="286"/>
      <c r="F15" s="286"/>
      <c r="G15" s="286"/>
      <c r="H15" s="286"/>
      <c r="I15" s="44">
        <v>10</v>
      </c>
      <c r="J15" s="79">
        <f>SUM(J6:J14)</f>
        <v>305122931</v>
      </c>
      <c r="K15" s="79">
        <f>SUM(K6:K14)</f>
        <v>305327889</v>
      </c>
    </row>
    <row r="16" spans="1:11" ht="12.75">
      <c r="A16" s="283" t="s">
        <v>293</v>
      </c>
      <c r="B16" s="284"/>
      <c r="C16" s="284"/>
      <c r="D16" s="284"/>
      <c r="E16" s="284"/>
      <c r="F16" s="284"/>
      <c r="G16" s="284"/>
      <c r="H16" s="284"/>
      <c r="I16" s="44">
        <v>11</v>
      </c>
      <c r="J16" s="46"/>
      <c r="K16" s="46"/>
    </row>
    <row r="17" spans="1:11" ht="12.75">
      <c r="A17" s="283" t="s">
        <v>294</v>
      </c>
      <c r="B17" s="284"/>
      <c r="C17" s="284"/>
      <c r="D17" s="284"/>
      <c r="E17" s="284"/>
      <c r="F17" s="284"/>
      <c r="G17" s="284"/>
      <c r="H17" s="284"/>
      <c r="I17" s="44">
        <v>12</v>
      </c>
      <c r="J17" s="46"/>
      <c r="K17" s="46"/>
    </row>
    <row r="18" spans="1:11" ht="12.75">
      <c r="A18" s="283" t="s">
        <v>295</v>
      </c>
      <c r="B18" s="284"/>
      <c r="C18" s="284"/>
      <c r="D18" s="284"/>
      <c r="E18" s="284"/>
      <c r="F18" s="284"/>
      <c r="G18" s="284"/>
      <c r="H18" s="284"/>
      <c r="I18" s="44">
        <v>13</v>
      </c>
      <c r="J18" s="46"/>
      <c r="K18" s="46"/>
    </row>
    <row r="19" spans="1:11" ht="12.75">
      <c r="A19" s="283" t="s">
        <v>296</v>
      </c>
      <c r="B19" s="284"/>
      <c r="C19" s="284"/>
      <c r="D19" s="284"/>
      <c r="E19" s="284"/>
      <c r="F19" s="284"/>
      <c r="G19" s="284"/>
      <c r="H19" s="284"/>
      <c r="I19" s="44">
        <v>14</v>
      </c>
      <c r="J19" s="46"/>
      <c r="K19" s="46"/>
    </row>
    <row r="20" spans="1:11" ht="12.75">
      <c r="A20" s="283" t="s">
        <v>297</v>
      </c>
      <c r="B20" s="284"/>
      <c r="C20" s="284"/>
      <c r="D20" s="284"/>
      <c r="E20" s="284"/>
      <c r="F20" s="284"/>
      <c r="G20" s="284"/>
      <c r="H20" s="284"/>
      <c r="I20" s="44">
        <v>15</v>
      </c>
      <c r="J20" s="46"/>
      <c r="K20" s="46"/>
    </row>
    <row r="21" spans="1:11" ht="12.75">
      <c r="A21" s="283" t="s">
        <v>298</v>
      </c>
      <c r="B21" s="284"/>
      <c r="C21" s="284"/>
      <c r="D21" s="284"/>
      <c r="E21" s="284"/>
      <c r="F21" s="284"/>
      <c r="G21" s="284"/>
      <c r="H21" s="284"/>
      <c r="I21" s="44">
        <v>16</v>
      </c>
      <c r="J21" s="46">
        <v>4343075</v>
      </c>
      <c r="K21" s="46">
        <v>204958</v>
      </c>
    </row>
    <row r="22" spans="1:11" ht="12.75">
      <c r="A22" s="285" t="s">
        <v>299</v>
      </c>
      <c r="B22" s="286"/>
      <c r="C22" s="286"/>
      <c r="D22" s="286"/>
      <c r="E22" s="286"/>
      <c r="F22" s="286"/>
      <c r="G22" s="286"/>
      <c r="H22" s="286"/>
      <c r="I22" s="44">
        <v>17</v>
      </c>
      <c r="J22" s="80">
        <f>SUM(J16:J21)</f>
        <v>4343075</v>
      </c>
      <c r="K22" s="80">
        <f>SUM(K16:K21)</f>
        <v>204958</v>
      </c>
    </row>
    <row r="23" spans="1:11" ht="12.75">
      <c r="A23" s="295"/>
      <c r="B23" s="296"/>
      <c r="C23" s="296"/>
      <c r="D23" s="296"/>
      <c r="E23" s="296"/>
      <c r="F23" s="296"/>
      <c r="G23" s="296"/>
      <c r="H23" s="296"/>
      <c r="I23" s="297"/>
      <c r="J23" s="297"/>
      <c r="K23" s="298"/>
    </row>
    <row r="24" spans="1:11" ht="12.75">
      <c r="A24" s="287" t="s">
        <v>300</v>
      </c>
      <c r="B24" s="288"/>
      <c r="C24" s="288"/>
      <c r="D24" s="288"/>
      <c r="E24" s="288"/>
      <c r="F24" s="288"/>
      <c r="G24" s="288"/>
      <c r="H24" s="288"/>
      <c r="I24" s="47">
        <v>18</v>
      </c>
      <c r="J24" s="45"/>
      <c r="K24" s="45"/>
    </row>
    <row r="25" spans="1:11" ht="17.25" customHeight="1">
      <c r="A25" s="289" t="s">
        <v>301</v>
      </c>
      <c r="B25" s="290"/>
      <c r="C25" s="290"/>
      <c r="D25" s="290"/>
      <c r="E25" s="290"/>
      <c r="F25" s="290"/>
      <c r="G25" s="290"/>
      <c r="H25" s="290"/>
      <c r="I25" s="48">
        <v>19</v>
      </c>
      <c r="J25" s="80"/>
      <c r="K25" s="80"/>
    </row>
    <row r="26" spans="1:11" ht="30" customHeight="1">
      <c r="A26" s="291" t="s">
        <v>302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9" t="s">
        <v>278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0" t="s">
        <v>314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2012-04-28T12:05:08Z</cp:lastPrinted>
  <dcterms:created xsi:type="dcterms:W3CDTF">2008-10-17T11:51:54Z</dcterms:created>
  <dcterms:modified xsi:type="dcterms:W3CDTF">2012-04-30T13:40:45Z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