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<sst xmlns="http://schemas.openxmlformats.org/spreadsheetml/2006/main" count="399" uniqueCount="345">
  <si>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</si>
  <si>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</si>
  <si>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</si>
  <si>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</si>
  <si>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</si>
  <si>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</si>
  <si>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</si>
  <si>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</si>
  <si>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</si>
  <si>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</si>
  <si>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</si>
  <si>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</si>
  <si>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</si>
  <si>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</si>
  <si>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</si>
  <si>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</si>
  <si>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</si>
  <si>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</si>
  <si>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</si>
  <si>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</si>
  <si>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</si>
  <si>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</si>
  <si>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</si>
  <si>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</si>
  <si>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</si>
  <si>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</si>
  <si>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</si>
  <si>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</si>
  <si>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</si>
  <si>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</si>
  <si>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</si>
  <si>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</si>
  <si>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</si>
  <si>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</si>
  <si>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</si>
  <si>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</si>
  <si>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</si>
  <si>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</si>
  <si>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</si>
  <si>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</si>
  <si>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</si>
  <si>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</si>
  <si>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</si>
  <si>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</si>
  <si>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</si>
  <si>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</si>
  <si>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</si>
  <si>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</si>
  <si>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</si>
  <si>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</si>
  <si>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</si>
  <si>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</si>
  <si>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</si>
  <si>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</si>
  <si>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</si>
  <si>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</si>
  <si>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</si>
  <si>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</si>
  <si>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</si>
  <si>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</si>
  <si>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</si>
  <si>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</si>
  <si>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</si>
  <si>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</si>
  <si>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</si>
  <si>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</si>
  <si>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</si>
  <si>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</si>
  <si>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</si>
  <si>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</si>
  <si>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</si>
  <si>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</si>
  <si>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</si>
  <si>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</si>
  <si>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</si>
  <si>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</si>
  <si>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</si>
  <si>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</si>
  <si>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</si>
  <si>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</si>
  <si>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</si>
  <si>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</si>
  <si>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</si>
  <si>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</si>
  <si>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</si>
  <si>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</si>
  <si>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</si>
  <si>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</si>
  <si>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</si>
  <si>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</si>
  <si>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</si>
  <si>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</si>
  <si>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</si>
  <si>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</si>
  <si>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</si>
  <si>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</si>
  <si>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</si>
  <si>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</si>
  <si>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</si>
  <si>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</si>
  <si>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</si>
  <si>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</si>
  <si>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</si>
  <si>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</si>
  <si>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</si>
  <si>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</si>
  <si>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</si>
  <si>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</si>
  <si>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</si>
  <si>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</si>
  <si>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</si>
  <si>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</si>
  <si>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</si>
  <si>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</si>
  <si>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</si>
  <si>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</si>
  <si>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</si>
  <si>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</si>
  <si>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</si>
  <si>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</si>
  <si>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</si>
  <si>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</si>
  <si>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</si>
  <si>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</si>
  <si>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</si>
  <si>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</si>
  <si>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</si>
  <si>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</si>
  <si>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</si>
  <si>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</si>
  <si>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</si>
  <si>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</si>
  <si>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</si>
  <si>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</si>
  <si>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</si>
  <si>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</si>
  <si>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</si>
  <si>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</si>
  <si>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</si>
  <si>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</si>
  <si>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</si>
  <si>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</si>
  <si>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</si>
  <si>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</si>
  <si>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</si>
  <si>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</si>
  <si>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</si>
  <si>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</si>
  <si>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</si>
  <si>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</si>
  <si>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</si>
  <si>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</si>
  <si>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</si>
  <si>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</si>
  <si>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</si>
  <si>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</si>
  <si>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</si>
  <si>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</si>
  <si>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</si>
  <si>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</si>
  <si>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</si>
  <si>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</si>
  <si>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</si>
  <si>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</si>
  <si>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</si>
  <si>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</si>
  <si>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</si>
  <si>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</si>
  <si>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</si>
  <si>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</si>
  <si>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</si>
  <si>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</si>
  <si>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</si>
  <si>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</si>
  <si>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</si>
  <si>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</si>
  <si>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</si>
  <si>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</si>
  <si>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</si>
  <si>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</si>
  <si>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</si>
  <si>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</si>
  <si>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</si>
  <si>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</si>
  <si>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</si>
  <si>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</si>
  <si>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</si>
  <si>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</si>
  <si>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</si>
  <si>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</si>
  <si>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</si>
  <si>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</si>
  <si>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</si>
  <si>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</si>
  <si>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</si>
  <si>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</si>
  <si>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</si>
  <si>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</si>
  <si>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</si>
  <si>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</si>
  <si>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</si>
  <si>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</si>
  <si>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</si>
  <si>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</si>
  <si>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</si>
  <si>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</si>
  <si>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</si>
  <si>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</si>
  <si>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</si>
  <si>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</si>
  <si>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</si>
  <si>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</si>
  <si>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</si>
  <si>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</si>
  <si>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</si>
  <si>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</si>
  <si>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</si>
  <si>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</si>
  <si>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</si>
  <si>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</si>
  <si>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</si>
  <si>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</si>
  <si>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</si>
  <si>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</si>
  <si>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</si>
  <si>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</si>
  <si>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</si>
  <si>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</si>
  <si>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</si>
  <si>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</si>
  <si>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</si>
  <si>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</si>
  <si>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</si>
  <si>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</si>
  <si>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</si>
  <si>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</si>
  <si>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</si>
  <si>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</si>
  <si>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</si>
  <si>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</si>
  <si>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</si>
  <si>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</si>
  <si>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</si>
  <si>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</si>
  <si>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</si>
  <si>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</si>
  <si>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</si>
  <si>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</si>
  <si>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</si>
  <si>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</si>
  <si>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</si>
  <si>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</si>
  <si>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</si>
  <si>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</si>
  <si>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</si>
  <si>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</si>
  <si>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</si>
  <si>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</si>
  <si>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</si>
  <si>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</si>
  <si>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</si>
  <si>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</si>
  <si>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</si>
  <si>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</si>
  <si>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</si>
  <si>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</si>
  <si>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</si>
  <si>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</si>
  <si>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</si>
  <si>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</si>
  <si>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</si>
  <si>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</si>
  <si>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</si>
  <si>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</si>
  <si>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</si>
  <si>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</si>
  <si>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</si>
  <si>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</si>
  <si>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</si>
  <si>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</si>
  <si>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</si>
  <si>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</si>
  <si>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</si>
  <si>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</si>
  <si>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</si>
  <si>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</si>
  <si>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</si>
  <si>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</si>
  <si>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</si>
  <si>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</si>
  <si>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</si>
  <si>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</si>
  <si>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</si>
  <si>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</si>
  <si>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</si>
  <si>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</si>
  <si>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</si>
  <si>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</si>
  <si>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</si>
  <si>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</si>
  <si>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</si>
  <si>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</si>
  <si>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</si>
  <si>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</si>
  <si>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</si>
  <si>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</si>
  <si>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</si>
  <si>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</si>
  <si>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</si>
  <si>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</si>
  <si>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</si>
  <si>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</si>
  <si>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</si>
  <si>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</si>
  <si>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</si>
  <si>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</si>
  <si>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</si>
  <si>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</si>
  <si>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</si>
  <si>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</si>
  <si>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</si>
  <si>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</si>
  <si>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</si>
  <si>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</si>
  <si>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31.12.2011.</t>
  </si>
  <si>
    <t>03635112</t>
  </si>
  <si>
    <t>050002378</t>
  </si>
  <si>
    <t>588282866397</t>
  </si>
  <si>
    <t>ĐURO ĐAKOVIĆ HOLDING d.d.</t>
  </si>
  <si>
    <t>SLAVONSKI BROD</t>
  </si>
  <si>
    <t>Dr.Mile Budaka,1</t>
  </si>
  <si>
    <t>uprava@duro-dakovic.com</t>
  </si>
  <si>
    <t>www.duro-dakovic.com</t>
  </si>
  <si>
    <t xml:space="preserve">SLAVONSKI BROD </t>
  </si>
  <si>
    <t>BRODSKO POSAVSKA</t>
  </si>
  <si>
    <t>7010</t>
  </si>
  <si>
    <t>NE</t>
  </si>
  <si>
    <t>TOLIĆ MARIJA</t>
  </si>
  <si>
    <t>035-446-276</t>
  </si>
  <si>
    <t>035-444-108</t>
  </si>
  <si>
    <t>STIPETIĆ ZDRAVKO</t>
  </si>
  <si>
    <t>stanje na dan 31.12.2011.</t>
  </si>
  <si>
    <t xml:space="preserve">Obveznik: ĐURO ĐAKOVIĆ HOLDING d.d. </t>
  </si>
  <si>
    <t>u razdoblju 1.1.2011. do 31.12.2011.</t>
  </si>
  <si>
    <t>Obveznik: ĐURO ĐAKOVIĆ HOLDING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</si>
</sst>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hyperlink" Target="mailto:uprava@duro-dakovic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4" sqref="C5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 t="s">
        <v>323</v>
      </c>
      <c r="F2" s="12"/>
      <c r="G2" s="13" t="s">
        <v>250</v>
      </c>
      <c r="H2" s="119" t="s">
        <v>324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325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326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327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35000</v>
      </c>
      <c r="D14" s="147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331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332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396</v>
      </c>
      <c r="D22" s="143" t="s">
        <v>333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12</v>
      </c>
      <c r="D24" s="143" t="s">
        <v>334</v>
      </c>
      <c r="E24" s="151"/>
      <c r="F24" s="151"/>
      <c r="G24" s="152"/>
      <c r="H24" s="51" t="s">
        <v>261</v>
      </c>
      <c r="I24" s="121">
        <v>23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2" t="s">
        <v>336</v>
      </c>
      <c r="D26" s="25"/>
      <c r="E26" s="33"/>
      <c r="F26" s="24"/>
      <c r="G26" s="154" t="s">
        <v>263</v>
      </c>
      <c r="H26" s="140"/>
      <c r="I26" s="123" t="s">
        <v>335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268</v>
      </c>
      <c r="B46" s="172"/>
      <c r="C46" s="143" t="s">
        <v>337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72"/>
      <c r="C48" s="173" t="s">
        <v>338</v>
      </c>
      <c r="D48" s="174"/>
      <c r="E48" s="175"/>
      <c r="F48" s="16"/>
      <c r="G48" s="51" t="s">
        <v>271</v>
      </c>
      <c r="H48" s="173" t="s">
        <v>339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72"/>
      <c r="C50" s="184" t="s">
        <v>331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3" t="s">
        <v>340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273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274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307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  <hyperlink ref="C50" r:id="rId3" display="uprava@duro-dakovic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9">
      <selection activeCell="K114" sqref="K11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342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229632524</v>
      </c>
      <c r="K8" s="53">
        <f>K9+K16+K26+K35+K39</f>
        <v>213463611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36843049</v>
      </c>
      <c r="K16" s="53">
        <f>SUM(K17:K25)</f>
        <v>35393235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6494416</v>
      </c>
      <c r="K17" s="7">
        <v>6494416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30008992</v>
      </c>
      <c r="K18" s="7">
        <v>28649483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269322</v>
      </c>
      <c r="K20" s="7">
        <v>181485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70319</v>
      </c>
      <c r="K24" s="7">
        <v>67851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186483560</v>
      </c>
      <c r="K26" s="53">
        <f>SUM(K27:K34)</f>
        <v>172356878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50792419</v>
      </c>
      <c r="K27" s="7">
        <v>49699790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111702716</v>
      </c>
      <c r="K28" s="7">
        <v>110705586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11627758</v>
      </c>
      <c r="K29" s="7">
        <v>2158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3426488</v>
      </c>
      <c r="K31" s="7">
        <v>3426488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8886973</v>
      </c>
      <c r="K32" s="7">
        <v>8477845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47206</v>
      </c>
      <c r="K33" s="7">
        <v>45011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6305915</v>
      </c>
      <c r="K35" s="53">
        <f>SUM(K36:K38)</f>
        <v>5713498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6305915</v>
      </c>
      <c r="K37" s="7">
        <v>5713498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107346641</v>
      </c>
      <c r="K40" s="53">
        <f>K41+K49+K56+K64</f>
        <v>188268931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1322906</v>
      </c>
      <c r="K41" s="53">
        <f>SUM(K42:K48)</f>
        <v>1322906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1885</v>
      </c>
      <c r="K42" s="7">
        <v>1885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1321021</v>
      </c>
      <c r="K45" s="7">
        <v>1321021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44731949</v>
      </c>
      <c r="K49" s="53">
        <f>SUM(K50:K55)</f>
        <v>64145345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12709538</v>
      </c>
      <c r="K50" s="7">
        <v>22181154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31092038</v>
      </c>
      <c r="K51" s="7">
        <v>38556087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435054</v>
      </c>
      <c r="K54" s="7">
        <v>3408104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495319</v>
      </c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60522415</v>
      </c>
      <c r="K56" s="53">
        <f>SUM(K57:K63)</f>
        <v>121568849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30048871</v>
      </c>
      <c r="K58" s="7">
        <v>88451996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24000</v>
      </c>
      <c r="K62" s="7">
        <v>4715773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30449544</v>
      </c>
      <c r="K63" s="7">
        <v>28401080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769371</v>
      </c>
      <c r="K64" s="7">
        <v>1231831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876501</v>
      </c>
      <c r="K65" s="7">
        <v>250000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337855666</v>
      </c>
      <c r="K66" s="53">
        <f>K7+K8+K40+K65</f>
        <v>401982542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300779856</v>
      </c>
      <c r="K69" s="54">
        <f>K70+K71+K72+K78+K79+K82+K85</f>
        <v>305107647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323706800</v>
      </c>
      <c r="K70" s="7">
        <v>323706800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4705300</v>
      </c>
      <c r="K74" s="7">
        <v>4700300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4705300</v>
      </c>
      <c r="K75" s="7">
        <v>4700300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-6022109</v>
      </c>
      <c r="K79" s="53">
        <f>K80-K81</f>
        <v>-22926944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6022109</v>
      </c>
      <c r="K81" s="7">
        <v>22926944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-16904835</v>
      </c>
      <c r="K82" s="53">
        <f>K83-K84</f>
        <v>4327791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>
        <v>4327791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16904835</v>
      </c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7000000</v>
      </c>
      <c r="K86" s="53">
        <f>SUM(K87:K89)</f>
        <v>14258838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7000000</v>
      </c>
      <c r="K89" s="7">
        <v>14258838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18797578</v>
      </c>
      <c r="K90" s="53">
        <f>SUM(K91:K99)</f>
        <v>18380473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18797578</v>
      </c>
      <c r="K98" s="7">
        <v>18380473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7366856</v>
      </c>
      <c r="K100" s="53">
        <f>SUM(K101:K112)</f>
        <v>60324208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1049558</v>
      </c>
      <c r="K101" s="7">
        <v>10862562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583821</v>
      </c>
      <c r="K104" s="7">
        <v>39885740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3830501</v>
      </c>
      <c r="K105" s="7">
        <v>5587300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189936</v>
      </c>
      <c r="K108" s="7">
        <v>228647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276341</v>
      </c>
      <c r="K109" s="7">
        <v>1143572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1436699</v>
      </c>
      <c r="K112" s="7">
        <v>2616387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3911376</v>
      </c>
      <c r="K113" s="7">
        <v>3911376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337855666</v>
      </c>
      <c r="K114" s="53">
        <f>K69+K86+K90+K100+K113</f>
        <v>401982542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43">
      <selection activeCell="R51" sqref="R5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75887598</v>
      </c>
      <c r="K7" s="54">
        <f>SUM(K8:K9)</f>
        <v>12892388</v>
      </c>
      <c r="L7" s="54">
        <f>SUM(L8:L9)</f>
        <v>60398628</v>
      </c>
      <c r="M7" s="54">
        <f>SUM(M8:M9)</f>
        <v>15651209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63241633</v>
      </c>
      <c r="K8" s="7">
        <v>5076284</v>
      </c>
      <c r="L8" s="7">
        <v>56746779</v>
      </c>
      <c r="M8" s="7">
        <v>13905423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12645965</v>
      </c>
      <c r="K9" s="7">
        <v>7816104</v>
      </c>
      <c r="L9" s="7">
        <v>3651849</v>
      </c>
      <c r="M9" s="7">
        <v>1745786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82352974</v>
      </c>
      <c r="K10" s="53">
        <f>K11+K12+K16+K20+K21+K22+K25+K26</f>
        <v>19715151</v>
      </c>
      <c r="L10" s="53">
        <f>L11+L12+L16+L20+L21+L22+L25+L26</f>
        <v>72658332</v>
      </c>
      <c r="M10" s="53">
        <v>23626628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65327427</v>
      </c>
      <c r="K12" s="53">
        <f>SUM(K13:K15)</f>
        <v>5894092</v>
      </c>
      <c r="L12" s="53">
        <f>SUM(L13:L15)</f>
        <v>60094257</v>
      </c>
      <c r="M12" s="53">
        <f>SUM(M13:M15)</f>
        <v>14665605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609517</v>
      </c>
      <c r="K13" s="7">
        <v>219916</v>
      </c>
      <c r="L13" s="7">
        <v>695458</v>
      </c>
      <c r="M13" s="7">
        <v>216635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60522556</v>
      </c>
      <c r="K14" s="7">
        <v>5260701</v>
      </c>
      <c r="L14" s="7">
        <v>53811905</v>
      </c>
      <c r="M14" s="7">
        <v>13210554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4195354</v>
      </c>
      <c r="K15" s="7">
        <v>413475</v>
      </c>
      <c r="L15" s="7">
        <v>5586894</v>
      </c>
      <c r="M15" s="7">
        <v>1238416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2710574</v>
      </c>
      <c r="K16" s="53">
        <f>SUM(K17:K19)</f>
        <v>669479</v>
      </c>
      <c r="L16" s="53">
        <f>SUM(L17:L19)</f>
        <v>3062439</v>
      </c>
      <c r="M16" s="53">
        <v>619012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1844252</v>
      </c>
      <c r="K17" s="7">
        <v>450888</v>
      </c>
      <c r="L17" s="7">
        <v>2090403</v>
      </c>
      <c r="M17" s="7">
        <v>528903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461063</v>
      </c>
      <c r="K18" s="7">
        <v>112722</v>
      </c>
      <c r="L18" s="7">
        <v>522600</v>
      </c>
      <c r="M18" s="7">
        <v>132225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405259</v>
      </c>
      <c r="K19" s="7">
        <v>105869</v>
      </c>
      <c r="L19" s="7">
        <v>449436</v>
      </c>
      <c r="M19" s="7">
        <v>113713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1494185</v>
      </c>
      <c r="K20" s="7">
        <v>360106</v>
      </c>
      <c r="L20" s="7">
        <v>1509563</v>
      </c>
      <c r="M20" s="7">
        <v>349938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1782022</v>
      </c>
      <c r="K21" s="7">
        <v>1752708</v>
      </c>
      <c r="L21" s="7"/>
      <c r="M21" s="7"/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698436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>
        <v>698436</v>
      </c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7000000</v>
      </c>
      <c r="K25" s="7">
        <v>7000000</v>
      </c>
      <c r="L25" s="7">
        <v>7100000</v>
      </c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4038766</v>
      </c>
      <c r="K26" s="7">
        <v>4038766</v>
      </c>
      <c r="L26" s="7">
        <v>193637</v>
      </c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8962661</v>
      </c>
      <c r="K27" s="53">
        <f>SUM(K28:K32)</f>
        <v>2757129</v>
      </c>
      <c r="L27" s="53">
        <f>SUM(L28:L32)</f>
        <v>27337180</v>
      </c>
      <c r="M27" s="53">
        <f>SUM(M28:M32)</f>
        <v>12500371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6485850</v>
      </c>
      <c r="K28" s="7">
        <v>1716476</v>
      </c>
      <c r="L28" s="7">
        <v>13757614</v>
      </c>
      <c r="M28" s="7">
        <v>8397521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2476811</v>
      </c>
      <c r="K29" s="7">
        <v>1040653</v>
      </c>
      <c r="L29" s="7">
        <v>13579566</v>
      </c>
      <c r="M29" s="7">
        <v>4102850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17965421</v>
      </c>
      <c r="K33" s="53">
        <f>SUM(K34:K37)</f>
        <v>3681947</v>
      </c>
      <c r="L33" s="53">
        <f>SUM(L34:L37)</f>
        <v>8133298</v>
      </c>
      <c r="M33" s="53">
        <f>SUM(M34:M37)</f>
        <v>5738011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17805652</v>
      </c>
      <c r="K34" s="7">
        <v>3525378</v>
      </c>
      <c r="L34" s="7">
        <v>8003987</v>
      </c>
      <c r="M34" s="7">
        <v>5637539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159769</v>
      </c>
      <c r="K35" s="7">
        <v>156569</v>
      </c>
      <c r="L35" s="7">
        <v>129311</v>
      </c>
      <c r="M35" s="7">
        <v>100472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84850259</v>
      </c>
      <c r="K42" s="53">
        <f>K7+K27+K38+K40</f>
        <v>15649517</v>
      </c>
      <c r="L42" s="53">
        <f>L7+L27+L38+L40</f>
        <v>87735808</v>
      </c>
      <c r="M42" s="53">
        <f>M7+M27+M38+M40</f>
        <v>28151580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100318395</v>
      </c>
      <c r="K43" s="53">
        <f>K10+K33+K39+K41</f>
        <v>23397098</v>
      </c>
      <c r="L43" s="53">
        <f>L10+L33+L39+L41</f>
        <v>80791630</v>
      </c>
      <c r="M43" s="53">
        <f>M10+M33+M39+M41</f>
        <v>29364639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-15468136</v>
      </c>
      <c r="K44" s="53">
        <f>K42-K43</f>
        <v>-7747581</v>
      </c>
      <c r="L44" s="53">
        <f>L42-L43</f>
        <v>6944178</v>
      </c>
      <c r="M44" s="53">
        <f>M42-M43</f>
        <v>-1213059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6944178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15468136</v>
      </c>
      <c r="K46" s="53">
        <f>IF(K43&gt;K42,K43-K42,0)</f>
        <v>7747581</v>
      </c>
      <c r="L46" s="53">
        <f>IF(L43&gt;L42,L43-L42,0)</f>
        <v>0</v>
      </c>
      <c r="M46" s="53">
        <f>IF(M43&gt;M42,M43-M42,0)</f>
        <v>1213059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1436699</v>
      </c>
      <c r="K47" s="7">
        <v>1436699</v>
      </c>
      <c r="L47" s="7">
        <v>2616387</v>
      </c>
      <c r="M47" s="7">
        <v>103730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-16904835</v>
      </c>
      <c r="K48" s="53">
        <f>K44-K47</f>
        <v>-9184280</v>
      </c>
      <c r="L48" s="53">
        <f>L44-L47</f>
        <v>4327791</v>
      </c>
      <c r="M48" s="53">
        <f>M44-M47</f>
        <v>-1316789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4327791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16904835</v>
      </c>
      <c r="K50" s="61">
        <f>IF(K48&lt;0,-K48,0)</f>
        <v>9184280</v>
      </c>
      <c r="L50" s="61">
        <f>IF(L48&lt;0,-L48,0)</f>
        <v>0</v>
      </c>
      <c r="M50" s="61">
        <f>IF(M48&lt;0,-M48,0)</f>
        <v>1316789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-16904835</v>
      </c>
      <c r="K56" s="6">
        <v>-9184280</v>
      </c>
      <c r="L56" s="6">
        <v>4327791</v>
      </c>
      <c r="M56" s="6">
        <v>1316789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-16904835</v>
      </c>
      <c r="K67" s="61">
        <f>K56+K66</f>
        <v>-9184280</v>
      </c>
      <c r="L67" s="61">
        <f>L56+L66</f>
        <v>4327791</v>
      </c>
      <c r="M67" s="61">
        <f>M56+M66</f>
        <v>1316789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4">
      <selection activeCell="A46" sqref="A46:H4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-15468136</v>
      </c>
      <c r="K7" s="7">
        <v>6944178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1494185</v>
      </c>
      <c r="K8" s="7">
        <v>1509563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104728818</v>
      </c>
      <c r="K9" s="7">
        <v>186391922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103419463</v>
      </c>
      <c r="K10" s="7">
        <v>130349575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194174330</v>
      </c>
      <c r="K13" s="53">
        <f>SUM(K7:K12)</f>
        <v>325195238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102786266</v>
      </c>
      <c r="K14" s="7">
        <v>140039604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94264878</v>
      </c>
      <c r="K15" s="7">
        <v>198081362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197051144</v>
      </c>
      <c r="K18" s="53">
        <f>SUM(K14:K17)</f>
        <v>338120966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2876814</v>
      </c>
      <c r="K20" s="53">
        <f>IF(K18&gt;K13,K18-K13,0)</f>
        <v>12925728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3818815</v>
      </c>
      <c r="K24" s="7">
        <v>8375250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3818815</v>
      </c>
      <c r="K27" s="53">
        <f>SUM(K22:K26)</f>
        <v>8375250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826275</v>
      </c>
      <c r="K28" s="7">
        <v>113473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826275</v>
      </c>
      <c r="K31" s="53">
        <f>SUM(K28:K30)</f>
        <v>113473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2992540</v>
      </c>
      <c r="K32" s="53">
        <f>IF(K27&gt;K31,K27-K31,0)</f>
        <v>8261777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>
        <v>23251200</v>
      </c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35976476</v>
      </c>
      <c r="K36" s="7">
        <v>20538162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35976476</v>
      </c>
      <c r="K38" s="53">
        <f>SUM(K35:K37)</f>
        <v>43789362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56620715</v>
      </c>
      <c r="K43" s="7">
        <v>40711415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56620715</v>
      </c>
      <c r="K44" s="53">
        <f>SUM(K39:K43)</f>
        <v>40711415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3077947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20644239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20528513</v>
      </c>
      <c r="K48" s="53">
        <f>IF(K20-K19+K33-K32+K46-K45&gt;0,K20-K19+K33-K32+K46-K45,0)</f>
        <v>1586004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51747428</v>
      </c>
      <c r="K49" s="7">
        <v>31218915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20528513</v>
      </c>
      <c r="K51" s="7">
        <v>1586004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31218915</v>
      </c>
      <c r="K52" s="61">
        <f>K49+K50-K51</f>
        <v>29632911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0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282</v>
      </c>
      <c r="D2" s="268"/>
      <c r="E2" s="127" t="s">
        <v>323</v>
      </c>
      <c r="F2" s="43" t="s">
        <v>250</v>
      </c>
      <c r="G2" s="269" t="s">
        <v>324</v>
      </c>
      <c r="H2" s="270"/>
      <c r="I2" s="74"/>
      <c r="J2" s="74"/>
      <c r="K2" s="74"/>
      <c r="L2" s="77"/>
    </row>
    <row r="3" spans="1:11" ht="21.75">
      <c r="A3" s="271" t="s">
        <v>59</v>
      </c>
      <c r="B3" s="271"/>
      <c r="C3" s="271"/>
      <c r="D3" s="271"/>
      <c r="E3" s="271"/>
      <c r="F3" s="271"/>
      <c r="G3" s="271"/>
      <c r="H3" s="271"/>
      <c r="I3" s="80" t="s">
        <v>305</v>
      </c>
      <c r="J3" s="81" t="s">
        <v>150</v>
      </c>
      <c r="K3" s="81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283</v>
      </c>
      <c r="K4" s="82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323706800</v>
      </c>
      <c r="K5" s="45">
        <v>323706800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-6022109</v>
      </c>
      <c r="K8" s="46">
        <v>-22926944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-16904835</v>
      </c>
      <c r="K9" s="46">
        <v>4327791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300779856</v>
      </c>
      <c r="K14" s="78">
        <f>SUM(K5:K13)</f>
        <v>305107647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-16904835</v>
      </c>
      <c r="K20" s="46">
        <v>4327791</v>
      </c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f>SUM(J15:J20)</f>
        <v>-16904835</v>
      </c>
      <c r="K21" s="79">
        <f>SUM(K15:K20)</f>
        <v>4327791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9"/>
      <c r="K24" s="79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2012-01-30T08:55:25Z</cp:lastPrinted>
  <dcterms:created xsi:type="dcterms:W3CDTF">2008-10-17T11:51:54Z</dcterms:created>
  <dcterms:modified xsi:type="dcterms:W3CDTF">2012-01-30T13:04:16Z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