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3528" yWindow="1488" windowWidth="17952" windowHeight="10896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25725"/>
</workbook>
</file>

<file path=xl/calcChain.xml><?xml version="1.0" encoding="utf-8"?>
<calcChain xmlns="http://schemas.openxmlformats.org/spreadsheetml/2006/main">
  <c r="J21" i="20"/>
  <c r="K54" i="21"/>
  <c r="J54"/>
  <c r="K20"/>
  <c r="K13"/>
  <c r="K22"/>
  <c r="K33"/>
  <c r="K29"/>
  <c r="K35" s="1"/>
  <c r="K34"/>
  <c r="K46"/>
  <c r="K40"/>
  <c r="K48" s="1"/>
  <c r="J20"/>
  <c r="J22" s="1"/>
  <c r="J50" s="1"/>
  <c r="J13"/>
  <c r="J21" s="1"/>
  <c r="J33"/>
  <c r="J34"/>
  <c r="J29"/>
  <c r="J35"/>
  <c r="J46"/>
  <c r="J47"/>
  <c r="J40"/>
  <c r="J48"/>
  <c r="K19" i="20"/>
  <c r="K14"/>
  <c r="K32"/>
  <c r="K28"/>
  <c r="K34" s="1"/>
  <c r="K45"/>
  <c r="K47" s="1"/>
  <c r="K39"/>
  <c r="J19"/>
  <c r="J14"/>
  <c r="J32"/>
  <c r="J28"/>
  <c r="J33" s="1"/>
  <c r="J45"/>
  <c r="J39"/>
  <c r="K73" i="19"/>
  <c r="K80"/>
  <c r="K83"/>
  <c r="K87"/>
  <c r="K91"/>
  <c r="K101"/>
  <c r="J73"/>
  <c r="J70" s="1"/>
  <c r="J80"/>
  <c r="J83"/>
  <c r="J87"/>
  <c r="J91"/>
  <c r="J101"/>
  <c r="K10"/>
  <c r="K17"/>
  <c r="K27"/>
  <c r="K36"/>
  <c r="K42"/>
  <c r="K50"/>
  <c r="K57"/>
  <c r="J10"/>
  <c r="J17"/>
  <c r="J27"/>
  <c r="J36"/>
  <c r="J42"/>
  <c r="J50"/>
  <c r="J57"/>
  <c r="J12" i="18"/>
  <c r="K57"/>
  <c r="K66"/>
  <c r="K67" s="1"/>
  <c r="J57"/>
  <c r="J66" s="1"/>
  <c r="J67" s="1"/>
  <c r="K7"/>
  <c r="K27"/>
  <c r="K12"/>
  <c r="K16"/>
  <c r="K22"/>
  <c r="K33"/>
  <c r="J7"/>
  <c r="J27"/>
  <c r="J16"/>
  <c r="J22"/>
  <c r="J33"/>
  <c r="J14" i="17"/>
  <c r="K14"/>
  <c r="J21"/>
  <c r="K21"/>
  <c r="K47" i="21"/>
  <c r="K21"/>
  <c r="K46" i="20" l="1"/>
  <c r="J46"/>
  <c r="J47"/>
  <c r="J34"/>
  <c r="K33"/>
  <c r="J20"/>
  <c r="K21"/>
  <c r="K20"/>
  <c r="J42" i="18"/>
  <c r="K10"/>
  <c r="K43" s="1"/>
  <c r="J10"/>
  <c r="J43" s="1"/>
  <c r="K42"/>
  <c r="J115" i="19"/>
  <c r="K70"/>
  <c r="K115" s="1"/>
  <c r="K41"/>
  <c r="J41"/>
  <c r="J9"/>
  <c r="K9"/>
  <c r="K49" i="21"/>
  <c r="K50"/>
  <c r="J49"/>
  <c r="K49" i="20" l="1"/>
  <c r="J48"/>
  <c r="K48"/>
  <c r="J49"/>
  <c r="K45" i="18"/>
  <c r="J46"/>
  <c r="K46"/>
  <c r="J44"/>
  <c r="J48" s="1"/>
  <c r="J49" s="1"/>
  <c r="J45"/>
  <c r="K44"/>
  <c r="K48" s="1"/>
  <c r="K50" s="1"/>
  <c r="K67" i="19"/>
  <c r="J67"/>
  <c r="J50" i="18" l="1"/>
  <c r="K49"/>
</calcChain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<sst xmlns="http://schemas.openxmlformats.org/spreadsheetml/2006/main" count="396" uniqueCount="346">
  <si>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</si>
  <si>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</si>
  <si>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</si>
  <si>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</si>
  <si>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</si>
  <si>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</si>
  <si>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</si>
  <si>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</si>
  <si>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</si>
  <si>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</si>
  <si>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</si>
  <si>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</si>
  <si>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</si>
  <si>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</si>
  <si>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</si>
  <si>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</si>
  <si>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</si>
  <si>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</si>
  <si>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</si>
  <si>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</si>
  <si>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</si>
  <si>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</si>
  <si>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</si>
  <si>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</si>
  <si>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</si>
  <si>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</si>
  <si>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</si>
  <si>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</si>
  <si>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</si>
  <si>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</si>
  <si>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</si>
  <si>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</si>
  <si>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</si>
  <si>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</si>
  <si>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</si>
  <si>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</si>
  <si>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</si>
  <si>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</si>
  <si>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</si>
  <si>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</si>
  <si>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</si>
  <si>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</si>
  <si>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</si>
  <si>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</si>
  <si>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</si>
  <si>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</si>
  <si>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</si>
  <si>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</si>
  <si>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</si>
  <si>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</si>
  <si>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</si>
  <si>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</si>
  <si>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</si>
  <si>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</si>
  <si>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</si>
  <si>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</si>
  <si>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</si>
  <si>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</si>
  <si>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</si>
  <si>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</si>
  <si>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</si>
  <si>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</si>
  <si>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</si>
  <si>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</si>
  <si>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</si>
  <si>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</si>
  <si>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</si>
  <si>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</si>
  <si>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</si>
  <si>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</si>
  <si>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</si>
  <si>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</si>
  <si>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</si>
  <si>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</si>
  <si>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</si>
  <si>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</si>
  <si>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</si>
  <si>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</si>
  <si>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</si>
  <si>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</si>
  <si>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</si>
  <si>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</si>
  <si>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</si>
  <si>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</si>
  <si>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</si>
  <si>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</si>
  <si>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</si>
  <si>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</si>
  <si>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</si>
  <si>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</si>
  <si>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</si>
  <si>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</si>
  <si>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</si>
  <si>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</si>
  <si>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</si>
  <si>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</si>
  <si>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</si>
  <si>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</si>
  <si>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</si>
  <si>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</si>
  <si>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</si>
  <si>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</si>
  <si>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</si>
  <si>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</si>
  <si>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</si>
  <si>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</si>
  <si>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</si>
  <si>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</si>
  <si>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</si>
  <si>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</si>
  <si>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</si>
  <si>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</si>
  <si>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</si>
  <si>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</si>
  <si>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</si>
  <si>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</si>
  <si>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</si>
  <si>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</si>
  <si>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</si>
  <si>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</si>
  <si>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</si>
  <si>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</si>
  <si>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</si>
  <si>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</si>
  <si>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</si>
  <si>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</si>
  <si>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</si>
  <si>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</si>
  <si>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</si>
  <si>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</si>
  <si>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</si>
  <si>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</si>
  <si>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</si>
  <si>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</si>
  <si>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</si>
  <si>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</si>
  <si>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</si>
  <si>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</si>
  <si>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</si>
  <si>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</si>
  <si>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</si>
  <si>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</si>
  <si>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</si>
  <si>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</si>
  <si>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</si>
  <si>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</si>
  <si>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</si>
  <si>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</si>
  <si>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</si>
  <si>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</si>
  <si>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</si>
  <si>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</si>
  <si>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</si>
  <si>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</si>
  <si>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</si>
  <si>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</si>
  <si>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</si>
  <si>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</si>
  <si>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</si>
  <si>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</si>
  <si>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</si>
  <si>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</si>
  <si>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</si>
  <si>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</si>
  <si>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</si>
  <si>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</si>
  <si>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</si>
  <si>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</si>
  <si>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</si>
  <si>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</si>
  <si>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</si>
  <si>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</si>
  <si>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</si>
  <si>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</si>
  <si>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</si>
  <si>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</si>
  <si>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</si>
  <si>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</si>
  <si>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</si>
  <si>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</si>
  <si>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</si>
  <si>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</si>
  <si>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</si>
  <si>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</si>
  <si>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</si>
  <si>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</si>
  <si>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</si>
  <si>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</si>
  <si>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</si>
  <si>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</si>
  <si>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</si>
  <si>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</si>
  <si>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</si>
  <si>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</si>
  <si>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</si>
  <si>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</si>
  <si>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</si>
  <si>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</si>
  <si>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</si>
  <si>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</si>
  <si>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</si>
  <si>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</si>
  <si>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</si>
  <si>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</si>
  <si>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</si>
  <si>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</si>
  <si>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</si>
  <si>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</si>
  <si>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</si>
  <si>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</si>
  <si>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</si>
  <si>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</si>
  <si>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</si>
  <si>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</si>
  <si>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</si>
  <si>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</si>
  <si>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</si>
  <si>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</si>
  <si>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</si>
  <si>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</si>
  <si>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</si>
  <si>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</si>
  <si>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</si>
  <si>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</si>
  <si>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</si>
  <si>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</si>
  <si>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</si>
  <si>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</si>
  <si>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</si>
  <si>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</si>
  <si>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</si>
  <si>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</si>
  <si>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</si>
  <si>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</si>
  <si>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</si>
  <si>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</si>
  <si>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</si>
  <si>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</si>
  <si>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</si>
  <si>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</si>
  <si>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</si>
  <si>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</si>
  <si>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</si>
  <si>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</si>
  <si>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</si>
  <si>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</si>
  <si>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</si>
  <si>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</si>
  <si>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</si>
  <si>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</si>
  <si>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</si>
  <si>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</si>
  <si>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</si>
  <si>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</si>
  <si>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</si>
  <si>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</si>
  <si>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</si>
  <si>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</si>
  <si>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</si>
  <si>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</si>
  <si>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</si>
  <si>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</si>
  <si>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</si>
  <si>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</si>
  <si>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</si>
  <si>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</si>
  <si>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</si>
  <si>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</si>
  <si>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</si>
  <si>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</si>
  <si>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</si>
  <si>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</si>
  <si>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</si>
  <si>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</si>
  <si>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</si>
  <si>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</si>
  <si>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</si>
  <si>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</si>
  <si>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</si>
  <si>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</si>
  <si>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</si>
  <si>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</si>
  <si>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</si>
  <si>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</si>
  <si>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</si>
  <si>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</si>
  <si>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</si>
  <si>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</si>
  <si>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</si>
  <si>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</si>
  <si>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</si>
  <si>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</si>
  <si>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</si>
  <si>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</si>
  <si>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</si>
  <si>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</si>
  <si>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</si>
  <si>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</si>
  <si>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</si>
  <si>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</si>
  <si>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</si>
  <si>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</si>
  <si>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</si>
  <si>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</si>
  <si>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</si>
  <si>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</si>
  <si>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</si>
  <si>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</si>
  <si>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</si>
  <si>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</si>
  <si>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</si>
  <si>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</si>
  <si>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</si>
  <si>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</si>
  <si>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</si>
  <si>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</si>
  <si>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</si>
  <si>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</si>
  <si>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</si>
  <si>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</si>
  <si>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</si>
  <si>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</si>
  <si>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</si>
  <si>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</si>
  <si>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1.1.2011.</t>
  </si>
  <si>
    <t>31.12.2011.</t>
  </si>
  <si>
    <t>3635112</t>
  </si>
  <si>
    <t>05002378</t>
  </si>
  <si>
    <t>58828286397</t>
  </si>
  <si>
    <t>ĐURO ĐAKOVIĆ HOLDING d.d.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</si>
  <si>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</si>
  <si>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</si>
  <si>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</si>
  <si>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</si>
  <si>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</si>
  <si>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</si>
  <si>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>NE</t>
  </si>
  <si>
    <t>TOLIĆ MARIJA</t>
  </si>
  <si>
    <t>035-446-256</t>
  </si>
  <si>
    <t>035-444-108</t>
  </si>
  <si>
    <t>STIPETIĆ ZDRAVKO</t>
  </si>
  <si>
    <t>stanje na dan  31.12.2011.</t>
  </si>
  <si>
    <t>u razdoblju 01.01.2011. do 31.12.2011.</t>
  </si>
  <si>
    <t>u razdoblju 01.01. do 31.12.2011.</t>
  </si>
  <si>
    <t>Obveznik: ĐURO ĐAKOVIĆ HOLDING d.d. SLAVONSKI BROD</t>
  </si>
  <si>
    <t>ĐURO ĐAKOVIĆ HOLDING d.d SLAVONSKI BROD</t>
  </si>
</sst>
</file>

<file path=xl/styles.xml><?xml version="1.0" encoding="utf-8"?>
<styleSheet xmlns="http://schemas.openxmlformats.org/spreadsheetml/2006/main">
  <numFmts count="1">
    <numFmt numFmtId="164" formatCode="000"/>
  </numFmts>
  <fonts count="3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18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29" fillId="0" borderId="16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5">
    <cellStyle name="Hiperveza" xfId="1" builtinId="8"/>
    <cellStyle name="Normal_TFI-KI" xfId="2"/>
    <cellStyle name="Normal_TFI-POD" xfId="3"/>
    <cellStyle name="Obično" xfId="0" builtinId="0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Normal="100" zoomScaleSheetLayoutView="100" workbookViewId="0">
      <selection activeCell="C52" sqref="C52:I52"/>
    </sheetView>
  </sheetViews>
  <sheetFormatPr defaultColWidth="9.109375" defaultRowHeight="13.2"/>
  <cols>
    <col min="1" max="1" width="9.109375" style="23"/>
    <col min="2" max="2" width="13" style="23" customWidth="1"/>
    <col min="3" max="6" width="9.109375" style="23"/>
    <col min="7" max="7" width="15.109375" style="23" customWidth="1"/>
    <col min="8" max="8" width="19.33203125" style="23" customWidth="1"/>
    <col min="9" max="9" width="14.44140625" style="23" customWidth="1"/>
    <col min="10" max="16384" width="9.109375" style="23"/>
  </cols>
  <sheetData>
    <row r="1" spans="1:12" ht="15.6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66" t="s">
        <v>257</v>
      </c>
      <c r="B2" s="166"/>
      <c r="C2" s="166"/>
      <c r="D2" s="167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5" t="s">
        <v>260</v>
      </c>
      <c r="B6" s="126"/>
      <c r="C6" s="137" t="s">
        <v>326</v>
      </c>
      <c r="D6" s="138"/>
      <c r="E6" s="169"/>
      <c r="F6" s="169"/>
      <c r="G6" s="169"/>
      <c r="H6" s="169"/>
      <c r="I6" s="39"/>
      <c r="J6" s="22"/>
      <c r="K6" s="22"/>
      <c r="L6" s="22"/>
    </row>
    <row r="7" spans="1:12">
      <c r="A7" s="40"/>
      <c r="B7" s="40"/>
      <c r="C7" s="31"/>
      <c r="D7" s="31"/>
      <c r="E7" s="169"/>
      <c r="F7" s="169"/>
      <c r="G7" s="169"/>
      <c r="H7" s="169"/>
      <c r="I7" s="39"/>
      <c r="J7" s="22"/>
      <c r="K7" s="22"/>
      <c r="L7" s="22"/>
    </row>
    <row r="8" spans="1:12">
      <c r="A8" s="170" t="s">
        <v>261</v>
      </c>
      <c r="B8" s="171"/>
      <c r="C8" s="137" t="s">
        <v>327</v>
      </c>
      <c r="D8" s="138"/>
      <c r="E8" s="169"/>
      <c r="F8" s="169"/>
      <c r="G8" s="169"/>
      <c r="H8" s="169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63" t="s">
        <v>262</v>
      </c>
      <c r="B10" s="164"/>
      <c r="C10" s="137" t="s">
        <v>328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>
      <c r="A11" s="165"/>
      <c r="B11" s="16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5" t="s">
        <v>263</v>
      </c>
      <c r="B12" s="126"/>
      <c r="C12" s="139" t="s">
        <v>329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5" t="s">
        <v>264</v>
      </c>
      <c r="B14" s="126"/>
      <c r="C14" s="172">
        <v>35000</v>
      </c>
      <c r="D14" s="173"/>
      <c r="E14" s="31"/>
      <c r="F14" s="139" t="s">
        <v>330</v>
      </c>
      <c r="G14" s="162"/>
      <c r="H14" s="162"/>
      <c r="I14" s="128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5" t="s">
        <v>265</v>
      </c>
      <c r="B16" s="126"/>
      <c r="C16" s="139" t="s">
        <v>331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5" t="s">
        <v>266</v>
      </c>
      <c r="B18" s="126"/>
      <c r="C18" s="150" t="s">
        <v>332</v>
      </c>
      <c r="D18" s="151"/>
      <c r="E18" s="151"/>
      <c r="F18" s="151"/>
      <c r="G18" s="151"/>
      <c r="H18" s="151"/>
      <c r="I18" s="152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5" t="s">
        <v>267</v>
      </c>
      <c r="B20" s="126"/>
      <c r="C20" s="150" t="s">
        <v>333</v>
      </c>
      <c r="D20" s="151"/>
      <c r="E20" s="151"/>
      <c r="F20" s="151"/>
      <c r="G20" s="151"/>
      <c r="H20" s="151"/>
      <c r="I20" s="152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5" t="s">
        <v>268</v>
      </c>
      <c r="B22" s="126"/>
      <c r="C22" s="44">
        <v>396</v>
      </c>
      <c r="D22" s="139" t="s">
        <v>330</v>
      </c>
      <c r="E22" s="153"/>
      <c r="F22" s="154"/>
      <c r="G22" s="155"/>
      <c r="H22" s="156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25" t="s">
        <v>269</v>
      </c>
      <c r="B24" s="126"/>
      <c r="C24" s="44">
        <v>12</v>
      </c>
      <c r="D24" s="139" t="s">
        <v>334</v>
      </c>
      <c r="E24" s="153"/>
      <c r="F24" s="153"/>
      <c r="G24" s="154"/>
      <c r="H24" s="38" t="s">
        <v>270</v>
      </c>
      <c r="I24" s="48">
        <v>23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>
      <c r="A26" s="125" t="s">
        <v>272</v>
      </c>
      <c r="B26" s="126"/>
      <c r="C26" s="49" t="s">
        <v>336</v>
      </c>
      <c r="D26" s="50"/>
      <c r="E26" s="22"/>
      <c r="F26" s="51"/>
      <c r="G26" s="125" t="s">
        <v>273</v>
      </c>
      <c r="H26" s="126"/>
      <c r="I26" s="52" t="s">
        <v>335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57" t="s">
        <v>274</v>
      </c>
      <c r="B28" s="158"/>
      <c r="C28" s="159"/>
      <c r="D28" s="159"/>
      <c r="E28" s="160" t="s">
        <v>275</v>
      </c>
      <c r="F28" s="161"/>
      <c r="G28" s="161"/>
      <c r="H28" s="147" t="s">
        <v>276</v>
      </c>
      <c r="I28" s="147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>
      <c r="A46" s="120" t="s">
        <v>278</v>
      </c>
      <c r="B46" s="121"/>
      <c r="C46" s="139" t="s">
        <v>337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20" t="s">
        <v>280</v>
      </c>
      <c r="B48" s="121"/>
      <c r="C48" s="127" t="s">
        <v>338</v>
      </c>
      <c r="D48" s="123"/>
      <c r="E48" s="124"/>
      <c r="F48" s="32"/>
      <c r="G48" s="38" t="s">
        <v>281</v>
      </c>
      <c r="H48" s="127" t="s">
        <v>339</v>
      </c>
      <c r="I48" s="124"/>
      <c r="J48" s="22"/>
      <c r="K48" s="22"/>
      <c r="L48" s="22"/>
    </row>
    <row r="49" spans="1: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20" t="s">
        <v>266</v>
      </c>
      <c r="B50" s="121"/>
      <c r="C50" s="122" t="s">
        <v>332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25" t="s">
        <v>282</v>
      </c>
      <c r="B52" s="126"/>
      <c r="C52" s="127" t="s">
        <v>340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8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Normal="100" workbookViewId="0">
      <selection activeCell="A4" sqref="A4:K4"/>
    </sheetView>
  </sheetViews>
  <sheetFormatPr defaultRowHeight="13.2"/>
  <sheetData>
    <row r="1" spans="1:11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>
      <c r="A2" s="178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>
      <c r="A4" s="184" t="s">
        <v>344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1.2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229632524</v>
      </c>
      <c r="K9" s="12">
        <f>K10+K17+K27+K36+K40</f>
        <v>214005956</v>
      </c>
    </row>
    <row r="10" spans="1:11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0</v>
      </c>
      <c r="K10" s="12">
        <f>SUM(K11:K16)</f>
        <v>0</v>
      </c>
    </row>
    <row r="11" spans="1:11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/>
      <c r="K12" s="13"/>
    </row>
    <row r="13" spans="1:11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36843049</v>
      </c>
      <c r="K17" s="12">
        <f>SUM(K18:K26)</f>
        <v>35758474</v>
      </c>
    </row>
    <row r="18" spans="1:11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6494416</v>
      </c>
      <c r="K18" s="13">
        <v>6494416</v>
      </c>
    </row>
    <row r="19" spans="1:11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30008992</v>
      </c>
      <c r="K19" s="13">
        <v>28588847</v>
      </c>
    </row>
    <row r="20" spans="1:11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/>
      <c r="K20" s="13"/>
    </row>
    <row r="21" spans="1:11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269322</v>
      </c>
      <c r="K21" s="13">
        <v>309971</v>
      </c>
    </row>
    <row r="22" spans="1:11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/>
      <c r="K24" s="13">
        <v>297389</v>
      </c>
    </row>
    <row r="25" spans="1:11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>
        <v>70319</v>
      </c>
      <c r="K26" s="13">
        <v>67851</v>
      </c>
    </row>
    <row r="27" spans="1:11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186483560</v>
      </c>
      <c r="K27" s="12">
        <f>SUM(K28:K35)</f>
        <v>172533984</v>
      </c>
    </row>
    <row r="28" spans="1:11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50792419</v>
      </c>
      <c r="K28" s="13">
        <v>49697477</v>
      </c>
    </row>
    <row r="29" spans="1:11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>
        <v>111702716</v>
      </c>
      <c r="K29" s="13">
        <v>110705586</v>
      </c>
    </row>
    <row r="30" spans="1:11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11627758</v>
      </c>
      <c r="K30" s="13">
        <v>2158</v>
      </c>
    </row>
    <row r="31" spans="1:11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3426488</v>
      </c>
      <c r="K32" s="13">
        <v>3493878</v>
      </c>
    </row>
    <row r="33" spans="1:11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8886973</v>
      </c>
      <c r="K33" s="13">
        <v>8588973</v>
      </c>
    </row>
    <row r="34" spans="1:11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47206</v>
      </c>
      <c r="K34" s="13">
        <v>45912</v>
      </c>
    </row>
    <row r="35" spans="1:11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6305915</v>
      </c>
      <c r="K36" s="12">
        <f>SUM(K37:K39)</f>
        <v>5713498</v>
      </c>
    </row>
    <row r="37" spans="1:11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6305915</v>
      </c>
      <c r="K38" s="13">
        <v>5713498</v>
      </c>
    </row>
    <row r="39" spans="1:11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107346641</v>
      </c>
      <c r="K41" s="12">
        <f>K42+K50+K57+K65</f>
        <v>187636516</v>
      </c>
    </row>
    <row r="42" spans="1:11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1322906</v>
      </c>
      <c r="K42" s="12">
        <f>SUM(K43:K49)</f>
        <v>3368605</v>
      </c>
    </row>
    <row r="43" spans="1:11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1885</v>
      </c>
      <c r="K43" s="13">
        <v>1885</v>
      </c>
    </row>
    <row r="44" spans="1:11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1321021</v>
      </c>
      <c r="K46" s="13">
        <v>3366720</v>
      </c>
    </row>
    <row r="47" spans="1:11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44731949</v>
      </c>
      <c r="K50" s="12">
        <f>SUM(K51:K56)</f>
        <v>101710242</v>
      </c>
    </row>
    <row r="51" spans="1:11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12709538</v>
      </c>
      <c r="K51" s="13">
        <v>57932834</v>
      </c>
    </row>
    <row r="52" spans="1:11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31092038</v>
      </c>
      <c r="K52" s="13">
        <v>36462390</v>
      </c>
    </row>
    <row r="53" spans="1:11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/>
      <c r="K54" s="13"/>
    </row>
    <row r="55" spans="1:11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435054</v>
      </c>
      <c r="K55" s="13">
        <v>3021759</v>
      </c>
    </row>
    <row r="56" spans="1:11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495319</v>
      </c>
      <c r="K56" s="13">
        <v>4293259</v>
      </c>
    </row>
    <row r="57" spans="1:11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60522415</v>
      </c>
      <c r="K57" s="12">
        <f>SUM(K58:K64)</f>
        <v>81325838</v>
      </c>
    </row>
    <row r="58" spans="1:11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30048871</v>
      </c>
      <c r="K59" s="13">
        <v>52712518</v>
      </c>
    </row>
    <row r="60" spans="1:11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24000</v>
      </c>
      <c r="K63" s="13"/>
    </row>
    <row r="64" spans="1:11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30449544</v>
      </c>
      <c r="K64" s="13">
        <v>28613320</v>
      </c>
    </row>
    <row r="65" spans="1:11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769371</v>
      </c>
      <c r="K65" s="13">
        <v>1231831</v>
      </c>
    </row>
    <row r="66" spans="1:11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876501</v>
      </c>
      <c r="K66" s="13">
        <v>251178</v>
      </c>
    </row>
    <row r="67" spans="1:11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337855666</v>
      </c>
      <c r="K67" s="12">
        <f>K8+K9+K41+K66</f>
        <v>401893650</v>
      </c>
    </row>
    <row r="68" spans="1:11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</row>
    <row r="69" spans="1:11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300779857</v>
      </c>
      <c r="K70" s="20">
        <f>K71+K72+K73+K79+K80+K83+K86</f>
        <v>305122931</v>
      </c>
    </row>
    <row r="71" spans="1:11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323706800</v>
      </c>
      <c r="K71" s="13">
        <v>323706800</v>
      </c>
    </row>
    <row r="72" spans="1:11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/>
      <c r="K72" s="13"/>
    </row>
    <row r="73" spans="1:11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0</v>
      </c>
      <c r="K73" s="12">
        <f>K74+K75-K76+K77+K78</f>
        <v>0</v>
      </c>
    </row>
    <row r="74" spans="1:11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/>
      <c r="K74" s="13"/>
    </row>
    <row r="75" spans="1:11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4705300</v>
      </c>
      <c r="K75" s="13">
        <v>4700300</v>
      </c>
    </row>
    <row r="76" spans="1:11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4705300</v>
      </c>
      <c r="K76" s="13">
        <v>4700300</v>
      </c>
    </row>
    <row r="77" spans="1:11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/>
      <c r="K78" s="13"/>
    </row>
    <row r="79" spans="1:11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/>
      <c r="K79" s="13"/>
    </row>
    <row r="80" spans="1:11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-6022109</v>
      </c>
      <c r="K80" s="12">
        <f>K81-K82</f>
        <v>-22926944</v>
      </c>
    </row>
    <row r="81" spans="1:11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/>
      <c r="K81" s="13"/>
    </row>
    <row r="82" spans="1:11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6022109</v>
      </c>
      <c r="K82" s="13">
        <v>22926944</v>
      </c>
    </row>
    <row r="83" spans="1:11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-16904834</v>
      </c>
      <c r="K83" s="12">
        <f>K84-K85</f>
        <v>4343075</v>
      </c>
    </row>
    <row r="84" spans="1:11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/>
      <c r="K84" s="13">
        <v>4343075</v>
      </c>
    </row>
    <row r="85" spans="1:11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16904834</v>
      </c>
      <c r="K85" s="13"/>
    </row>
    <row r="86" spans="1:11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7000000</v>
      </c>
      <c r="K87" s="12">
        <f>SUM(K88:K90)</f>
        <v>14100000</v>
      </c>
    </row>
    <row r="88" spans="1:11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7000000</v>
      </c>
      <c r="K90" s="13">
        <v>14100000</v>
      </c>
    </row>
    <row r="91" spans="1:11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18797578</v>
      </c>
      <c r="K91" s="12">
        <f>SUM(K92:K100)</f>
        <v>18380473</v>
      </c>
    </row>
    <row r="92" spans="1:11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/>
      <c r="K94" s="13"/>
    </row>
    <row r="95" spans="1:11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18797578</v>
      </c>
      <c r="K99" s="13">
        <v>18380473</v>
      </c>
    </row>
    <row r="100" spans="1:11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7366855</v>
      </c>
      <c r="K101" s="12">
        <f>SUM(K102:K113)</f>
        <v>60378870</v>
      </c>
    </row>
    <row r="102" spans="1:11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1049558</v>
      </c>
      <c r="K102" s="13">
        <v>11042067</v>
      </c>
    </row>
    <row r="103" spans="1:11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/>
      <c r="K103" s="13"/>
    </row>
    <row r="104" spans="1:11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/>
      <c r="K104" s="13"/>
    </row>
    <row r="105" spans="1:11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583821</v>
      </c>
      <c r="K105" s="13">
        <v>40195695</v>
      </c>
    </row>
    <row r="106" spans="1:11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3830501</v>
      </c>
      <c r="K106" s="13">
        <v>5947126</v>
      </c>
    </row>
    <row r="107" spans="1:11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140197</v>
      </c>
      <c r="K109" s="13">
        <v>162872</v>
      </c>
    </row>
    <row r="110" spans="1:11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1735636</v>
      </c>
      <c r="K110" s="13">
        <v>3007015</v>
      </c>
    </row>
    <row r="111" spans="1:11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27142</v>
      </c>
      <c r="K113" s="13">
        <v>24095</v>
      </c>
    </row>
    <row r="114" spans="1:11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3911376</v>
      </c>
      <c r="K114" s="13">
        <v>3911376</v>
      </c>
    </row>
    <row r="115" spans="1:11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337855666</v>
      </c>
      <c r="K115" s="12">
        <f>K70+K87+K91+K101+K114</f>
        <v>401893650</v>
      </c>
    </row>
    <row r="116" spans="1:11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/>
      <c r="K116" s="14"/>
    </row>
    <row r="117" spans="1:11">
      <c r="A117" s="206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20"/>
      <c r="J118" s="220"/>
      <c r="K118" s="221"/>
    </row>
    <row r="119" spans="1:11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mergeCells count="123"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  <mergeCell ref="A96:H96"/>
    <mergeCell ref="A97:H97"/>
    <mergeCell ref="A103:H103"/>
    <mergeCell ref="A104:H104"/>
    <mergeCell ref="A105:H105"/>
    <mergeCell ref="A106:H106"/>
    <mergeCell ref="A107:H107"/>
    <mergeCell ref="A108:H108"/>
    <mergeCell ref="A120:H120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100:H100"/>
    <mergeCell ref="A101:H101"/>
    <mergeCell ref="A102:H102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Normal="100" workbookViewId="0">
      <selection activeCell="A4" sqref="A4:K4"/>
    </sheetView>
  </sheetViews>
  <sheetFormatPr defaultRowHeight="13.2"/>
  <sheetData>
    <row r="1" spans="1:11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>
      <c r="A2" s="178" t="s">
        <v>342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22" t="s">
        <v>345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2.8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75887598</v>
      </c>
      <c r="K7" s="20">
        <f>SUM(K8:K9)</f>
        <v>58560881</v>
      </c>
    </row>
    <row r="8" spans="1:11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63241633</v>
      </c>
      <c r="K8" s="13">
        <v>54980218</v>
      </c>
    </row>
    <row r="9" spans="1:11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12645965</v>
      </c>
      <c r="K9" s="13">
        <v>3580663</v>
      </c>
    </row>
    <row r="10" spans="1:11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82352974</v>
      </c>
      <c r="K10" s="12">
        <f>K11+K12+K16+K20+K21+K22+K25+K26</f>
        <v>71009015</v>
      </c>
    </row>
    <row r="11" spans="1:11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65327427</v>
      </c>
      <c r="K12" s="12">
        <f>SUM(K13:K15)</f>
        <v>56258996</v>
      </c>
    </row>
    <row r="13" spans="1:11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609517</v>
      </c>
      <c r="K13" s="13">
        <v>687415</v>
      </c>
    </row>
    <row r="14" spans="1:11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60522556</v>
      </c>
      <c r="K14" s="13">
        <v>51912146</v>
      </c>
    </row>
    <row r="15" spans="1:11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4195354</v>
      </c>
      <c r="K15" s="13">
        <v>3659435</v>
      </c>
    </row>
    <row r="16" spans="1:11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2710574</v>
      </c>
      <c r="K16" s="12">
        <f>SUM(K17:K19)</f>
        <v>3075727</v>
      </c>
    </row>
    <row r="17" spans="1:11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1516850</v>
      </c>
      <c r="K17" s="13">
        <v>1707831</v>
      </c>
    </row>
    <row r="18" spans="1:11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788465</v>
      </c>
      <c r="K18" s="13">
        <v>905172</v>
      </c>
    </row>
    <row r="19" spans="1:11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405259</v>
      </c>
      <c r="K19" s="13">
        <v>462724</v>
      </c>
    </row>
    <row r="20" spans="1:11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1494185</v>
      </c>
      <c r="K20" s="13">
        <v>1495438</v>
      </c>
    </row>
    <row r="21" spans="1:11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1782022</v>
      </c>
      <c r="K21" s="13">
        <v>2342609</v>
      </c>
    </row>
    <row r="22" spans="1:11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698436</v>
      </c>
    </row>
    <row r="23" spans="1:11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/>
      <c r="K24" s="13">
        <v>698436</v>
      </c>
    </row>
    <row r="25" spans="1:11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7000000</v>
      </c>
      <c r="K25" s="13">
        <v>7100000</v>
      </c>
    </row>
    <row r="26" spans="1:11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4038766</v>
      </c>
      <c r="K26" s="13">
        <v>37809</v>
      </c>
    </row>
    <row r="27" spans="1:11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8962661</v>
      </c>
      <c r="K27" s="12">
        <f>SUM(K28:K32)</f>
        <v>27529857</v>
      </c>
    </row>
    <row r="28" spans="1:11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6485850</v>
      </c>
      <c r="K28" s="13">
        <v>13738049</v>
      </c>
    </row>
    <row r="29" spans="1:11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2476811</v>
      </c>
      <c r="K29" s="13">
        <v>13791808</v>
      </c>
    </row>
    <row r="30" spans="1:11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/>
    </row>
    <row r="33" spans="1:11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17965421</v>
      </c>
      <c r="K33" s="12">
        <f>SUM(K34:K37)</f>
        <v>8116393</v>
      </c>
    </row>
    <row r="34" spans="1:11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17805652</v>
      </c>
      <c r="K34" s="13">
        <v>7986737</v>
      </c>
    </row>
    <row r="35" spans="1:11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159769</v>
      </c>
      <c r="K35" s="13">
        <v>129656</v>
      </c>
    </row>
    <row r="36" spans="1:11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</row>
    <row r="38" spans="1:11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84850259</v>
      </c>
      <c r="K42" s="12">
        <f>K7+K27+K38+K40</f>
        <v>86090738</v>
      </c>
    </row>
    <row r="43" spans="1:11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100318395</v>
      </c>
      <c r="K43" s="12">
        <f>K10+K33+K39+K41</f>
        <v>79125408</v>
      </c>
    </row>
    <row r="44" spans="1:11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-15468136</v>
      </c>
      <c r="K44" s="12">
        <f>K42-K43</f>
        <v>6965330</v>
      </c>
    </row>
    <row r="45" spans="1:11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6965330</v>
      </c>
    </row>
    <row r="46" spans="1:11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15468136</v>
      </c>
      <c r="K46" s="12">
        <f>IF(K43&gt;K42,K43-K42,0)</f>
        <v>0</v>
      </c>
    </row>
    <row r="47" spans="1:11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1436699</v>
      </c>
      <c r="K47" s="13">
        <v>2622255</v>
      </c>
    </row>
    <row r="48" spans="1:11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-16904835</v>
      </c>
      <c r="K48" s="12">
        <f>K44-K47</f>
        <v>4343075</v>
      </c>
    </row>
    <row r="49" spans="1:11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4343075</v>
      </c>
    </row>
    <row r="50" spans="1:11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16904835</v>
      </c>
      <c r="K50" s="18">
        <f>IF(K48&lt;0,-K48,0)</f>
        <v>0</v>
      </c>
    </row>
    <row r="51" spans="1:11">
      <c r="A51" s="206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>
      <c r="A52" s="194" t="s">
        <v>194</v>
      </c>
      <c r="B52" s="195"/>
      <c r="C52" s="195"/>
      <c r="D52" s="195"/>
      <c r="E52" s="195"/>
      <c r="F52" s="195"/>
      <c r="G52" s="195"/>
      <c r="H52" s="195"/>
      <c r="I52" s="220"/>
      <c r="J52" s="220"/>
      <c r="K52" s="221"/>
    </row>
    <row r="53" spans="1:11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>
      <c r="A55" s="206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-16904835</v>
      </c>
      <c r="K56" s="11">
        <v>4343075</v>
      </c>
    </row>
    <row r="57" spans="1:11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-16904835</v>
      </c>
      <c r="K67" s="18">
        <f>K56+K66</f>
        <v>4343075</v>
      </c>
    </row>
    <row r="68" spans="1:11">
      <c r="A68" s="206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>
      <c r="A69" s="194" t="s">
        <v>195</v>
      </c>
      <c r="B69" s="195"/>
      <c r="C69" s="195"/>
      <c r="D69" s="195"/>
      <c r="E69" s="195"/>
      <c r="F69" s="195"/>
      <c r="G69" s="195"/>
      <c r="H69" s="195"/>
      <c r="I69" s="220"/>
      <c r="J69" s="220"/>
      <c r="K69" s="221"/>
    </row>
    <row r="70" spans="1:11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Normal="100" workbookViewId="0">
      <selection activeCell="A4" sqref="A4:K4"/>
    </sheetView>
  </sheetViews>
  <sheetFormatPr defaultRowHeight="13.2"/>
  <sheetData>
    <row r="1" spans="1:11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>
      <c r="A2" s="241" t="s">
        <v>343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>
      <c r="A4" s="243" t="s">
        <v>344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8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-15468136</v>
      </c>
      <c r="K8" s="13">
        <v>6965330</v>
      </c>
    </row>
    <row r="9" spans="1:11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1494185</v>
      </c>
      <c r="K9" s="13">
        <v>1495438</v>
      </c>
    </row>
    <row r="10" spans="1:11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104728818</v>
      </c>
      <c r="K10" s="13">
        <v>86242262</v>
      </c>
    </row>
    <row r="11" spans="1:11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103419463</v>
      </c>
      <c r="K11" s="13">
        <v>67803630</v>
      </c>
    </row>
    <row r="12" spans="1:11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>
        <v>8128711</v>
      </c>
    </row>
    <row r="13" spans="1:11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>
        <v>46711874</v>
      </c>
    </row>
    <row r="14" spans="1:11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194174330</v>
      </c>
      <c r="K14" s="12">
        <f>SUM(K8:K13)</f>
        <v>217347245</v>
      </c>
    </row>
    <row r="15" spans="1:11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102786266</v>
      </c>
      <c r="K15" s="13">
        <v>72728648</v>
      </c>
    </row>
    <row r="16" spans="1:11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94264878</v>
      </c>
      <c r="K16" s="13">
        <v>92669736</v>
      </c>
    </row>
    <row r="17" spans="1:11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>
        <v>10174410</v>
      </c>
    </row>
    <row r="18" spans="1:11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>
        <v>51540412</v>
      </c>
    </row>
    <row r="19" spans="1:11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197051144</v>
      </c>
      <c r="K19" s="12">
        <f>SUM(K15:K18)</f>
        <v>227113206</v>
      </c>
    </row>
    <row r="20" spans="1:11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2876814</v>
      </c>
      <c r="K21" s="12">
        <f>IF(K19&gt;K14,K19-K14,0)</f>
        <v>9765961</v>
      </c>
    </row>
    <row r="22" spans="1:11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/>
      <c r="K23" s="13"/>
    </row>
    <row r="24" spans="1:11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>
        <v>23266983</v>
      </c>
    </row>
    <row r="25" spans="1:11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>
        <v>3818815</v>
      </c>
      <c r="K25" s="13">
        <v>5801353</v>
      </c>
    </row>
    <row r="26" spans="1:11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3818815</v>
      </c>
      <c r="K28" s="12">
        <f>SUM(K23:K27)</f>
        <v>29068336</v>
      </c>
    </row>
    <row r="29" spans="1:11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826275</v>
      </c>
      <c r="K29" s="13">
        <v>113474</v>
      </c>
    </row>
    <row r="30" spans="1:11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826275</v>
      </c>
      <c r="K32" s="12">
        <f>SUM(K29:K31)</f>
        <v>113474</v>
      </c>
    </row>
    <row r="33" spans="1:11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2992540</v>
      </c>
      <c r="K33" s="12">
        <f>IF(K28&gt;K32,K28-K32,0)</f>
        <v>28954862</v>
      </c>
    </row>
    <row r="34" spans="1:11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35976476</v>
      </c>
      <c r="K37" s="13">
        <v>20061642</v>
      </c>
    </row>
    <row r="38" spans="1:11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35976476</v>
      </c>
      <c r="K39" s="12">
        <f>SUM(K36:K38)</f>
        <v>20061642</v>
      </c>
    </row>
    <row r="40" spans="1:11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/>
      <c r="K40" s="13"/>
    </row>
    <row r="41" spans="1:11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56620715</v>
      </c>
      <c r="K44" s="13">
        <v>40624307</v>
      </c>
    </row>
    <row r="45" spans="1:11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56620715</v>
      </c>
      <c r="K45" s="12">
        <f>SUM(K40:K44)</f>
        <v>40624307</v>
      </c>
    </row>
    <row r="46" spans="1:11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20644239</v>
      </c>
      <c r="K47" s="12">
        <f>IF(K45&gt;K39,K45-K39,0)</f>
        <v>20562665</v>
      </c>
    </row>
    <row r="48" spans="1:11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20528513</v>
      </c>
      <c r="K49" s="12">
        <f>IF(K21-K20+K34-K33+K47-K46&gt;0,K21-K20+K34-K33+K47-K46,0)</f>
        <v>1373764</v>
      </c>
    </row>
    <row r="50" spans="1:11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51747428</v>
      </c>
      <c r="K50" s="13">
        <v>31218915</v>
      </c>
    </row>
    <row r="51" spans="1:11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/>
      <c r="K51" s="13"/>
    </row>
    <row r="52" spans="1:11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>
        <v>-20528513</v>
      </c>
      <c r="K52" s="13">
        <v>-1373764</v>
      </c>
    </row>
    <row r="53" spans="1:11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v>31218915</v>
      </c>
      <c r="K53" s="18">
        <v>29845151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Normal="100" workbookViewId="0">
      <selection sqref="A1:J1"/>
    </sheetView>
  </sheetViews>
  <sheetFormatPr defaultRowHeight="13.2"/>
  <sheetData>
    <row r="1" spans="1:11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8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Normal="100" workbookViewId="0">
      <selection activeCell="A17" sqref="A17:H17"/>
    </sheetView>
  </sheetViews>
  <sheetFormatPr defaultColWidth="9.109375" defaultRowHeight="13.2"/>
  <cols>
    <col min="1" max="4" width="9.109375" style="98"/>
    <col min="5" max="5" width="10.109375" style="98" bestFit="1" customWidth="1"/>
    <col min="6" max="16384" width="9.109375" style="98"/>
  </cols>
  <sheetData>
    <row r="1" spans="1:12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6">
      <c r="A2" s="95"/>
      <c r="B2" s="96"/>
      <c r="C2" s="273" t="s">
        <v>293</v>
      </c>
      <c r="D2" s="273"/>
      <c r="E2" s="100">
        <v>40544</v>
      </c>
      <c r="F2" s="99" t="s">
        <v>258</v>
      </c>
      <c r="G2" s="274">
        <v>40908</v>
      </c>
      <c r="H2" s="275"/>
      <c r="I2" s="96"/>
      <c r="J2" s="96"/>
      <c r="K2" s="96"/>
      <c r="L2" s="101"/>
    </row>
    <row r="3" spans="1:12" ht="22.8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2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2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323706800</v>
      </c>
      <c r="K5" s="107">
        <v>323706800</v>
      </c>
    </row>
    <row r="6" spans="1:12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/>
      <c r="K6" s="108"/>
    </row>
    <row r="7" spans="1:12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/>
      <c r="K7" s="108"/>
    </row>
    <row r="8" spans="1:12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-6022109</v>
      </c>
      <c r="K8" s="108">
        <v>-22926944</v>
      </c>
    </row>
    <row r="9" spans="1:12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-16904835</v>
      </c>
      <c r="K9" s="108">
        <v>4343075</v>
      </c>
    </row>
    <row r="10" spans="1:12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/>
    </row>
    <row r="11" spans="1:12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2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2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2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300779856</v>
      </c>
      <c r="K14" s="109">
        <f>SUM(K5:K13)</f>
        <v>305122931</v>
      </c>
    </row>
    <row r="15" spans="1:12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2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>
        <v>-16904835</v>
      </c>
      <c r="K20" s="108">
        <v>4343075</v>
      </c>
    </row>
    <row r="21" spans="1:11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-16904835</v>
      </c>
      <c r="K21" s="110">
        <f>SUM(K15:K20)</f>
        <v>4343075</v>
      </c>
    </row>
    <row r="22" spans="1:11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3.2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6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korisnik</cp:lastModifiedBy>
  <cp:lastPrinted>2012-04-16T10:33:41Z</cp:lastPrinted>
  <dcterms:created xsi:type="dcterms:W3CDTF">2008-10-17T11:51:54Z</dcterms:created>
  <dcterms:modified xsi:type="dcterms:W3CDTF">2012-04-29T17:10:55Z</dcterms:modified>
</cp:coreProperties>
</file>