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3528" yWindow="1488" windowWidth="17952" windowHeight="10896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PODACI'!$A$1:$I$65</definedName>
  </definedNames>
  <calcPr calcId="125725"/>
</workbook>
</file>

<file path=xl/calcChain.xml><?xml version="1.0" encoding="utf-8"?>
<calcChain xmlns="http://schemas.openxmlformats.org/spreadsheetml/2006/main">
  <c r="J39" i="20"/>
  <c r="K54" i="21"/>
  <c r="J54"/>
  <c r="K20"/>
  <c r="K13"/>
  <c r="K22"/>
  <c r="K33"/>
  <c r="K29"/>
  <c r="K35" s="1"/>
  <c r="K34"/>
  <c r="K46"/>
  <c r="K40"/>
  <c r="K48" s="1"/>
  <c r="J20"/>
  <c r="J22" s="1"/>
  <c r="J50" s="1"/>
  <c r="J13"/>
  <c r="J21" s="1"/>
  <c r="J33"/>
  <c r="J34"/>
  <c r="J29"/>
  <c r="J35"/>
  <c r="J46"/>
  <c r="J47"/>
  <c r="J40"/>
  <c r="J48"/>
  <c r="K53" i="20"/>
  <c r="J53"/>
  <c r="K19"/>
  <c r="K20" s="1"/>
  <c r="K14"/>
  <c r="K32"/>
  <c r="K28"/>
  <c r="K45"/>
  <c r="K39"/>
  <c r="J19"/>
  <c r="J14"/>
  <c r="J32"/>
  <c r="J28"/>
  <c r="J45"/>
  <c r="J46" s="1"/>
  <c r="K73" i="19"/>
  <c r="K80"/>
  <c r="K83"/>
  <c r="K87"/>
  <c r="K91"/>
  <c r="K101"/>
  <c r="J73"/>
  <c r="J80"/>
  <c r="J83"/>
  <c r="J70" s="1"/>
  <c r="J87"/>
  <c r="J91"/>
  <c r="J101"/>
  <c r="K10"/>
  <c r="K17"/>
  <c r="K27"/>
  <c r="K36"/>
  <c r="K42"/>
  <c r="K50"/>
  <c r="K57"/>
  <c r="J10"/>
  <c r="J17"/>
  <c r="J27"/>
  <c r="J36"/>
  <c r="J42"/>
  <c r="J50"/>
  <c r="J57"/>
  <c r="J12" i="18"/>
  <c r="K57"/>
  <c r="K66"/>
  <c r="K67" s="1"/>
  <c r="J57"/>
  <c r="J66" s="1"/>
  <c r="J67" s="1"/>
  <c r="K7"/>
  <c r="K27"/>
  <c r="K12"/>
  <c r="K16"/>
  <c r="K22"/>
  <c r="K33"/>
  <c r="J7"/>
  <c r="J27"/>
  <c r="J16"/>
  <c r="J22"/>
  <c r="J33"/>
  <c r="J15" i="17"/>
  <c r="K15"/>
  <c r="J22"/>
  <c r="K22"/>
  <c r="K46" i="20"/>
  <c r="K47" i="21"/>
  <c r="K21"/>
  <c r="K47" i="20" l="1"/>
  <c r="K48" s="1"/>
  <c r="K34"/>
  <c r="K33"/>
  <c r="K21"/>
  <c r="K10" i="18"/>
  <c r="K43" s="1"/>
  <c r="K44" s="1"/>
  <c r="K48" s="1"/>
  <c r="K42"/>
  <c r="K70" i="19"/>
  <c r="K115" s="1"/>
  <c r="K41"/>
  <c r="K9"/>
  <c r="J47" i="20"/>
  <c r="J33"/>
  <c r="J34"/>
  <c r="J20"/>
  <c r="J21"/>
  <c r="J42" i="18"/>
  <c r="J10"/>
  <c r="J43" s="1"/>
  <c r="J115" i="19"/>
  <c r="J41"/>
  <c r="J9"/>
  <c r="K49" i="21"/>
  <c r="K50"/>
  <c r="J49"/>
  <c r="K49" i="20" l="1"/>
  <c r="K45" i="18"/>
  <c r="K46"/>
  <c r="K67" i="19"/>
  <c r="J49" i="20"/>
  <c r="J48"/>
  <c r="J45" i="18"/>
  <c r="J46"/>
  <c r="J44"/>
  <c r="J48" s="1"/>
  <c r="J50" s="1"/>
  <c r="J67" i="19"/>
  <c r="K49" i="18"/>
  <c r="K50"/>
  <c r="J49" l="1"/>
</calcChain>
</file>

<file path=xl/sharedStrings.xml><?xml version="1.0" encoding="utf-8"?>
<sst xmlns="http://schemas.openxmlformats.org/spreadsheetml/2006/main" count="416" uniqueCount="359">
  <si>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</si>
  <si>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</si>
  <si>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</si>
  <si>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</si>
  <si>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</si>
  <si>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</si>
  <si>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</si>
  <si>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</si>
  <si>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</si>
  <si>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</si>
  <si>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</si>
  <si>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</si>
  <si>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</si>
  <si>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</si>
  <si>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</si>
  <si>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</si>
  <si>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</si>
  <si>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</si>
  <si>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</si>
  <si>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</si>
  <si>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</si>
  <si>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</si>
  <si>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</si>
  <si>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</si>
  <si>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</si>
  <si>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</si>
  <si>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</si>
  <si>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</si>
  <si>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</si>
  <si>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</si>
  <si>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</si>
  <si>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</si>
  <si>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</si>
  <si>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</si>
  <si>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</si>
  <si>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</si>
  <si>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</si>
  <si>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</si>
  <si>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</si>
  <si>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</si>
  <si>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</si>
  <si>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</si>
  <si>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</si>
  <si>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</si>
  <si>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</si>
  <si>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</si>
  <si>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</si>
  <si>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</si>
  <si>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</si>
  <si>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</si>
  <si>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</si>
  <si>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</si>
  <si>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</si>
  <si>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</si>
  <si>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</si>
  <si>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</si>
  <si>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</si>
  <si>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</si>
  <si>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</si>
  <si>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</si>
  <si>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</si>
  <si>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</si>
  <si>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</si>
  <si>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</si>
  <si>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</si>
  <si>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</si>
  <si>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</si>
  <si>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</si>
  <si>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</si>
  <si>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</si>
  <si>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</si>
  <si>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</si>
  <si>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</si>
  <si>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</si>
  <si>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</si>
  <si>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</si>
  <si>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</si>
  <si>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</si>
  <si>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</si>
  <si>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</si>
  <si>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</si>
  <si>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</si>
  <si>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</si>
  <si>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</si>
  <si>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</si>
  <si>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</si>
  <si>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</si>
  <si>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</si>
  <si>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</si>
  <si>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</si>
  <si>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</si>
  <si>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</si>
  <si>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</si>
  <si>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</si>
  <si>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</si>
  <si>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</si>
  <si>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</si>
  <si>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</si>
  <si>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</si>
  <si>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</si>
  <si>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</si>
  <si>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</si>
  <si>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</si>
  <si>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</si>
  <si>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</si>
  <si>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</si>
  <si>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</si>
  <si>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</si>
  <si>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</si>
  <si>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</si>
  <si>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</si>
  <si>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</si>
  <si>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</si>
  <si>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</si>
  <si>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</si>
  <si>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</si>
  <si>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</si>
  <si>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</si>
  <si>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</si>
  <si>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</si>
  <si>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</si>
  <si>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</si>
  <si>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</si>
  <si>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</si>
  <si>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</si>
  <si>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</si>
  <si>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</si>
  <si>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</si>
  <si>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</si>
  <si>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</si>
  <si>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</si>
  <si>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</si>
  <si>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</si>
  <si>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</si>
  <si>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</si>
  <si>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</si>
  <si>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</si>
  <si>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</si>
  <si>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</si>
  <si>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</si>
  <si>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</si>
  <si>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</si>
  <si>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</si>
  <si>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</si>
  <si>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</si>
  <si>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</si>
  <si>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</si>
  <si>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</si>
  <si>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</si>
  <si>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</si>
  <si>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</si>
  <si>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</si>
  <si>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</si>
  <si>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</si>
  <si>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</si>
  <si>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</si>
  <si>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</si>
  <si>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</si>
  <si>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</si>
  <si>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</si>
  <si>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</si>
  <si>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</si>
  <si>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</si>
  <si>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</si>
  <si>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</si>
  <si>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</si>
  <si>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</si>
  <si>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</si>
  <si>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</si>
  <si>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</si>
  <si>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</si>
  <si>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</si>
  <si>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</si>
  <si>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</si>
  <si>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</si>
  <si>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</si>
  <si>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</si>
  <si>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</si>
  <si>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</si>
  <si>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</si>
  <si>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</si>
  <si>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</si>
  <si>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</si>
  <si>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</si>
  <si>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</si>
  <si>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</si>
  <si>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</si>
  <si>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</si>
  <si>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</si>
  <si>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</si>
  <si>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</si>
  <si>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</si>
  <si>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</si>
  <si>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</si>
  <si>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</si>
  <si>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</si>
  <si>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</si>
  <si>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</si>
  <si>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</si>
  <si>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</si>
  <si>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</si>
  <si>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</si>
  <si>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</si>
  <si>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</si>
  <si>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</si>
  <si>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</si>
  <si>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</si>
  <si>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</si>
  <si>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</si>
  <si>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</si>
  <si>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</si>
  <si>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</si>
  <si>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</si>
  <si>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</si>
  <si>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</si>
  <si>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</si>
  <si>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</si>
  <si>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</si>
  <si>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</si>
  <si>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</si>
  <si>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</si>
  <si>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</si>
  <si>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</si>
  <si>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</si>
  <si>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</si>
  <si>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</si>
  <si>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</si>
  <si>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</si>
  <si>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</si>
  <si>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</si>
  <si>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</si>
  <si>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</si>
  <si>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</si>
  <si>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</si>
  <si>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</si>
  <si>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</si>
  <si>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</si>
  <si>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</si>
  <si>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</si>
  <si>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</si>
  <si>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</si>
  <si>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</si>
  <si>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</si>
  <si>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</si>
  <si>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</si>
  <si>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</si>
  <si>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</si>
  <si>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</si>
  <si>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</si>
  <si>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</si>
  <si>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</si>
  <si>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</si>
  <si>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</si>
  <si>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</si>
  <si>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</si>
  <si>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</si>
  <si>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</si>
  <si>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</si>
  <si>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</si>
  <si>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</si>
  <si>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</si>
  <si>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</si>
  <si>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</si>
  <si>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</si>
  <si>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</si>
  <si>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</si>
  <si>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</si>
  <si>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</si>
  <si>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</si>
  <si>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</si>
  <si>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</si>
  <si>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</si>
  <si>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</si>
  <si>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</si>
  <si>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</si>
  <si>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</si>
  <si>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</si>
  <si>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</si>
  <si>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</si>
  <si>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</si>
  <si>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</si>
  <si>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</si>
  <si>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</si>
  <si>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</si>
  <si>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</si>
  <si>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</si>
  <si>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</si>
  <si>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</si>
  <si>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</si>
  <si>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</si>
  <si>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</si>
  <si>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</si>
  <si>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</si>
  <si>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</si>
  <si>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</si>
  <si>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</si>
  <si>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</si>
  <si>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</si>
  <si>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</si>
  <si>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</si>
  <si>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</si>
  <si>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</si>
  <si>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</si>
  <si>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</si>
  <si>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</si>
  <si>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</si>
  <si>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</si>
  <si>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</si>
  <si>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</si>
  <si>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</si>
  <si>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</si>
  <si>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</si>
  <si>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</si>
  <si>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</si>
  <si>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</si>
  <si>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</si>
  <si>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</si>
  <si>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</si>
  <si>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1.1.2011.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</si>
  <si>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</si>
  <si>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</si>
  <si>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</si>
  <si>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</si>
  <si>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</si>
  <si>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</si>
  <si>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</si>
  <si>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</si>
  <si>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</si>
  <si>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</si>
  <si>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</si>
  <si>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</si>
  <si>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</si>
  <si>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</si>
  <si>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</si>
  <si>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</si>
  <si>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</si>
  <si>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</si>
  <si>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</si>
  <si>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</si>
  <si>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</si>
  <si>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</si>
  <si>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</si>
  <si>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</si>
  <si>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</si>
  <si>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 xml:space="preserve">TOLIĆ MARIJA </t>
  </si>
  <si>
    <t>035-446-256</t>
  </si>
  <si>
    <t>035-444-108</t>
  </si>
  <si>
    <t>uprava @duro-dakovic.com</t>
  </si>
  <si>
    <t>STIPETIĆ ZDRAVKO</t>
  </si>
  <si>
    <t>stanje na dan 31.12.2011.</t>
  </si>
  <si>
    <t>KONSOLIDIRANA BILANCA</t>
  </si>
  <si>
    <t>Obveznik: ĐURO ĐAKOVIĆ Holding d.d.</t>
  </si>
  <si>
    <t>KONSOLIDIRANI RAČUN DOBITI I GUBITKA</t>
  </si>
  <si>
    <t>u razdoblju od 1.1.2011. do 31.12.2011.</t>
  </si>
  <si>
    <t>KONSOLIDIRANI IZVJEŠTAJ O NOVČANOM TIJEKU - Indirektna metoda</t>
  </si>
  <si>
    <t>u razdoblju 1.1.2011. do 31.12.2011.</t>
  </si>
  <si>
    <t>KONSOLIDIRANI IZVJEŠTAJ O PROMJENAMA KAPITALA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</si>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</sst>
</file>

<file path=xl/styles.xml><?xml version="1.0" encoding="utf-8"?>
<styleSheet xmlns="http://schemas.openxmlformats.org/spreadsheetml/2006/main">
  <numFmts count="1">
    <numFmt numFmtId="164" formatCode="000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vertical="top"/>
    </xf>
  </cellStyleXfs>
  <cellXfs count="29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1" fillId="0" borderId="0" xfId="4" applyFont="1" applyAlignment="1">
      <alignment wrapText="1"/>
    </xf>
    <xf numFmtId="0" fontId="1" fillId="0" borderId="0" xfId="0" applyFont="1"/>
    <xf numFmtId="0" fontId="1" fillId="0" borderId="0" xfId="4" applyFont="1" applyBorder="1" applyAlignment="1">
      <alignment wrapText="1"/>
    </xf>
    <xf numFmtId="0" fontId="23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19" fillId="0" borderId="0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7" borderId="11" xfId="0" applyFont="1" applyFill="1" applyBorder="1" applyAlignment="1" applyProtection="1">
      <alignment horizontal="left" vertical="center"/>
      <protection locked="0" hidden="1"/>
    </xf>
    <xf numFmtId="0" fontId="5" fillId="8" borderId="11" xfId="0" applyFont="1" applyFill="1" applyBorder="1" applyAlignment="1">
      <alignment horizontal="left"/>
    </xf>
    <xf numFmtId="0" fontId="4" fillId="7" borderId="11" xfId="0" applyFont="1" applyFill="1" applyBorder="1" applyAlignment="1" applyProtection="1">
      <alignment horizontal="right" vertical="center"/>
      <protection locked="0" hidden="1"/>
    </xf>
    <xf numFmtId="49" fontId="4" fillId="7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5" applyFont="1" applyFill="1" applyBorder="1" applyAlignment="1">
      <alignment horizontal="center" vertical="center" wrapText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8" fillId="2" borderId="19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27" fillId="0" borderId="16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0" applyNumberFormat="1" applyFont="1" applyFill="1" applyBorder="1" applyAlignment="1" applyProtection="1">
      <alignment horizontal="left" vertical="center"/>
      <protection locked="0" hidden="1"/>
    </xf>
    <xf numFmtId="49" fontId="4" fillId="0" borderId="16" xfId="0" applyNumberFormat="1" applyFont="1" applyBorder="1" applyAlignment="1" applyProtection="1">
      <alignment horizontal="left" vertical="center"/>
      <protection locked="0" hidden="1"/>
    </xf>
    <xf numFmtId="49" fontId="4" fillId="0" borderId="18" xfId="0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29" fillId="2" borderId="19" xfId="1" applyNumberFormat="1" applyFont="1" applyFill="1" applyBorder="1" applyAlignment="1" applyProtection="1">
      <alignment horizontal="left" vertical="center"/>
      <protection locked="0" hidden="1"/>
    </xf>
    <xf numFmtId="0" fontId="25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5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6">
    <cellStyle name="Hiperveza" xfId="1" builtinId="8"/>
    <cellStyle name="Normal_TFI-KI" xfId="2"/>
    <cellStyle name="Normal_TFI-POD" xfId="3"/>
    <cellStyle name="Obično" xfId="0" builtinId="0"/>
    <cellStyle name="Stil 1" xfId="5"/>
    <cellStyle name="Style 1" xfId="4"/>
  </cellStyles>
  <dxfs count="8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5"/>
  <sheetViews>
    <sheetView tabSelected="1" view="pageBreakPreview" topLeftCell="A28" zoomScale="110" zoomScaleNormal="100" zoomScaleSheetLayoutView="100" workbookViewId="0">
      <selection activeCell="M46" sqref="M46"/>
    </sheetView>
  </sheetViews>
  <sheetFormatPr defaultColWidth="9.109375" defaultRowHeight="13.2"/>
  <cols>
    <col min="1" max="1" width="9.109375" style="23"/>
    <col min="2" max="2" width="13" style="23" customWidth="1"/>
    <col min="3" max="6" width="9.109375" style="23"/>
    <col min="7" max="7" width="15.109375" style="23" customWidth="1"/>
    <col min="8" max="8" width="19.33203125" style="23" customWidth="1"/>
    <col min="9" max="9" width="14.44140625" style="23" customWidth="1"/>
    <col min="10" max="16384" width="9.109375" style="23"/>
  </cols>
  <sheetData>
    <row r="1" spans="1:12" ht="15.6">
      <c r="A1" s="164" t="s">
        <v>251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41" t="s">
        <v>252</v>
      </c>
      <c r="B2" s="141"/>
      <c r="C2" s="141"/>
      <c r="D2" s="142"/>
      <c r="E2" s="24" t="s">
        <v>318</v>
      </c>
      <c r="F2" s="25"/>
      <c r="G2" s="26" t="s">
        <v>253</v>
      </c>
      <c r="H2" s="24">
        <v>40908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43" t="s">
        <v>254</v>
      </c>
      <c r="B4" s="143"/>
      <c r="C4" s="143"/>
      <c r="D4" s="143"/>
      <c r="E4" s="143"/>
      <c r="F4" s="143"/>
      <c r="G4" s="143"/>
      <c r="H4" s="143"/>
      <c r="I4" s="143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9" t="s">
        <v>255</v>
      </c>
      <c r="B6" s="130"/>
      <c r="C6" s="127" t="s">
        <v>319</v>
      </c>
      <c r="D6" s="128"/>
      <c r="E6" s="144"/>
      <c r="F6" s="144"/>
      <c r="G6" s="144"/>
      <c r="H6" s="144"/>
      <c r="I6" s="39"/>
      <c r="J6" s="22"/>
      <c r="K6" s="22"/>
      <c r="L6" s="22"/>
    </row>
    <row r="7" spans="1:12">
      <c r="A7" s="40"/>
      <c r="B7" s="40"/>
      <c r="C7" s="31"/>
      <c r="D7" s="31"/>
      <c r="E7" s="144"/>
      <c r="F7" s="144"/>
      <c r="G7" s="144"/>
      <c r="H7" s="144"/>
      <c r="I7" s="39"/>
      <c r="J7" s="22"/>
      <c r="K7" s="22"/>
      <c r="L7" s="22"/>
    </row>
    <row r="8" spans="1:12">
      <c r="A8" s="145" t="s">
        <v>256</v>
      </c>
      <c r="B8" s="146"/>
      <c r="C8" s="127" t="s">
        <v>320</v>
      </c>
      <c r="D8" s="128"/>
      <c r="E8" s="144"/>
      <c r="F8" s="144"/>
      <c r="G8" s="144"/>
      <c r="H8" s="144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38" t="s">
        <v>257</v>
      </c>
      <c r="B10" s="139"/>
      <c r="C10" s="127">
        <v>58828286397</v>
      </c>
      <c r="D10" s="128"/>
      <c r="E10" s="31"/>
      <c r="F10" s="31"/>
      <c r="G10" s="31"/>
      <c r="H10" s="31"/>
      <c r="I10" s="31"/>
      <c r="J10" s="22"/>
      <c r="K10" s="22"/>
      <c r="L10" s="22"/>
    </row>
    <row r="11" spans="1:12">
      <c r="A11" s="140"/>
      <c r="B11" s="14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9" t="s">
        <v>258</v>
      </c>
      <c r="B12" s="130"/>
      <c r="C12" s="121" t="s">
        <v>321</v>
      </c>
      <c r="D12" s="131"/>
      <c r="E12" s="131"/>
      <c r="F12" s="131"/>
      <c r="G12" s="131"/>
      <c r="H12" s="131"/>
      <c r="I12" s="132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9" t="s">
        <v>259</v>
      </c>
      <c r="B14" s="130"/>
      <c r="C14" s="147">
        <v>35000</v>
      </c>
      <c r="D14" s="148"/>
      <c r="E14" s="31"/>
      <c r="F14" s="121" t="s">
        <v>322</v>
      </c>
      <c r="G14" s="131"/>
      <c r="H14" s="131"/>
      <c r="I14" s="132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9" t="s">
        <v>260</v>
      </c>
      <c r="B16" s="130"/>
      <c r="C16" s="121" t="s">
        <v>323</v>
      </c>
      <c r="D16" s="131"/>
      <c r="E16" s="131"/>
      <c r="F16" s="131"/>
      <c r="G16" s="131"/>
      <c r="H16" s="131"/>
      <c r="I16" s="132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9" t="s">
        <v>261</v>
      </c>
      <c r="B18" s="130"/>
      <c r="C18" s="133" t="s">
        <v>324</v>
      </c>
      <c r="D18" s="134"/>
      <c r="E18" s="134"/>
      <c r="F18" s="134"/>
      <c r="G18" s="134"/>
      <c r="H18" s="134"/>
      <c r="I18" s="135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9" t="s">
        <v>262</v>
      </c>
      <c r="B20" s="130"/>
      <c r="C20" s="133" t="s">
        <v>325</v>
      </c>
      <c r="D20" s="134"/>
      <c r="E20" s="134"/>
      <c r="F20" s="134"/>
      <c r="G20" s="134"/>
      <c r="H20" s="134"/>
      <c r="I20" s="135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9" t="s">
        <v>263</v>
      </c>
      <c r="B22" s="130"/>
      <c r="C22" s="110">
        <v>396</v>
      </c>
      <c r="D22" s="121" t="s">
        <v>322</v>
      </c>
      <c r="E22" s="122"/>
      <c r="F22" s="123"/>
      <c r="G22" s="149"/>
      <c r="H22" s="150"/>
      <c r="I22" s="45"/>
      <c r="J22" s="22"/>
      <c r="K22" s="22"/>
      <c r="L22" s="22"/>
    </row>
    <row r="23" spans="1:1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>
      <c r="A24" s="129" t="s">
        <v>264</v>
      </c>
      <c r="B24" s="130"/>
      <c r="C24" s="110">
        <v>12</v>
      </c>
      <c r="D24" s="121" t="s">
        <v>326</v>
      </c>
      <c r="E24" s="122"/>
      <c r="F24" s="122"/>
      <c r="G24" s="123"/>
      <c r="H24" s="38" t="s">
        <v>265</v>
      </c>
      <c r="I24" s="47">
        <v>963</v>
      </c>
      <c r="J24" s="22"/>
      <c r="K24" s="22"/>
      <c r="L24" s="22"/>
    </row>
    <row r="25" spans="1:12">
      <c r="A25" s="40"/>
      <c r="B25" s="40"/>
      <c r="C25" s="31"/>
      <c r="D25" s="46"/>
      <c r="E25" s="46"/>
      <c r="F25" s="46"/>
      <c r="G25" s="40"/>
      <c r="H25" s="40" t="s">
        <v>266</v>
      </c>
      <c r="I25" s="43"/>
      <c r="J25" s="22"/>
      <c r="K25" s="22"/>
      <c r="L25" s="22"/>
    </row>
    <row r="26" spans="1:12">
      <c r="A26" s="129" t="s">
        <v>267</v>
      </c>
      <c r="B26" s="130"/>
      <c r="C26" s="48" t="s">
        <v>327</v>
      </c>
      <c r="D26" s="49"/>
      <c r="E26" s="22"/>
      <c r="F26" s="50"/>
      <c r="G26" s="129" t="s">
        <v>268</v>
      </c>
      <c r="H26" s="130"/>
      <c r="I26" s="51" t="s">
        <v>328</v>
      </c>
      <c r="J26" s="22"/>
      <c r="K26" s="22"/>
      <c r="L26" s="22"/>
    </row>
    <row r="27" spans="1:1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>
      <c r="A28" s="151" t="s">
        <v>269</v>
      </c>
      <c r="B28" s="152"/>
      <c r="C28" s="153"/>
      <c r="D28" s="153"/>
      <c r="E28" s="154" t="s">
        <v>270</v>
      </c>
      <c r="F28" s="155"/>
      <c r="G28" s="155"/>
      <c r="H28" s="156" t="s">
        <v>271</v>
      </c>
      <c r="I28" s="156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>
      <c r="A30" s="121" t="s">
        <v>329</v>
      </c>
      <c r="B30" s="136"/>
      <c r="C30" s="136"/>
      <c r="D30" s="137"/>
      <c r="E30" s="124" t="s">
        <v>330</v>
      </c>
      <c r="F30" s="125"/>
      <c r="G30" s="126"/>
      <c r="H30" s="127" t="s">
        <v>331</v>
      </c>
      <c r="I30" s="128"/>
      <c r="J30" s="22"/>
      <c r="K30" s="22"/>
      <c r="L30" s="22"/>
    </row>
    <row r="31" spans="1:12">
      <c r="A31" s="44"/>
      <c r="B31" s="44"/>
      <c r="C31" s="43"/>
      <c r="D31" s="157"/>
      <c r="E31" s="157"/>
      <c r="F31" s="157"/>
      <c r="G31" s="158"/>
      <c r="H31" s="31"/>
      <c r="I31" s="56"/>
      <c r="J31" s="22"/>
      <c r="K31" s="22"/>
      <c r="L31" s="22"/>
    </row>
    <row r="32" spans="1:12">
      <c r="A32" s="121" t="s">
        <v>332</v>
      </c>
      <c r="B32" s="136"/>
      <c r="C32" s="136"/>
      <c r="D32" s="137"/>
      <c r="E32" s="124" t="s">
        <v>330</v>
      </c>
      <c r="F32" s="125"/>
      <c r="G32" s="126"/>
      <c r="H32" s="127" t="s">
        <v>333</v>
      </c>
      <c r="I32" s="128"/>
      <c r="J32" s="22"/>
      <c r="K32" s="22"/>
      <c r="L32" s="22"/>
    </row>
    <row r="33" spans="1:12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>
      <c r="A34" s="121" t="s">
        <v>334</v>
      </c>
      <c r="B34" s="136"/>
      <c r="C34" s="136"/>
      <c r="D34" s="137"/>
      <c r="E34" s="124" t="s">
        <v>330</v>
      </c>
      <c r="F34" s="125"/>
      <c r="G34" s="126"/>
      <c r="H34" s="127" t="s">
        <v>335</v>
      </c>
      <c r="I34" s="128"/>
      <c r="J34" s="22"/>
      <c r="K34" s="22"/>
      <c r="L34" s="22"/>
    </row>
    <row r="35" spans="1:12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>
      <c r="A36" s="121" t="s">
        <v>336</v>
      </c>
      <c r="B36" s="136"/>
      <c r="C36" s="136"/>
      <c r="D36" s="137"/>
      <c r="E36" s="124" t="s">
        <v>330</v>
      </c>
      <c r="F36" s="125"/>
      <c r="G36" s="126"/>
      <c r="H36" s="127" t="s">
        <v>337</v>
      </c>
      <c r="I36" s="128"/>
      <c r="J36" s="22"/>
      <c r="K36" s="22"/>
      <c r="L36" s="22"/>
    </row>
    <row r="37" spans="1:12">
      <c r="A37" s="58"/>
      <c r="B37" s="58"/>
      <c r="C37" s="170"/>
      <c r="D37" s="171"/>
      <c r="E37" s="31"/>
      <c r="F37" s="170"/>
      <c r="G37" s="171"/>
      <c r="H37" s="31"/>
      <c r="I37" s="31"/>
      <c r="J37" s="22"/>
      <c r="K37" s="22"/>
      <c r="L37" s="22"/>
    </row>
    <row r="38" spans="1:12">
      <c r="A38" s="121" t="s">
        <v>338</v>
      </c>
      <c r="B38" s="122"/>
      <c r="C38" s="122"/>
      <c r="D38" s="123"/>
      <c r="E38" s="124" t="s">
        <v>330</v>
      </c>
      <c r="F38" s="125"/>
      <c r="G38" s="126"/>
      <c r="H38" s="127" t="s">
        <v>339</v>
      </c>
      <c r="I38" s="128"/>
      <c r="J38" s="22"/>
      <c r="K38" s="22"/>
      <c r="L38" s="22"/>
    </row>
    <row r="39" spans="1:12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>
      <c r="A40" s="121" t="s">
        <v>340</v>
      </c>
      <c r="B40" s="122"/>
      <c r="C40" s="122"/>
      <c r="D40" s="123"/>
      <c r="E40" s="124" t="s">
        <v>330</v>
      </c>
      <c r="F40" s="125"/>
      <c r="G40" s="126"/>
      <c r="H40" s="127" t="s">
        <v>341</v>
      </c>
      <c r="I40" s="128"/>
      <c r="J40" s="22"/>
      <c r="K40" s="22"/>
      <c r="L40" s="22"/>
    </row>
    <row r="41" spans="1:12">
      <c r="A41" s="111"/>
      <c r="B41" s="112"/>
      <c r="C41" s="112"/>
      <c r="D41" s="112"/>
      <c r="E41" s="113"/>
      <c r="F41" s="113"/>
      <c r="G41" s="113"/>
      <c r="H41" s="114"/>
      <c r="I41" s="115"/>
      <c r="J41" s="22"/>
      <c r="K41" s="22"/>
      <c r="L41" s="22"/>
    </row>
    <row r="42" spans="1:12">
      <c r="A42" s="121" t="s">
        <v>342</v>
      </c>
      <c r="B42" s="122"/>
      <c r="C42" s="122"/>
      <c r="D42" s="123"/>
      <c r="E42" s="124" t="s">
        <v>330</v>
      </c>
      <c r="F42" s="125"/>
      <c r="G42" s="126"/>
      <c r="H42" s="127" t="s">
        <v>343</v>
      </c>
      <c r="I42" s="128"/>
      <c r="J42" s="22"/>
      <c r="K42" s="22"/>
      <c r="L42" s="22"/>
    </row>
    <row r="43" spans="1:12">
      <c r="A43" s="58"/>
      <c r="B43" s="58"/>
      <c r="C43" s="59"/>
      <c r="D43" s="60"/>
      <c r="E43" s="31"/>
      <c r="F43" s="59"/>
      <c r="G43" s="60"/>
      <c r="H43" s="31"/>
      <c r="I43" s="31"/>
      <c r="J43" s="22"/>
      <c r="K43" s="22"/>
      <c r="L43" s="22"/>
    </row>
    <row r="44" spans="1:12">
      <c r="A44" s="61"/>
      <c r="B44" s="61"/>
      <c r="C44" s="61"/>
      <c r="D44" s="42"/>
      <c r="E44" s="42"/>
      <c r="F44" s="61"/>
      <c r="G44" s="42"/>
      <c r="H44" s="42"/>
      <c r="I44" s="42"/>
      <c r="J44" s="22"/>
      <c r="K44" s="22"/>
      <c r="L44" s="22"/>
    </row>
    <row r="45" spans="1:12">
      <c r="A45" s="159" t="s">
        <v>272</v>
      </c>
      <c r="B45" s="160"/>
      <c r="C45" s="165"/>
      <c r="D45" s="166"/>
      <c r="E45" s="32"/>
      <c r="F45" s="167"/>
      <c r="G45" s="168"/>
      <c r="H45" s="168"/>
      <c r="I45" s="169"/>
      <c r="J45" s="22"/>
      <c r="K45" s="22"/>
      <c r="L45" s="22"/>
    </row>
    <row r="46" spans="1:12">
      <c r="A46" s="58"/>
      <c r="B46" s="58"/>
      <c r="C46" s="170"/>
      <c r="D46" s="171"/>
      <c r="E46" s="31"/>
      <c r="F46" s="170"/>
      <c r="G46" s="172"/>
      <c r="H46" s="62"/>
      <c r="I46" s="62"/>
      <c r="J46" s="22"/>
      <c r="K46" s="22"/>
      <c r="L46" s="22"/>
    </row>
    <row r="47" spans="1:12">
      <c r="A47" s="159" t="s">
        <v>273</v>
      </c>
      <c r="B47" s="160"/>
      <c r="C47" s="121" t="s">
        <v>344</v>
      </c>
      <c r="D47" s="173"/>
      <c r="E47" s="173"/>
      <c r="F47" s="173"/>
      <c r="G47" s="173"/>
      <c r="H47" s="173"/>
      <c r="I47" s="173"/>
      <c r="J47" s="22"/>
      <c r="K47" s="22"/>
      <c r="L47" s="22"/>
    </row>
    <row r="48" spans="1:12">
      <c r="A48" s="40"/>
      <c r="B48" s="40"/>
      <c r="C48" s="63" t="s">
        <v>274</v>
      </c>
      <c r="D48" s="32"/>
      <c r="E48" s="32"/>
      <c r="F48" s="32"/>
      <c r="G48" s="32"/>
      <c r="H48" s="32"/>
      <c r="I48" s="32"/>
      <c r="J48" s="22"/>
      <c r="K48" s="22"/>
      <c r="L48" s="22"/>
    </row>
    <row r="49" spans="1:12">
      <c r="A49" s="159" t="s">
        <v>275</v>
      </c>
      <c r="B49" s="160"/>
      <c r="C49" s="161" t="s">
        <v>345</v>
      </c>
      <c r="D49" s="162"/>
      <c r="E49" s="163"/>
      <c r="F49" s="32"/>
      <c r="G49" s="38" t="s">
        <v>276</v>
      </c>
      <c r="H49" s="161" t="s">
        <v>346</v>
      </c>
      <c r="I49" s="163"/>
      <c r="J49" s="22"/>
      <c r="K49" s="22"/>
      <c r="L49" s="22"/>
    </row>
    <row r="50" spans="1:12">
      <c r="A50" s="40"/>
      <c r="B50" s="40"/>
      <c r="C50" s="63"/>
      <c r="D50" s="32"/>
      <c r="E50" s="32"/>
      <c r="F50" s="32"/>
      <c r="G50" s="32"/>
      <c r="H50" s="32"/>
      <c r="I50" s="32"/>
      <c r="J50" s="22"/>
      <c r="K50" s="22"/>
      <c r="L50" s="22"/>
    </row>
    <row r="51" spans="1:12">
      <c r="A51" s="159" t="s">
        <v>261</v>
      </c>
      <c r="B51" s="160"/>
      <c r="C51" s="176" t="s">
        <v>347</v>
      </c>
      <c r="D51" s="162"/>
      <c r="E51" s="162"/>
      <c r="F51" s="162"/>
      <c r="G51" s="162"/>
      <c r="H51" s="162"/>
      <c r="I51" s="163"/>
      <c r="J51" s="22"/>
      <c r="K51" s="22"/>
      <c r="L51" s="22"/>
    </row>
    <row r="52" spans="1:12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>
      <c r="A53" s="129" t="s">
        <v>277</v>
      </c>
      <c r="B53" s="130"/>
      <c r="C53" s="161" t="s">
        <v>348</v>
      </c>
      <c r="D53" s="162"/>
      <c r="E53" s="162"/>
      <c r="F53" s="162"/>
      <c r="G53" s="162"/>
      <c r="H53" s="162"/>
      <c r="I53" s="132"/>
      <c r="J53" s="22"/>
      <c r="K53" s="22"/>
      <c r="L53" s="22"/>
    </row>
    <row r="54" spans="1:12">
      <c r="A54" s="64"/>
      <c r="B54" s="64"/>
      <c r="C54" s="179" t="s">
        <v>278</v>
      </c>
      <c r="D54" s="179"/>
      <c r="E54" s="179"/>
      <c r="F54" s="179"/>
      <c r="G54" s="179"/>
      <c r="H54" s="179"/>
      <c r="I54" s="66"/>
      <c r="J54" s="22"/>
      <c r="K54" s="22"/>
      <c r="L54" s="22"/>
    </row>
    <row r="55" spans="1:12">
      <c r="A55" s="64"/>
      <c r="B55" s="64"/>
      <c r="C55" s="65"/>
      <c r="D55" s="65"/>
      <c r="E55" s="65"/>
      <c r="F55" s="65"/>
      <c r="G55" s="65"/>
      <c r="H55" s="65"/>
      <c r="I55" s="66"/>
      <c r="J55" s="22"/>
      <c r="K55" s="22"/>
      <c r="L55" s="22"/>
    </row>
    <row r="56" spans="1:12">
      <c r="A56" s="64"/>
      <c r="B56" s="177" t="s">
        <v>279</v>
      </c>
      <c r="C56" s="178"/>
      <c r="D56" s="178"/>
      <c r="E56" s="178"/>
      <c r="F56" s="104"/>
      <c r="G56" s="104"/>
      <c r="H56" s="105"/>
      <c r="I56" s="105"/>
      <c r="J56" s="22"/>
      <c r="K56" s="22"/>
      <c r="L56" s="22"/>
    </row>
    <row r="57" spans="1:12">
      <c r="A57" s="64"/>
      <c r="B57" s="106" t="s">
        <v>317</v>
      </c>
      <c r="C57" s="107"/>
      <c r="D57" s="107"/>
      <c r="E57" s="107"/>
      <c r="F57" s="107"/>
      <c r="G57" s="107"/>
      <c r="H57" s="183" t="s">
        <v>311</v>
      </c>
      <c r="I57" s="183"/>
      <c r="J57" s="22"/>
      <c r="K57" s="22"/>
      <c r="L57" s="22"/>
    </row>
    <row r="58" spans="1:12">
      <c r="A58" s="64"/>
      <c r="B58" s="106" t="s">
        <v>312</v>
      </c>
      <c r="C58" s="107"/>
      <c r="D58" s="107"/>
      <c r="E58" s="107"/>
      <c r="F58" s="107"/>
      <c r="G58" s="107"/>
      <c r="H58" s="183"/>
      <c r="I58" s="183"/>
      <c r="J58" s="22"/>
      <c r="K58" s="22"/>
      <c r="L58" s="22"/>
    </row>
    <row r="59" spans="1:12">
      <c r="A59" s="64"/>
      <c r="B59" s="106" t="s">
        <v>313</v>
      </c>
      <c r="C59" s="107"/>
      <c r="D59" s="107"/>
      <c r="E59" s="107"/>
      <c r="F59" s="107"/>
      <c r="G59" s="107"/>
      <c r="H59" s="183"/>
      <c r="I59" s="183"/>
      <c r="J59" s="22"/>
      <c r="K59" s="22"/>
      <c r="L59" s="22"/>
    </row>
    <row r="60" spans="1:12">
      <c r="A60" s="64"/>
      <c r="B60" s="106" t="s">
        <v>314</v>
      </c>
      <c r="C60" s="108"/>
      <c r="D60" s="108"/>
      <c r="E60" s="108"/>
      <c r="F60" s="108"/>
      <c r="G60" s="108"/>
      <c r="H60" s="183"/>
      <c r="I60" s="183"/>
      <c r="J60" s="22"/>
      <c r="K60" s="22"/>
      <c r="L60" s="22"/>
    </row>
    <row r="61" spans="1:12">
      <c r="A61" s="64"/>
      <c r="B61" s="106" t="s">
        <v>315</v>
      </c>
      <c r="C61" s="108"/>
      <c r="D61" s="108"/>
      <c r="E61" s="108"/>
      <c r="F61" s="108"/>
      <c r="G61" s="108"/>
      <c r="H61" s="183"/>
      <c r="I61" s="183"/>
      <c r="J61" s="22"/>
      <c r="K61" s="22"/>
      <c r="L61" s="22"/>
    </row>
    <row r="62" spans="1:12">
      <c r="A62" s="64"/>
      <c r="B62" s="64"/>
      <c r="C62" s="65"/>
      <c r="D62" s="65"/>
      <c r="E62" s="65"/>
      <c r="F62" s="65"/>
      <c r="G62" s="65"/>
      <c r="H62" s="65"/>
      <c r="I62" s="66"/>
      <c r="J62" s="22"/>
      <c r="K62" s="22"/>
      <c r="L62" s="22"/>
    </row>
    <row r="63" spans="1:12" ht="13.8" thickBot="1">
      <c r="A63" s="67" t="s">
        <v>280</v>
      </c>
      <c r="B63" s="32"/>
      <c r="C63" s="32"/>
      <c r="D63" s="32"/>
      <c r="E63" s="32"/>
      <c r="F63" s="32"/>
      <c r="G63" s="68"/>
      <c r="H63" s="69"/>
      <c r="I63" s="68"/>
      <c r="J63" s="22"/>
      <c r="K63" s="22"/>
      <c r="L63" s="22"/>
    </row>
    <row r="64" spans="1:12">
      <c r="A64" s="32"/>
      <c r="B64" s="32"/>
      <c r="C64" s="32"/>
      <c r="D64" s="32"/>
      <c r="E64" s="64" t="s">
        <v>281</v>
      </c>
      <c r="F64" s="22"/>
      <c r="G64" s="180" t="s">
        <v>282</v>
      </c>
      <c r="H64" s="181"/>
      <c r="I64" s="182"/>
      <c r="J64" s="22"/>
      <c r="K64" s="22"/>
      <c r="L64" s="22"/>
    </row>
    <row r="65" spans="1:12">
      <c r="A65" s="70"/>
      <c r="B65" s="70"/>
      <c r="C65" s="37"/>
      <c r="D65" s="37"/>
      <c r="E65" s="37"/>
      <c r="F65" s="37"/>
      <c r="G65" s="174"/>
      <c r="H65" s="175"/>
      <c r="I65" s="37"/>
      <c r="J65" s="22"/>
      <c r="K65" s="22"/>
      <c r="L65" s="22"/>
    </row>
  </sheetData>
  <protectedRanges>
    <protectedRange sqref="I26 I24" name="Range1"/>
    <protectedRange sqref="E2" name="Range1_1"/>
    <protectedRange sqref="H2" name="Range1_2"/>
    <protectedRange sqref="C6:D6" name="Range1_1_1"/>
    <protectedRange sqref="C8:D8" name="Range1_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_1"/>
    <protectedRange sqref="D24:G24" name="Range1_4"/>
    <protectedRange sqref="C26" name="Range1_5"/>
    <protectedRange sqref="A30:I30" name="Range1_2_1_1"/>
    <protectedRange sqref="A32:I32" name="Range1_2_1_2"/>
    <protectedRange sqref="A34:D34" name="Range1_2_1_3"/>
  </protectedRanges>
  <mergeCells count="74"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C37:D37"/>
    <mergeCell ref="F37:G37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D22:F22"/>
    <mergeCell ref="G22:H22"/>
    <mergeCell ref="G26:H26"/>
    <mergeCell ref="A28:D28"/>
    <mergeCell ref="E28:G28"/>
    <mergeCell ref="H28:I2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</mergeCells>
  <phoneticPr fontId="3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23"/>
  <sheetViews>
    <sheetView view="pageBreakPreview" topLeftCell="A66" zoomScale="110" zoomScaleNormal="100" workbookViewId="0">
      <selection activeCell="O76" sqref="O76"/>
    </sheetView>
  </sheetViews>
  <sheetFormatPr defaultRowHeight="13.2"/>
  <sheetData>
    <row r="1" spans="1:11" ht="13.2" customHeight="1">
      <c r="A1" s="215" t="s">
        <v>350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>
      <c r="A2" s="219" t="s">
        <v>349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3.2" customHeight="1">
      <c r="A4" s="222" t="s">
        <v>351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1.2" thickBot="1">
      <c r="A5" s="225" t="s">
        <v>61</v>
      </c>
      <c r="B5" s="226"/>
      <c r="C5" s="226"/>
      <c r="D5" s="226"/>
      <c r="E5" s="226"/>
      <c r="F5" s="226"/>
      <c r="G5" s="226"/>
      <c r="H5" s="227"/>
      <c r="I5" s="72" t="s">
        <v>283</v>
      </c>
      <c r="J5" s="73" t="s">
        <v>115</v>
      </c>
      <c r="K5" s="74" t="s">
        <v>116</v>
      </c>
    </row>
    <row r="6" spans="1:11">
      <c r="A6" s="228">
        <v>1</v>
      </c>
      <c r="B6" s="228"/>
      <c r="C6" s="228"/>
      <c r="D6" s="228"/>
      <c r="E6" s="228"/>
      <c r="F6" s="228"/>
      <c r="G6" s="228"/>
      <c r="H6" s="228"/>
      <c r="I6" s="76">
        <v>2</v>
      </c>
      <c r="J6" s="75">
        <v>3</v>
      </c>
      <c r="K6" s="75">
        <v>4</v>
      </c>
    </row>
    <row r="7" spans="1:1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>
      <c r="A8" s="193" t="s">
        <v>62</v>
      </c>
      <c r="B8" s="194"/>
      <c r="C8" s="194"/>
      <c r="D8" s="194"/>
      <c r="E8" s="194"/>
      <c r="F8" s="194"/>
      <c r="G8" s="194"/>
      <c r="H8" s="214"/>
      <c r="I8" s="6">
        <v>1</v>
      </c>
      <c r="J8" s="11"/>
      <c r="K8" s="11"/>
    </row>
    <row r="9" spans="1:11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12">
        <f>J10+J17+J27+J36+J40</f>
        <v>244870271</v>
      </c>
      <c r="K9" s="12">
        <f>K10+K17+K27+K36+K40</f>
        <v>209093152</v>
      </c>
    </row>
    <row r="10" spans="1:11">
      <c r="A10" s="197" t="s">
        <v>209</v>
      </c>
      <c r="B10" s="198"/>
      <c r="C10" s="198"/>
      <c r="D10" s="198"/>
      <c r="E10" s="198"/>
      <c r="F10" s="198"/>
      <c r="G10" s="198"/>
      <c r="H10" s="199"/>
      <c r="I10" s="4">
        <v>3</v>
      </c>
      <c r="J10" s="12">
        <f>SUM(J11:J16)</f>
        <v>7135224</v>
      </c>
      <c r="K10" s="12">
        <f>SUM(K11:K16)</f>
        <v>7281997</v>
      </c>
    </row>
    <row r="11" spans="1:11">
      <c r="A11" s="197" t="s">
        <v>117</v>
      </c>
      <c r="B11" s="198"/>
      <c r="C11" s="198"/>
      <c r="D11" s="198"/>
      <c r="E11" s="198"/>
      <c r="F11" s="198"/>
      <c r="G11" s="198"/>
      <c r="H11" s="199"/>
      <c r="I11" s="4">
        <v>4</v>
      </c>
      <c r="J11" s="13">
        <v>3791773</v>
      </c>
      <c r="K11" s="13">
        <v>4588510</v>
      </c>
    </row>
    <row r="12" spans="1:11">
      <c r="A12" s="197" t="s">
        <v>14</v>
      </c>
      <c r="B12" s="198"/>
      <c r="C12" s="198"/>
      <c r="D12" s="198"/>
      <c r="E12" s="198"/>
      <c r="F12" s="198"/>
      <c r="G12" s="198"/>
      <c r="H12" s="199"/>
      <c r="I12" s="4">
        <v>5</v>
      </c>
      <c r="J12" s="13">
        <v>3318402</v>
      </c>
      <c r="K12" s="13">
        <v>2473949</v>
      </c>
    </row>
    <row r="13" spans="1:11">
      <c r="A13" s="197" t="s">
        <v>118</v>
      </c>
      <c r="B13" s="198"/>
      <c r="C13" s="198"/>
      <c r="D13" s="198"/>
      <c r="E13" s="198"/>
      <c r="F13" s="198"/>
      <c r="G13" s="198"/>
      <c r="H13" s="199"/>
      <c r="I13" s="4">
        <v>6</v>
      </c>
      <c r="J13" s="13"/>
      <c r="K13" s="13"/>
    </row>
    <row r="14" spans="1:11">
      <c r="A14" s="197" t="s">
        <v>212</v>
      </c>
      <c r="B14" s="198"/>
      <c r="C14" s="198"/>
      <c r="D14" s="198"/>
      <c r="E14" s="198"/>
      <c r="F14" s="198"/>
      <c r="G14" s="198"/>
      <c r="H14" s="199"/>
      <c r="I14" s="4">
        <v>7</v>
      </c>
      <c r="J14" s="13"/>
      <c r="K14" s="13"/>
    </row>
    <row r="15" spans="1:11">
      <c r="A15" s="197" t="s">
        <v>213</v>
      </c>
      <c r="B15" s="198"/>
      <c r="C15" s="198"/>
      <c r="D15" s="198"/>
      <c r="E15" s="198"/>
      <c r="F15" s="198"/>
      <c r="G15" s="198"/>
      <c r="H15" s="199"/>
      <c r="I15" s="4">
        <v>8</v>
      </c>
      <c r="J15" s="13"/>
      <c r="K15" s="13">
        <v>204542</v>
      </c>
    </row>
    <row r="16" spans="1:11">
      <c r="A16" s="197" t="s">
        <v>214</v>
      </c>
      <c r="B16" s="198"/>
      <c r="C16" s="198"/>
      <c r="D16" s="198"/>
      <c r="E16" s="198"/>
      <c r="F16" s="198"/>
      <c r="G16" s="198"/>
      <c r="H16" s="199"/>
      <c r="I16" s="4">
        <v>9</v>
      </c>
      <c r="J16" s="13">
        <v>25049</v>
      </c>
      <c r="K16" s="13">
        <v>14996</v>
      </c>
    </row>
    <row r="17" spans="1:11">
      <c r="A17" s="197" t="s">
        <v>210</v>
      </c>
      <c r="B17" s="198"/>
      <c r="C17" s="198"/>
      <c r="D17" s="198"/>
      <c r="E17" s="198"/>
      <c r="F17" s="198"/>
      <c r="G17" s="198"/>
      <c r="H17" s="199"/>
      <c r="I17" s="4">
        <v>10</v>
      </c>
      <c r="J17" s="12">
        <f>SUM(J18:J26)</f>
        <v>179641997</v>
      </c>
      <c r="K17" s="12">
        <f>SUM(K18:K26)</f>
        <v>173066672</v>
      </c>
    </row>
    <row r="18" spans="1:11">
      <c r="A18" s="197" t="s">
        <v>215</v>
      </c>
      <c r="B18" s="198"/>
      <c r="C18" s="198"/>
      <c r="D18" s="198"/>
      <c r="E18" s="198"/>
      <c r="F18" s="198"/>
      <c r="G18" s="198"/>
      <c r="H18" s="199"/>
      <c r="I18" s="4">
        <v>11</v>
      </c>
      <c r="J18" s="13">
        <v>13521925</v>
      </c>
      <c r="K18" s="13">
        <v>13521925</v>
      </c>
    </row>
    <row r="19" spans="1:11">
      <c r="A19" s="197" t="s">
        <v>250</v>
      </c>
      <c r="B19" s="198"/>
      <c r="C19" s="198"/>
      <c r="D19" s="198"/>
      <c r="E19" s="198"/>
      <c r="F19" s="198"/>
      <c r="G19" s="198"/>
      <c r="H19" s="199"/>
      <c r="I19" s="4">
        <v>12</v>
      </c>
      <c r="J19" s="13">
        <v>106737910</v>
      </c>
      <c r="K19" s="13">
        <v>102535812</v>
      </c>
    </row>
    <row r="20" spans="1:11">
      <c r="A20" s="197" t="s">
        <v>216</v>
      </c>
      <c r="B20" s="198"/>
      <c r="C20" s="198"/>
      <c r="D20" s="198"/>
      <c r="E20" s="198"/>
      <c r="F20" s="198"/>
      <c r="G20" s="198"/>
      <c r="H20" s="199"/>
      <c r="I20" s="4">
        <v>13</v>
      </c>
      <c r="J20" s="13">
        <v>50027971</v>
      </c>
      <c r="K20" s="13">
        <v>47415021</v>
      </c>
    </row>
    <row r="21" spans="1:11">
      <c r="A21" s="197" t="s">
        <v>27</v>
      </c>
      <c r="B21" s="198"/>
      <c r="C21" s="198"/>
      <c r="D21" s="198"/>
      <c r="E21" s="198"/>
      <c r="F21" s="198"/>
      <c r="G21" s="198"/>
      <c r="H21" s="199"/>
      <c r="I21" s="4">
        <v>14</v>
      </c>
      <c r="J21" s="13">
        <v>7039934</v>
      </c>
      <c r="K21" s="13">
        <v>5981708</v>
      </c>
    </row>
    <row r="22" spans="1:11">
      <c r="A22" s="197" t="s">
        <v>28</v>
      </c>
      <c r="B22" s="198"/>
      <c r="C22" s="198"/>
      <c r="D22" s="198"/>
      <c r="E22" s="198"/>
      <c r="F22" s="198"/>
      <c r="G22" s="198"/>
      <c r="H22" s="199"/>
      <c r="I22" s="4">
        <v>15</v>
      </c>
      <c r="J22" s="13"/>
      <c r="K22" s="13"/>
    </row>
    <row r="23" spans="1:11">
      <c r="A23" s="197" t="s">
        <v>74</v>
      </c>
      <c r="B23" s="198"/>
      <c r="C23" s="198"/>
      <c r="D23" s="198"/>
      <c r="E23" s="198"/>
      <c r="F23" s="198"/>
      <c r="G23" s="198"/>
      <c r="H23" s="199"/>
      <c r="I23" s="4">
        <v>16</v>
      </c>
      <c r="J23" s="13">
        <v>1999795</v>
      </c>
      <c r="K23" s="13">
        <v>212274</v>
      </c>
    </row>
    <row r="24" spans="1:11">
      <c r="A24" s="197" t="s">
        <v>75</v>
      </c>
      <c r="B24" s="198"/>
      <c r="C24" s="198"/>
      <c r="D24" s="198"/>
      <c r="E24" s="198"/>
      <c r="F24" s="198"/>
      <c r="G24" s="198"/>
      <c r="H24" s="199"/>
      <c r="I24" s="4">
        <v>17</v>
      </c>
      <c r="J24" s="13">
        <v>216630</v>
      </c>
      <c r="K24" s="13">
        <v>3305650</v>
      </c>
    </row>
    <row r="25" spans="1:11">
      <c r="A25" s="197" t="s">
        <v>76</v>
      </c>
      <c r="B25" s="198"/>
      <c r="C25" s="198"/>
      <c r="D25" s="198"/>
      <c r="E25" s="198"/>
      <c r="F25" s="198"/>
      <c r="G25" s="198"/>
      <c r="H25" s="199"/>
      <c r="I25" s="4">
        <v>18</v>
      </c>
      <c r="J25" s="13">
        <v>70319</v>
      </c>
      <c r="K25" s="13"/>
    </row>
    <row r="26" spans="1:11">
      <c r="A26" s="197" t="s">
        <v>77</v>
      </c>
      <c r="B26" s="198"/>
      <c r="C26" s="198"/>
      <c r="D26" s="198"/>
      <c r="E26" s="198"/>
      <c r="F26" s="198"/>
      <c r="G26" s="198"/>
      <c r="H26" s="199"/>
      <c r="I26" s="4">
        <v>19</v>
      </c>
      <c r="J26" s="13">
        <v>27513</v>
      </c>
      <c r="K26" s="13">
        <v>94282</v>
      </c>
    </row>
    <row r="27" spans="1:11">
      <c r="A27" s="197" t="s">
        <v>194</v>
      </c>
      <c r="B27" s="198"/>
      <c r="C27" s="198"/>
      <c r="D27" s="198"/>
      <c r="E27" s="198"/>
      <c r="F27" s="198"/>
      <c r="G27" s="198"/>
      <c r="H27" s="199"/>
      <c r="I27" s="4">
        <v>20</v>
      </c>
      <c r="J27" s="12">
        <f>SUM(J28:J35)</f>
        <v>27721300</v>
      </c>
      <c r="K27" s="12">
        <f>SUM(K28:K35)</f>
        <v>15715484</v>
      </c>
    </row>
    <row r="28" spans="1:11">
      <c r="A28" s="197" t="s">
        <v>78</v>
      </c>
      <c r="B28" s="198"/>
      <c r="C28" s="198"/>
      <c r="D28" s="198"/>
      <c r="E28" s="198"/>
      <c r="F28" s="198"/>
      <c r="G28" s="198"/>
      <c r="H28" s="199"/>
      <c r="I28" s="4">
        <v>21</v>
      </c>
      <c r="J28" s="13"/>
      <c r="K28" s="13"/>
    </row>
    <row r="29" spans="1:11">
      <c r="A29" s="197" t="s">
        <v>79</v>
      </c>
      <c r="B29" s="198"/>
      <c r="C29" s="198"/>
      <c r="D29" s="198"/>
      <c r="E29" s="198"/>
      <c r="F29" s="198"/>
      <c r="G29" s="198"/>
      <c r="H29" s="199"/>
      <c r="I29" s="4">
        <v>22</v>
      </c>
      <c r="J29" s="13"/>
      <c r="K29" s="13"/>
    </row>
    <row r="30" spans="1:11">
      <c r="A30" s="197" t="s">
        <v>80</v>
      </c>
      <c r="B30" s="198"/>
      <c r="C30" s="198"/>
      <c r="D30" s="198"/>
      <c r="E30" s="198"/>
      <c r="F30" s="198"/>
      <c r="G30" s="198"/>
      <c r="H30" s="199"/>
      <c r="I30" s="4">
        <v>23</v>
      </c>
      <c r="J30" s="13">
        <v>12436399</v>
      </c>
      <c r="K30" s="13">
        <v>810799</v>
      </c>
    </row>
    <row r="31" spans="1:11">
      <c r="A31" s="197" t="s">
        <v>85</v>
      </c>
      <c r="B31" s="198"/>
      <c r="C31" s="198"/>
      <c r="D31" s="198"/>
      <c r="E31" s="198"/>
      <c r="F31" s="198"/>
      <c r="G31" s="198"/>
      <c r="H31" s="199"/>
      <c r="I31" s="4">
        <v>24</v>
      </c>
      <c r="J31" s="13"/>
      <c r="K31" s="13"/>
    </row>
    <row r="32" spans="1:11">
      <c r="A32" s="197" t="s">
        <v>86</v>
      </c>
      <c r="B32" s="198"/>
      <c r="C32" s="198"/>
      <c r="D32" s="198"/>
      <c r="E32" s="198"/>
      <c r="F32" s="198"/>
      <c r="G32" s="198"/>
      <c r="H32" s="199"/>
      <c r="I32" s="4">
        <v>25</v>
      </c>
      <c r="J32" s="13">
        <v>6052610</v>
      </c>
      <c r="K32" s="13">
        <v>6178791</v>
      </c>
    </row>
    <row r="33" spans="1:11">
      <c r="A33" s="197" t="s">
        <v>87</v>
      </c>
      <c r="B33" s="198"/>
      <c r="C33" s="198"/>
      <c r="D33" s="198"/>
      <c r="E33" s="198"/>
      <c r="F33" s="198"/>
      <c r="G33" s="198"/>
      <c r="H33" s="199"/>
      <c r="I33" s="4">
        <v>26</v>
      </c>
      <c r="J33" s="13">
        <v>9165934</v>
      </c>
      <c r="K33" s="13">
        <v>8679982</v>
      </c>
    </row>
    <row r="34" spans="1:11">
      <c r="A34" s="197" t="s">
        <v>81</v>
      </c>
      <c r="B34" s="198"/>
      <c r="C34" s="198"/>
      <c r="D34" s="198"/>
      <c r="E34" s="198"/>
      <c r="F34" s="198"/>
      <c r="G34" s="198"/>
      <c r="H34" s="199"/>
      <c r="I34" s="4">
        <v>27</v>
      </c>
      <c r="J34" s="13">
        <v>66357</v>
      </c>
      <c r="K34" s="13">
        <v>45912</v>
      </c>
    </row>
    <row r="35" spans="1:11">
      <c r="A35" s="197" t="s">
        <v>186</v>
      </c>
      <c r="B35" s="198"/>
      <c r="C35" s="198"/>
      <c r="D35" s="198"/>
      <c r="E35" s="198"/>
      <c r="F35" s="198"/>
      <c r="G35" s="198"/>
      <c r="H35" s="199"/>
      <c r="I35" s="4">
        <v>28</v>
      </c>
      <c r="J35" s="13"/>
      <c r="K35" s="13"/>
    </row>
    <row r="36" spans="1:11">
      <c r="A36" s="197" t="s">
        <v>187</v>
      </c>
      <c r="B36" s="198"/>
      <c r="C36" s="198"/>
      <c r="D36" s="198"/>
      <c r="E36" s="198"/>
      <c r="F36" s="198"/>
      <c r="G36" s="198"/>
      <c r="H36" s="199"/>
      <c r="I36" s="4">
        <v>29</v>
      </c>
      <c r="J36" s="12">
        <f>SUM(J37:J39)</f>
        <v>30371750</v>
      </c>
      <c r="K36" s="12">
        <f>SUM(K37:K39)</f>
        <v>13028999</v>
      </c>
    </row>
    <row r="37" spans="1:11">
      <c r="A37" s="197" t="s">
        <v>82</v>
      </c>
      <c r="B37" s="198"/>
      <c r="C37" s="198"/>
      <c r="D37" s="198"/>
      <c r="E37" s="198"/>
      <c r="F37" s="198"/>
      <c r="G37" s="198"/>
      <c r="H37" s="199"/>
      <c r="I37" s="4">
        <v>30</v>
      </c>
      <c r="J37" s="13"/>
      <c r="K37" s="13"/>
    </row>
    <row r="38" spans="1:11">
      <c r="A38" s="197" t="s">
        <v>83</v>
      </c>
      <c r="B38" s="198"/>
      <c r="C38" s="198"/>
      <c r="D38" s="198"/>
      <c r="E38" s="198"/>
      <c r="F38" s="198"/>
      <c r="G38" s="198"/>
      <c r="H38" s="199"/>
      <c r="I38" s="4">
        <v>31</v>
      </c>
      <c r="J38" s="13">
        <v>30371750</v>
      </c>
      <c r="K38" s="13">
        <v>13028999</v>
      </c>
    </row>
    <row r="39" spans="1:11">
      <c r="A39" s="197" t="s">
        <v>84</v>
      </c>
      <c r="B39" s="198"/>
      <c r="C39" s="198"/>
      <c r="D39" s="198"/>
      <c r="E39" s="198"/>
      <c r="F39" s="198"/>
      <c r="G39" s="198"/>
      <c r="H39" s="199"/>
      <c r="I39" s="4">
        <v>32</v>
      </c>
      <c r="J39" s="13"/>
      <c r="K39" s="13"/>
    </row>
    <row r="40" spans="1:11">
      <c r="A40" s="197" t="s">
        <v>188</v>
      </c>
      <c r="B40" s="198"/>
      <c r="C40" s="198"/>
      <c r="D40" s="198"/>
      <c r="E40" s="198"/>
      <c r="F40" s="198"/>
      <c r="G40" s="198"/>
      <c r="H40" s="199"/>
      <c r="I40" s="4">
        <v>33</v>
      </c>
      <c r="J40" s="13"/>
      <c r="K40" s="13"/>
    </row>
    <row r="41" spans="1:11">
      <c r="A41" s="200" t="s">
        <v>243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">
        <f>J42+J50+J57+J65</f>
        <v>432615960</v>
      </c>
      <c r="K41" s="12">
        <f>K42+K50+K57+K65</f>
        <v>560739159</v>
      </c>
    </row>
    <row r="42" spans="1:11">
      <c r="A42" s="197" t="s">
        <v>103</v>
      </c>
      <c r="B42" s="198"/>
      <c r="C42" s="198"/>
      <c r="D42" s="198"/>
      <c r="E42" s="198"/>
      <c r="F42" s="198"/>
      <c r="G42" s="198"/>
      <c r="H42" s="199"/>
      <c r="I42" s="4">
        <v>35</v>
      </c>
      <c r="J42" s="12">
        <f>SUM(J43:J49)</f>
        <v>238765944</v>
      </c>
      <c r="K42" s="12">
        <f>SUM(K43:K49)</f>
        <v>310526117</v>
      </c>
    </row>
    <row r="43" spans="1:11">
      <c r="A43" s="197" t="s">
        <v>123</v>
      </c>
      <c r="B43" s="198"/>
      <c r="C43" s="198"/>
      <c r="D43" s="198"/>
      <c r="E43" s="198"/>
      <c r="F43" s="198"/>
      <c r="G43" s="198"/>
      <c r="H43" s="199"/>
      <c r="I43" s="4">
        <v>36</v>
      </c>
      <c r="J43" s="13">
        <v>36746711</v>
      </c>
      <c r="K43" s="13">
        <v>96321222</v>
      </c>
    </row>
    <row r="44" spans="1:11">
      <c r="A44" s="197" t="s">
        <v>124</v>
      </c>
      <c r="B44" s="198"/>
      <c r="C44" s="198"/>
      <c r="D44" s="198"/>
      <c r="E44" s="198"/>
      <c r="F44" s="198"/>
      <c r="G44" s="198"/>
      <c r="H44" s="199"/>
      <c r="I44" s="4">
        <v>37</v>
      </c>
      <c r="J44" s="13">
        <v>156750474</v>
      </c>
      <c r="K44" s="13">
        <v>169282120</v>
      </c>
    </row>
    <row r="45" spans="1:11">
      <c r="A45" s="197" t="s">
        <v>88</v>
      </c>
      <c r="B45" s="198"/>
      <c r="C45" s="198"/>
      <c r="D45" s="198"/>
      <c r="E45" s="198"/>
      <c r="F45" s="198"/>
      <c r="G45" s="198"/>
      <c r="H45" s="199"/>
      <c r="I45" s="4">
        <v>38</v>
      </c>
      <c r="J45" s="13">
        <v>53690</v>
      </c>
      <c r="K45" s="13">
        <v>53690</v>
      </c>
    </row>
    <row r="46" spans="1:11">
      <c r="A46" s="197" t="s">
        <v>89</v>
      </c>
      <c r="B46" s="198"/>
      <c r="C46" s="198"/>
      <c r="D46" s="198"/>
      <c r="E46" s="198"/>
      <c r="F46" s="198"/>
      <c r="G46" s="198"/>
      <c r="H46" s="199"/>
      <c r="I46" s="4">
        <v>39</v>
      </c>
      <c r="J46" s="13">
        <v>5877427</v>
      </c>
      <c r="K46" s="13">
        <v>7923126</v>
      </c>
    </row>
    <row r="47" spans="1:11">
      <c r="A47" s="197" t="s">
        <v>90</v>
      </c>
      <c r="B47" s="198"/>
      <c r="C47" s="198"/>
      <c r="D47" s="198"/>
      <c r="E47" s="198"/>
      <c r="F47" s="198"/>
      <c r="G47" s="198"/>
      <c r="H47" s="199"/>
      <c r="I47" s="4">
        <v>40</v>
      </c>
      <c r="J47" s="13">
        <v>39337642</v>
      </c>
      <c r="K47" s="13">
        <v>36945959</v>
      </c>
    </row>
    <row r="48" spans="1:11">
      <c r="A48" s="197" t="s">
        <v>91</v>
      </c>
      <c r="B48" s="198"/>
      <c r="C48" s="198"/>
      <c r="D48" s="198"/>
      <c r="E48" s="198"/>
      <c r="F48" s="198"/>
      <c r="G48" s="198"/>
      <c r="H48" s="199"/>
      <c r="I48" s="4">
        <v>41</v>
      </c>
      <c r="J48" s="13"/>
      <c r="K48" s="13"/>
    </row>
    <row r="49" spans="1:11">
      <c r="A49" s="197" t="s">
        <v>92</v>
      </c>
      <c r="B49" s="198"/>
      <c r="C49" s="198"/>
      <c r="D49" s="198"/>
      <c r="E49" s="198"/>
      <c r="F49" s="198"/>
      <c r="G49" s="198"/>
      <c r="H49" s="199"/>
      <c r="I49" s="4">
        <v>42</v>
      </c>
      <c r="J49" s="13"/>
      <c r="K49" s="13"/>
    </row>
    <row r="50" spans="1:11">
      <c r="A50" s="197" t="s">
        <v>104</v>
      </c>
      <c r="B50" s="198"/>
      <c r="C50" s="198"/>
      <c r="D50" s="198"/>
      <c r="E50" s="198"/>
      <c r="F50" s="198"/>
      <c r="G50" s="198"/>
      <c r="H50" s="199"/>
      <c r="I50" s="4">
        <v>43</v>
      </c>
      <c r="J50" s="12">
        <f>SUM(J51:J56)</f>
        <v>146789001</v>
      </c>
      <c r="K50" s="12">
        <f>SUM(K51:K56)</f>
        <v>169567516</v>
      </c>
    </row>
    <row r="51" spans="1:11">
      <c r="A51" s="197" t="s">
        <v>204</v>
      </c>
      <c r="B51" s="198"/>
      <c r="C51" s="198"/>
      <c r="D51" s="198"/>
      <c r="E51" s="198"/>
      <c r="F51" s="198"/>
      <c r="G51" s="198"/>
      <c r="H51" s="199"/>
      <c r="I51" s="4">
        <v>44</v>
      </c>
      <c r="J51" s="13"/>
      <c r="K51" s="13"/>
    </row>
    <row r="52" spans="1:11">
      <c r="A52" s="197" t="s">
        <v>205</v>
      </c>
      <c r="B52" s="198"/>
      <c r="C52" s="198"/>
      <c r="D52" s="198"/>
      <c r="E52" s="198"/>
      <c r="F52" s="198"/>
      <c r="G52" s="198"/>
      <c r="H52" s="199"/>
      <c r="I52" s="4">
        <v>45</v>
      </c>
      <c r="J52" s="13">
        <v>134010725</v>
      </c>
      <c r="K52" s="13">
        <v>146092410</v>
      </c>
    </row>
    <row r="53" spans="1:11">
      <c r="A53" s="197" t="s">
        <v>206</v>
      </c>
      <c r="B53" s="198"/>
      <c r="C53" s="198"/>
      <c r="D53" s="198"/>
      <c r="E53" s="198"/>
      <c r="F53" s="198"/>
      <c r="G53" s="198"/>
      <c r="H53" s="199"/>
      <c r="I53" s="4">
        <v>46</v>
      </c>
      <c r="J53" s="13"/>
      <c r="K53" s="13"/>
    </row>
    <row r="54" spans="1:11">
      <c r="A54" s="197" t="s">
        <v>207</v>
      </c>
      <c r="B54" s="198"/>
      <c r="C54" s="198"/>
      <c r="D54" s="198"/>
      <c r="E54" s="198"/>
      <c r="F54" s="198"/>
      <c r="G54" s="198"/>
      <c r="H54" s="199"/>
      <c r="I54" s="4">
        <v>47</v>
      </c>
      <c r="J54" s="13">
        <v>363757</v>
      </c>
      <c r="K54" s="13">
        <v>309213</v>
      </c>
    </row>
    <row r="55" spans="1:11">
      <c r="A55" s="197" t="s">
        <v>10</v>
      </c>
      <c r="B55" s="198"/>
      <c r="C55" s="198"/>
      <c r="D55" s="198"/>
      <c r="E55" s="198"/>
      <c r="F55" s="198"/>
      <c r="G55" s="198"/>
      <c r="H55" s="199"/>
      <c r="I55" s="4">
        <v>48</v>
      </c>
      <c r="J55" s="13">
        <v>7965317</v>
      </c>
      <c r="K55" s="13">
        <v>10124985</v>
      </c>
    </row>
    <row r="56" spans="1:11">
      <c r="A56" s="197" t="s">
        <v>11</v>
      </c>
      <c r="B56" s="198"/>
      <c r="C56" s="198"/>
      <c r="D56" s="198"/>
      <c r="E56" s="198"/>
      <c r="F56" s="198"/>
      <c r="G56" s="198"/>
      <c r="H56" s="199"/>
      <c r="I56" s="4">
        <v>49</v>
      </c>
      <c r="J56" s="13">
        <v>4449202</v>
      </c>
      <c r="K56" s="13">
        <v>13040908</v>
      </c>
    </row>
    <row r="57" spans="1:11">
      <c r="A57" s="197" t="s">
        <v>105</v>
      </c>
      <c r="B57" s="198"/>
      <c r="C57" s="198"/>
      <c r="D57" s="198"/>
      <c r="E57" s="198"/>
      <c r="F57" s="198"/>
      <c r="G57" s="198"/>
      <c r="H57" s="199"/>
      <c r="I57" s="4">
        <v>50</v>
      </c>
      <c r="J57" s="12">
        <f>SUM(J58:J64)</f>
        <v>32270687</v>
      </c>
      <c r="K57" s="12">
        <f>SUM(K58:K64)</f>
        <v>30465506</v>
      </c>
    </row>
    <row r="58" spans="1:11">
      <c r="A58" s="197" t="s">
        <v>78</v>
      </c>
      <c r="B58" s="198"/>
      <c r="C58" s="198"/>
      <c r="D58" s="198"/>
      <c r="E58" s="198"/>
      <c r="F58" s="198"/>
      <c r="G58" s="198"/>
      <c r="H58" s="199"/>
      <c r="I58" s="4">
        <v>51</v>
      </c>
      <c r="J58" s="13"/>
      <c r="K58" s="13"/>
    </row>
    <row r="59" spans="1:11">
      <c r="A59" s="197" t="s">
        <v>79</v>
      </c>
      <c r="B59" s="198"/>
      <c r="C59" s="198"/>
      <c r="D59" s="198"/>
      <c r="E59" s="198"/>
      <c r="F59" s="198"/>
      <c r="G59" s="198"/>
      <c r="H59" s="199"/>
      <c r="I59" s="4">
        <v>52</v>
      </c>
      <c r="J59" s="13"/>
      <c r="K59" s="13"/>
    </row>
    <row r="60" spans="1:11">
      <c r="A60" s="197" t="s">
        <v>245</v>
      </c>
      <c r="B60" s="198"/>
      <c r="C60" s="198"/>
      <c r="D60" s="198"/>
      <c r="E60" s="198"/>
      <c r="F60" s="198"/>
      <c r="G60" s="198"/>
      <c r="H60" s="199"/>
      <c r="I60" s="4">
        <v>53</v>
      </c>
      <c r="J60" s="13"/>
      <c r="K60" s="13"/>
    </row>
    <row r="61" spans="1:11">
      <c r="A61" s="197" t="s">
        <v>85</v>
      </c>
      <c r="B61" s="198"/>
      <c r="C61" s="198"/>
      <c r="D61" s="198"/>
      <c r="E61" s="198"/>
      <c r="F61" s="198"/>
      <c r="G61" s="198"/>
      <c r="H61" s="199"/>
      <c r="I61" s="4">
        <v>54</v>
      </c>
      <c r="J61" s="13"/>
      <c r="K61" s="13"/>
    </row>
    <row r="62" spans="1:11">
      <c r="A62" s="197" t="s">
        <v>86</v>
      </c>
      <c r="B62" s="198"/>
      <c r="C62" s="198"/>
      <c r="D62" s="198"/>
      <c r="E62" s="198"/>
      <c r="F62" s="198"/>
      <c r="G62" s="198"/>
      <c r="H62" s="199"/>
      <c r="I62" s="4">
        <v>55</v>
      </c>
      <c r="J62" s="13"/>
      <c r="K62" s="13"/>
    </row>
    <row r="63" spans="1:11">
      <c r="A63" s="197" t="s">
        <v>87</v>
      </c>
      <c r="B63" s="198"/>
      <c r="C63" s="198"/>
      <c r="D63" s="198"/>
      <c r="E63" s="198"/>
      <c r="F63" s="198"/>
      <c r="G63" s="198"/>
      <c r="H63" s="199"/>
      <c r="I63" s="4">
        <v>56</v>
      </c>
      <c r="J63" s="13">
        <v>255005</v>
      </c>
      <c r="K63" s="13">
        <v>121193</v>
      </c>
    </row>
    <row r="64" spans="1:11">
      <c r="A64" s="197" t="s">
        <v>46</v>
      </c>
      <c r="B64" s="198"/>
      <c r="C64" s="198"/>
      <c r="D64" s="198"/>
      <c r="E64" s="198"/>
      <c r="F64" s="198"/>
      <c r="G64" s="198"/>
      <c r="H64" s="199"/>
      <c r="I64" s="4">
        <v>57</v>
      </c>
      <c r="J64" s="13">
        <v>32015682</v>
      </c>
      <c r="K64" s="13">
        <v>30344313</v>
      </c>
    </row>
    <row r="65" spans="1:11">
      <c r="A65" s="197" t="s">
        <v>211</v>
      </c>
      <c r="B65" s="198"/>
      <c r="C65" s="198"/>
      <c r="D65" s="198"/>
      <c r="E65" s="198"/>
      <c r="F65" s="198"/>
      <c r="G65" s="198"/>
      <c r="H65" s="199"/>
      <c r="I65" s="4">
        <v>58</v>
      </c>
      <c r="J65" s="13">
        <v>14790328</v>
      </c>
      <c r="K65" s="13">
        <v>50180020</v>
      </c>
    </row>
    <row r="66" spans="1:11">
      <c r="A66" s="200" t="s">
        <v>58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v>1012869</v>
      </c>
      <c r="K66" s="13">
        <v>1941803</v>
      </c>
    </row>
    <row r="67" spans="1:11">
      <c r="A67" s="200" t="s">
        <v>244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">
        <f>J8+J9+J41+J66</f>
        <v>678499100</v>
      </c>
      <c r="K67" s="12">
        <f>K8+K9+K41+K66</f>
        <v>771774114</v>
      </c>
    </row>
    <row r="68" spans="1:11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>
        <v>334216216</v>
      </c>
      <c r="K68" s="14">
        <v>391669793</v>
      </c>
    </row>
    <row r="69" spans="1:11">
      <c r="A69" s="189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>
      <c r="A70" s="193" t="s">
        <v>195</v>
      </c>
      <c r="B70" s="194"/>
      <c r="C70" s="194"/>
      <c r="D70" s="194"/>
      <c r="E70" s="194"/>
      <c r="F70" s="194"/>
      <c r="G70" s="194"/>
      <c r="H70" s="214"/>
      <c r="I70" s="6">
        <v>62</v>
      </c>
      <c r="J70" s="20">
        <f>J71+J72+J73+J79+J80+J83+J86</f>
        <v>254085688</v>
      </c>
      <c r="K70" s="20">
        <f>K71+K72+K73+K79+K80+K83+K86</f>
        <v>263366246</v>
      </c>
    </row>
    <row r="71" spans="1:11">
      <c r="A71" s="197" t="s">
        <v>147</v>
      </c>
      <c r="B71" s="198"/>
      <c r="C71" s="198"/>
      <c r="D71" s="198"/>
      <c r="E71" s="198"/>
      <c r="F71" s="198"/>
      <c r="G71" s="198"/>
      <c r="H71" s="199"/>
      <c r="I71" s="4">
        <v>63</v>
      </c>
      <c r="J71" s="13">
        <v>323706800</v>
      </c>
      <c r="K71" s="13">
        <v>323706800</v>
      </c>
    </row>
    <row r="72" spans="1:11">
      <c r="A72" s="197" t="s">
        <v>148</v>
      </c>
      <c r="B72" s="198"/>
      <c r="C72" s="198"/>
      <c r="D72" s="198"/>
      <c r="E72" s="198"/>
      <c r="F72" s="198"/>
      <c r="G72" s="198"/>
      <c r="H72" s="199"/>
      <c r="I72" s="4">
        <v>64</v>
      </c>
      <c r="J72" s="13"/>
      <c r="K72" s="13"/>
    </row>
    <row r="73" spans="1:11">
      <c r="A73" s="197" t="s">
        <v>149</v>
      </c>
      <c r="B73" s="198"/>
      <c r="C73" s="198"/>
      <c r="D73" s="198"/>
      <c r="E73" s="198"/>
      <c r="F73" s="198"/>
      <c r="G73" s="198"/>
      <c r="H73" s="199"/>
      <c r="I73" s="4">
        <v>65</v>
      </c>
      <c r="J73" s="12">
        <f>J74+J75-J76+J77+J78</f>
        <v>0</v>
      </c>
      <c r="K73" s="12">
        <f>K74+K75-K76+K77+K78</f>
        <v>0</v>
      </c>
    </row>
    <row r="74" spans="1:11">
      <c r="A74" s="197" t="s">
        <v>150</v>
      </c>
      <c r="B74" s="198"/>
      <c r="C74" s="198"/>
      <c r="D74" s="198"/>
      <c r="E74" s="198"/>
      <c r="F74" s="198"/>
      <c r="G74" s="198"/>
      <c r="H74" s="199"/>
      <c r="I74" s="4">
        <v>66</v>
      </c>
      <c r="J74" s="13"/>
      <c r="K74" s="13"/>
    </row>
    <row r="75" spans="1:11">
      <c r="A75" s="197" t="s">
        <v>151</v>
      </c>
      <c r="B75" s="198"/>
      <c r="C75" s="198"/>
      <c r="D75" s="198"/>
      <c r="E75" s="198"/>
      <c r="F75" s="198"/>
      <c r="G75" s="198"/>
      <c r="H75" s="199"/>
      <c r="I75" s="4">
        <v>67</v>
      </c>
      <c r="J75" s="13">
        <v>4705300</v>
      </c>
      <c r="K75" s="13">
        <v>4700300</v>
      </c>
    </row>
    <row r="76" spans="1:11">
      <c r="A76" s="197" t="s">
        <v>139</v>
      </c>
      <c r="B76" s="198"/>
      <c r="C76" s="198"/>
      <c r="D76" s="198"/>
      <c r="E76" s="198"/>
      <c r="F76" s="198"/>
      <c r="G76" s="198"/>
      <c r="H76" s="199"/>
      <c r="I76" s="4">
        <v>68</v>
      </c>
      <c r="J76" s="13">
        <v>4705300</v>
      </c>
      <c r="K76" s="13">
        <v>4700300</v>
      </c>
    </row>
    <row r="77" spans="1:11">
      <c r="A77" s="197" t="s">
        <v>140</v>
      </c>
      <c r="B77" s="198"/>
      <c r="C77" s="198"/>
      <c r="D77" s="198"/>
      <c r="E77" s="198"/>
      <c r="F77" s="198"/>
      <c r="G77" s="198"/>
      <c r="H77" s="199"/>
      <c r="I77" s="4">
        <v>69</v>
      </c>
      <c r="J77" s="13"/>
      <c r="K77" s="13"/>
    </row>
    <row r="78" spans="1:11">
      <c r="A78" s="197" t="s">
        <v>141</v>
      </c>
      <c r="B78" s="198"/>
      <c r="C78" s="198"/>
      <c r="D78" s="198"/>
      <c r="E78" s="198"/>
      <c r="F78" s="198"/>
      <c r="G78" s="198"/>
      <c r="H78" s="199"/>
      <c r="I78" s="4">
        <v>70</v>
      </c>
      <c r="J78" s="13"/>
      <c r="K78" s="13"/>
    </row>
    <row r="79" spans="1:11">
      <c r="A79" s="197" t="s">
        <v>142</v>
      </c>
      <c r="B79" s="198"/>
      <c r="C79" s="198"/>
      <c r="D79" s="198"/>
      <c r="E79" s="198"/>
      <c r="F79" s="198"/>
      <c r="G79" s="198"/>
      <c r="H79" s="199"/>
      <c r="I79" s="4">
        <v>71</v>
      </c>
      <c r="J79" s="13"/>
      <c r="K79" s="13"/>
    </row>
    <row r="80" spans="1:11">
      <c r="A80" s="197" t="s">
        <v>241</v>
      </c>
      <c r="B80" s="198"/>
      <c r="C80" s="198"/>
      <c r="D80" s="198"/>
      <c r="E80" s="198"/>
      <c r="F80" s="198"/>
      <c r="G80" s="198"/>
      <c r="H80" s="199"/>
      <c r="I80" s="4">
        <v>72</v>
      </c>
      <c r="J80" s="12">
        <f>J81-J82</f>
        <v>-19083597</v>
      </c>
      <c r="K80" s="12">
        <f>K81-K82</f>
        <v>-70378391</v>
      </c>
    </row>
    <row r="81" spans="1:11">
      <c r="A81" s="206" t="s">
        <v>171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/>
      <c r="K81" s="13"/>
    </row>
    <row r="82" spans="1:11">
      <c r="A82" s="206" t="s">
        <v>172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19083597</v>
      </c>
      <c r="K82" s="13">
        <v>70378391</v>
      </c>
    </row>
    <row r="83" spans="1:11">
      <c r="A83" s="197" t="s">
        <v>242</v>
      </c>
      <c r="B83" s="198"/>
      <c r="C83" s="198"/>
      <c r="D83" s="198"/>
      <c r="E83" s="198"/>
      <c r="F83" s="198"/>
      <c r="G83" s="198"/>
      <c r="H83" s="199"/>
      <c r="I83" s="4">
        <v>75</v>
      </c>
      <c r="J83" s="12">
        <f>J84-J85</f>
        <v>-51282599</v>
      </c>
      <c r="K83" s="12">
        <f>K84-K85</f>
        <v>9400260</v>
      </c>
    </row>
    <row r="84" spans="1:11">
      <c r="A84" s="206" t="s">
        <v>173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900813</v>
      </c>
      <c r="K84" s="13">
        <v>12329812</v>
      </c>
    </row>
    <row r="85" spans="1:11">
      <c r="A85" s="206" t="s">
        <v>174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52183412</v>
      </c>
      <c r="K85" s="13">
        <v>2929552</v>
      </c>
    </row>
    <row r="86" spans="1:11">
      <c r="A86" s="197" t="s">
        <v>175</v>
      </c>
      <c r="B86" s="198"/>
      <c r="C86" s="198"/>
      <c r="D86" s="198"/>
      <c r="E86" s="198"/>
      <c r="F86" s="198"/>
      <c r="G86" s="198"/>
      <c r="H86" s="199"/>
      <c r="I86" s="4">
        <v>78</v>
      </c>
      <c r="J86" s="13">
        <v>745084</v>
      </c>
      <c r="K86" s="13">
        <v>637577</v>
      </c>
    </row>
    <row r="87" spans="1:11">
      <c r="A87" s="200" t="s">
        <v>19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">
        <f>SUM(J88:J90)</f>
        <v>7000000</v>
      </c>
      <c r="K87" s="12">
        <f>SUM(K88:K90)</f>
        <v>14100000</v>
      </c>
    </row>
    <row r="88" spans="1:11">
      <c r="A88" s="197" t="s">
        <v>135</v>
      </c>
      <c r="B88" s="198"/>
      <c r="C88" s="198"/>
      <c r="D88" s="198"/>
      <c r="E88" s="198"/>
      <c r="F88" s="198"/>
      <c r="G88" s="198"/>
      <c r="H88" s="199"/>
      <c r="I88" s="4">
        <v>80</v>
      </c>
      <c r="J88" s="13"/>
      <c r="K88" s="13"/>
    </row>
    <row r="89" spans="1:11">
      <c r="A89" s="197" t="s">
        <v>136</v>
      </c>
      <c r="B89" s="198"/>
      <c r="C89" s="198"/>
      <c r="D89" s="198"/>
      <c r="E89" s="198"/>
      <c r="F89" s="198"/>
      <c r="G89" s="198"/>
      <c r="H89" s="199"/>
      <c r="I89" s="4">
        <v>81</v>
      </c>
      <c r="J89" s="13"/>
      <c r="K89" s="13"/>
    </row>
    <row r="90" spans="1:11">
      <c r="A90" s="197" t="s">
        <v>137</v>
      </c>
      <c r="B90" s="198"/>
      <c r="C90" s="198"/>
      <c r="D90" s="198"/>
      <c r="E90" s="198"/>
      <c r="F90" s="198"/>
      <c r="G90" s="198"/>
      <c r="H90" s="199"/>
      <c r="I90" s="4">
        <v>82</v>
      </c>
      <c r="J90" s="13">
        <v>7000000</v>
      </c>
      <c r="K90" s="13">
        <v>14100000</v>
      </c>
    </row>
    <row r="91" spans="1:11">
      <c r="A91" s="200" t="s">
        <v>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">
        <f>SUM(J92:J100)</f>
        <v>231313066</v>
      </c>
      <c r="K91" s="12">
        <f>SUM(K92:K100)</f>
        <v>193454978</v>
      </c>
    </row>
    <row r="92" spans="1:11">
      <c r="A92" s="197" t="s">
        <v>138</v>
      </c>
      <c r="B92" s="198"/>
      <c r="C92" s="198"/>
      <c r="D92" s="198"/>
      <c r="E92" s="198"/>
      <c r="F92" s="198"/>
      <c r="G92" s="198"/>
      <c r="H92" s="199"/>
      <c r="I92" s="4">
        <v>84</v>
      </c>
      <c r="J92" s="13"/>
      <c r="K92" s="13"/>
    </row>
    <row r="93" spans="1:11">
      <c r="A93" s="197" t="s">
        <v>246</v>
      </c>
      <c r="B93" s="198"/>
      <c r="C93" s="198"/>
      <c r="D93" s="198"/>
      <c r="E93" s="198"/>
      <c r="F93" s="198"/>
      <c r="G93" s="198"/>
      <c r="H93" s="199"/>
      <c r="I93" s="4">
        <v>85</v>
      </c>
      <c r="J93" s="13"/>
      <c r="K93" s="13"/>
    </row>
    <row r="94" spans="1:11">
      <c r="A94" s="197" t="s">
        <v>0</v>
      </c>
      <c r="B94" s="198"/>
      <c r="C94" s="198"/>
      <c r="D94" s="198"/>
      <c r="E94" s="198"/>
      <c r="F94" s="198"/>
      <c r="G94" s="198"/>
      <c r="H94" s="199"/>
      <c r="I94" s="4">
        <v>86</v>
      </c>
      <c r="J94" s="13">
        <v>203371757</v>
      </c>
      <c r="K94" s="13">
        <v>166263437</v>
      </c>
    </row>
    <row r="95" spans="1:11">
      <c r="A95" s="197" t="s">
        <v>247</v>
      </c>
      <c r="B95" s="198"/>
      <c r="C95" s="198"/>
      <c r="D95" s="198"/>
      <c r="E95" s="198"/>
      <c r="F95" s="198"/>
      <c r="G95" s="198"/>
      <c r="H95" s="199"/>
      <c r="I95" s="4">
        <v>87</v>
      </c>
      <c r="J95" s="13"/>
      <c r="K95" s="13"/>
    </row>
    <row r="96" spans="1:11">
      <c r="A96" s="197" t="s">
        <v>248</v>
      </c>
      <c r="B96" s="198"/>
      <c r="C96" s="198"/>
      <c r="D96" s="198"/>
      <c r="E96" s="198"/>
      <c r="F96" s="198"/>
      <c r="G96" s="198"/>
      <c r="H96" s="199"/>
      <c r="I96" s="4">
        <v>88</v>
      </c>
      <c r="J96" s="13"/>
      <c r="K96" s="13"/>
    </row>
    <row r="97" spans="1:11">
      <c r="A97" s="197" t="s">
        <v>249</v>
      </c>
      <c r="B97" s="198"/>
      <c r="C97" s="198"/>
      <c r="D97" s="198"/>
      <c r="E97" s="198"/>
      <c r="F97" s="198"/>
      <c r="G97" s="198"/>
      <c r="H97" s="199"/>
      <c r="I97" s="4">
        <v>89</v>
      </c>
      <c r="J97" s="13"/>
      <c r="K97" s="13"/>
    </row>
    <row r="98" spans="1:11">
      <c r="A98" s="197" t="s">
        <v>96</v>
      </c>
      <c r="B98" s="198"/>
      <c r="C98" s="198"/>
      <c r="D98" s="198"/>
      <c r="E98" s="198"/>
      <c r="F98" s="198"/>
      <c r="G98" s="198"/>
      <c r="H98" s="199"/>
      <c r="I98" s="4">
        <v>90</v>
      </c>
      <c r="J98" s="13"/>
      <c r="K98" s="13"/>
    </row>
    <row r="99" spans="1:11">
      <c r="A99" s="197" t="s">
        <v>94</v>
      </c>
      <c r="B99" s="198"/>
      <c r="C99" s="198"/>
      <c r="D99" s="198"/>
      <c r="E99" s="198"/>
      <c r="F99" s="198"/>
      <c r="G99" s="198"/>
      <c r="H99" s="199"/>
      <c r="I99" s="4">
        <v>91</v>
      </c>
      <c r="J99" s="13">
        <v>27941309</v>
      </c>
      <c r="K99" s="13">
        <v>27191541</v>
      </c>
    </row>
    <row r="100" spans="1:11">
      <c r="A100" s="197" t="s">
        <v>95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3"/>
      <c r="K100" s="13"/>
    </row>
    <row r="101" spans="1:11">
      <c r="A101" s="200" t="s">
        <v>21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">
        <f>SUM(J102:J113)</f>
        <v>179150196</v>
      </c>
      <c r="K101" s="12">
        <f>SUM(K102:K113)</f>
        <v>293722074</v>
      </c>
    </row>
    <row r="102" spans="1:11">
      <c r="A102" s="197" t="s">
        <v>138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3"/>
      <c r="K102" s="13"/>
    </row>
    <row r="103" spans="1:11">
      <c r="A103" s="197" t="s">
        <v>246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3"/>
      <c r="K103" s="13"/>
    </row>
    <row r="104" spans="1:11">
      <c r="A104" s="197" t="s">
        <v>0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3">
        <v>20067649</v>
      </c>
      <c r="K104" s="13">
        <v>9175683</v>
      </c>
    </row>
    <row r="105" spans="1:11">
      <c r="A105" s="197" t="s">
        <v>247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3">
        <v>36632620</v>
      </c>
      <c r="K105" s="13">
        <v>96091029</v>
      </c>
    </row>
    <row r="106" spans="1:11">
      <c r="A106" s="197" t="s">
        <v>248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3">
        <v>89932264</v>
      </c>
      <c r="K106" s="13">
        <v>161963521</v>
      </c>
    </row>
    <row r="107" spans="1:11">
      <c r="A107" s="197" t="s">
        <v>249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3">
        <v>3500000</v>
      </c>
      <c r="K107" s="13">
        <v>407158</v>
      </c>
    </row>
    <row r="108" spans="1:11">
      <c r="A108" s="197" t="s">
        <v>96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3"/>
      <c r="K108" s="13"/>
    </row>
    <row r="109" spans="1:11">
      <c r="A109" s="197" t="s">
        <v>97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3">
        <v>4742358</v>
      </c>
      <c r="K109" s="13">
        <v>5150677</v>
      </c>
    </row>
    <row r="110" spans="1:11">
      <c r="A110" s="197" t="s">
        <v>98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3">
        <v>18395988</v>
      </c>
      <c r="K110" s="13">
        <v>17240119</v>
      </c>
    </row>
    <row r="111" spans="1:11">
      <c r="A111" s="197" t="s">
        <v>101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3"/>
      <c r="K111" s="13"/>
    </row>
    <row r="112" spans="1:11">
      <c r="A112" s="197" t="s">
        <v>99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3"/>
      <c r="K112" s="13"/>
    </row>
    <row r="113" spans="1:13">
      <c r="A113" s="197" t="s">
        <v>100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3">
        <v>5879317</v>
      </c>
      <c r="K113" s="13">
        <v>3693887</v>
      </c>
    </row>
    <row r="114" spans="1:13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6950150</v>
      </c>
      <c r="K114" s="13">
        <v>7130816</v>
      </c>
    </row>
    <row r="115" spans="1:13">
      <c r="A115" s="200" t="s">
        <v>25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">
        <f>J70+J87+J91+J101+J114</f>
        <v>678499100</v>
      </c>
      <c r="K115" s="12">
        <f>K70+K87+K91+K101+K114</f>
        <v>771774114</v>
      </c>
      <c r="M115" s="120"/>
    </row>
    <row r="116" spans="1:13">
      <c r="A116" s="186" t="s">
        <v>59</v>
      </c>
      <c r="B116" s="187"/>
      <c r="C116" s="187"/>
      <c r="D116" s="187"/>
      <c r="E116" s="187"/>
      <c r="F116" s="187"/>
      <c r="G116" s="187"/>
      <c r="H116" s="188"/>
      <c r="I116" s="5">
        <v>108</v>
      </c>
      <c r="J116" s="14">
        <v>334216216</v>
      </c>
      <c r="K116" s="14">
        <v>391669793</v>
      </c>
    </row>
    <row r="117" spans="1:13">
      <c r="A117" s="189" t="s">
        <v>284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3">
      <c r="A118" s="193" t="s">
        <v>189</v>
      </c>
      <c r="B118" s="194"/>
      <c r="C118" s="194"/>
      <c r="D118" s="194"/>
      <c r="E118" s="194"/>
      <c r="F118" s="194"/>
      <c r="G118" s="194"/>
      <c r="H118" s="194"/>
      <c r="I118" s="195"/>
      <c r="J118" s="195"/>
      <c r="K118" s="196"/>
    </row>
    <row r="119" spans="1:13">
      <c r="A119" s="197" t="s">
        <v>8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3">
        <v>253340604</v>
      </c>
      <c r="K119" s="13">
        <v>262728669</v>
      </c>
    </row>
    <row r="120" spans="1:13">
      <c r="A120" s="203" t="s">
        <v>9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14">
        <v>745084</v>
      </c>
      <c r="K120" s="14">
        <v>637577</v>
      </c>
    </row>
    <row r="121" spans="1:13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3">
      <c r="A122" s="184" t="s">
        <v>102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3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</sheetData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84:H84"/>
    <mergeCell ref="A85:H85"/>
    <mergeCell ref="A86:H86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topLeftCell="A39" zoomScale="110" zoomScaleNormal="100" workbookViewId="0">
      <selection activeCell="M53" sqref="M53"/>
    </sheetView>
  </sheetViews>
  <sheetFormatPr defaultRowHeight="13.2"/>
  <sheetData>
    <row r="1" spans="1:11" ht="13.2" customHeight="1">
      <c r="A1" s="215" t="s">
        <v>352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3.2" customHeight="1">
      <c r="A2" s="219" t="s">
        <v>353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3.2" customHeight="1">
      <c r="A4" s="243" t="s">
        <v>351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8" thickBot="1">
      <c r="A5" s="246" t="s">
        <v>61</v>
      </c>
      <c r="B5" s="246"/>
      <c r="C5" s="246"/>
      <c r="D5" s="246"/>
      <c r="E5" s="246"/>
      <c r="F5" s="246"/>
      <c r="G5" s="246"/>
      <c r="H5" s="246"/>
      <c r="I5" s="72" t="s">
        <v>285</v>
      </c>
      <c r="J5" s="74" t="s">
        <v>156</v>
      </c>
      <c r="K5" s="74" t="s">
        <v>157</v>
      </c>
    </row>
    <row r="6" spans="1:11">
      <c r="A6" s="228">
        <v>1</v>
      </c>
      <c r="B6" s="228"/>
      <c r="C6" s="228"/>
      <c r="D6" s="228"/>
      <c r="E6" s="228"/>
      <c r="F6" s="228"/>
      <c r="G6" s="228"/>
      <c r="H6" s="228"/>
      <c r="I6" s="76">
        <v>2</v>
      </c>
      <c r="J6" s="75">
        <v>3</v>
      </c>
      <c r="K6" s="75">
        <v>4</v>
      </c>
    </row>
    <row r="7" spans="1:11">
      <c r="A7" s="193" t="s">
        <v>26</v>
      </c>
      <c r="B7" s="194"/>
      <c r="C7" s="194"/>
      <c r="D7" s="194"/>
      <c r="E7" s="194"/>
      <c r="F7" s="194"/>
      <c r="G7" s="194"/>
      <c r="H7" s="214"/>
      <c r="I7" s="6">
        <v>111</v>
      </c>
      <c r="J7" s="20">
        <f>SUM(J8:J9)</f>
        <v>273918384</v>
      </c>
      <c r="K7" s="20">
        <f>SUM(K8:K9)</f>
        <v>785483994</v>
      </c>
    </row>
    <row r="8" spans="1:11">
      <c r="A8" s="200" t="s">
        <v>158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257109133</v>
      </c>
      <c r="K8" s="13">
        <v>774034509</v>
      </c>
    </row>
    <row r="9" spans="1:11">
      <c r="A9" s="200" t="s">
        <v>106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16809251</v>
      </c>
      <c r="K9" s="13">
        <v>11449485</v>
      </c>
    </row>
    <row r="10" spans="1:11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314690486</v>
      </c>
      <c r="K10" s="12">
        <f>K11+K12+K16+K20+K21+K22+K25+K26</f>
        <v>777163636</v>
      </c>
    </row>
    <row r="11" spans="1:11">
      <c r="A11" s="200" t="s">
        <v>107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-97508778</v>
      </c>
      <c r="K11" s="13">
        <v>-12531646</v>
      </c>
    </row>
    <row r="12" spans="1:11">
      <c r="A12" s="200" t="s">
        <v>22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268092421</v>
      </c>
      <c r="K12" s="12">
        <f>SUM(K13:K15)</f>
        <v>641107843</v>
      </c>
    </row>
    <row r="13" spans="1:11">
      <c r="A13" s="197" t="s">
        <v>152</v>
      </c>
      <c r="B13" s="198"/>
      <c r="C13" s="198"/>
      <c r="D13" s="198"/>
      <c r="E13" s="198"/>
      <c r="F13" s="198"/>
      <c r="G13" s="198"/>
      <c r="H13" s="199"/>
      <c r="I13" s="4">
        <v>117</v>
      </c>
      <c r="J13" s="13">
        <v>204415851</v>
      </c>
      <c r="K13" s="13">
        <v>597022416</v>
      </c>
    </row>
    <row r="14" spans="1:11">
      <c r="A14" s="197" t="s">
        <v>153</v>
      </c>
      <c r="B14" s="198"/>
      <c r="C14" s="198"/>
      <c r="D14" s="198"/>
      <c r="E14" s="198"/>
      <c r="F14" s="198"/>
      <c r="G14" s="198"/>
      <c r="H14" s="199"/>
      <c r="I14" s="4">
        <v>118</v>
      </c>
      <c r="J14" s="13">
        <v>11578797</v>
      </c>
      <c r="K14" s="13">
        <v>3767598</v>
      </c>
    </row>
    <row r="15" spans="1:11">
      <c r="A15" s="197" t="s">
        <v>63</v>
      </c>
      <c r="B15" s="198"/>
      <c r="C15" s="198"/>
      <c r="D15" s="198"/>
      <c r="E15" s="198"/>
      <c r="F15" s="198"/>
      <c r="G15" s="198"/>
      <c r="H15" s="199"/>
      <c r="I15" s="4">
        <v>119</v>
      </c>
      <c r="J15" s="13">
        <v>52097773</v>
      </c>
      <c r="K15" s="13">
        <v>40317829</v>
      </c>
    </row>
    <row r="16" spans="1:11">
      <c r="A16" s="200" t="s">
        <v>23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81001003</v>
      </c>
      <c r="K16" s="12">
        <f>SUM(K17:K19)</f>
        <v>85287910</v>
      </c>
    </row>
    <row r="17" spans="1:11">
      <c r="A17" s="197" t="s">
        <v>64</v>
      </c>
      <c r="B17" s="198"/>
      <c r="C17" s="198"/>
      <c r="D17" s="198"/>
      <c r="E17" s="198"/>
      <c r="F17" s="198"/>
      <c r="G17" s="198"/>
      <c r="H17" s="199"/>
      <c r="I17" s="4">
        <v>121</v>
      </c>
      <c r="J17" s="13">
        <v>51672806</v>
      </c>
      <c r="K17" s="13">
        <v>54277285</v>
      </c>
    </row>
    <row r="18" spans="1:11">
      <c r="A18" s="197" t="s">
        <v>65</v>
      </c>
      <c r="B18" s="198"/>
      <c r="C18" s="198"/>
      <c r="D18" s="198"/>
      <c r="E18" s="198"/>
      <c r="F18" s="198"/>
      <c r="G18" s="198"/>
      <c r="H18" s="199"/>
      <c r="I18" s="4">
        <v>122</v>
      </c>
      <c r="J18" s="13">
        <v>18101841</v>
      </c>
      <c r="K18" s="13">
        <v>18943888</v>
      </c>
    </row>
    <row r="19" spans="1:11">
      <c r="A19" s="197" t="s">
        <v>66</v>
      </c>
      <c r="B19" s="198"/>
      <c r="C19" s="198"/>
      <c r="D19" s="198"/>
      <c r="E19" s="198"/>
      <c r="F19" s="198"/>
      <c r="G19" s="198"/>
      <c r="H19" s="199"/>
      <c r="I19" s="4">
        <v>123</v>
      </c>
      <c r="J19" s="13">
        <v>11226356</v>
      </c>
      <c r="K19" s="13">
        <v>12066737</v>
      </c>
    </row>
    <row r="20" spans="1:11">
      <c r="A20" s="200" t="s">
        <v>108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16891476</v>
      </c>
      <c r="K20" s="13">
        <v>17154607</v>
      </c>
    </row>
    <row r="21" spans="1:11">
      <c r="A21" s="200" t="s">
        <v>109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30415279</v>
      </c>
      <c r="K21" s="13">
        <v>32498025</v>
      </c>
    </row>
    <row r="22" spans="1:11">
      <c r="A22" s="200" t="s">
        <v>24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69924</v>
      </c>
      <c r="K22" s="12">
        <f>SUM(K23:K24)</f>
        <v>3438355</v>
      </c>
    </row>
    <row r="23" spans="1:11">
      <c r="A23" s="197" t="s">
        <v>143</v>
      </c>
      <c r="B23" s="198"/>
      <c r="C23" s="198"/>
      <c r="D23" s="198"/>
      <c r="E23" s="198"/>
      <c r="F23" s="198"/>
      <c r="G23" s="198"/>
      <c r="H23" s="199"/>
      <c r="I23" s="4">
        <v>127</v>
      </c>
      <c r="J23" s="13"/>
      <c r="K23" s="13"/>
    </row>
    <row r="24" spans="1:11">
      <c r="A24" s="197" t="s">
        <v>144</v>
      </c>
      <c r="B24" s="198"/>
      <c r="C24" s="198"/>
      <c r="D24" s="198"/>
      <c r="E24" s="198"/>
      <c r="F24" s="198"/>
      <c r="G24" s="198"/>
      <c r="H24" s="199"/>
      <c r="I24" s="4">
        <v>128</v>
      </c>
      <c r="J24" s="13">
        <v>69924</v>
      </c>
      <c r="K24" s="13">
        <v>3438355</v>
      </c>
    </row>
    <row r="25" spans="1:11">
      <c r="A25" s="200" t="s">
        <v>110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>
        <v>7000000</v>
      </c>
      <c r="K25" s="13">
        <v>7100000</v>
      </c>
    </row>
    <row r="26" spans="1:11">
      <c r="A26" s="200" t="s">
        <v>52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8729161</v>
      </c>
      <c r="K26" s="13">
        <v>3108542</v>
      </c>
    </row>
    <row r="27" spans="1:11">
      <c r="A27" s="200" t="s">
        <v>217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3716954</v>
      </c>
      <c r="K27" s="12">
        <f>SUM(K28:K32)</f>
        <v>15863409</v>
      </c>
    </row>
    <row r="28" spans="1:11">
      <c r="A28" s="200" t="s">
        <v>357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/>
      <c r="K28" s="13"/>
    </row>
    <row r="29" spans="1:11">
      <c r="A29" s="200" t="s">
        <v>358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3716738</v>
      </c>
      <c r="K29" s="13">
        <v>15863038</v>
      </c>
    </row>
    <row r="30" spans="1:11">
      <c r="A30" s="200" t="s">
        <v>145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/>
      <c r="K30" s="13"/>
    </row>
    <row r="31" spans="1:11">
      <c r="A31" s="200" t="s">
        <v>227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/>
      <c r="K31" s="13"/>
    </row>
    <row r="32" spans="1:11">
      <c r="A32" s="200" t="s">
        <v>146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>
        <v>216</v>
      </c>
      <c r="K32" s="13">
        <v>371</v>
      </c>
    </row>
    <row r="33" spans="1:11">
      <c r="A33" s="200" t="s">
        <v>218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12715425</v>
      </c>
      <c r="K33" s="12">
        <f>SUM(K34:K37)</f>
        <v>12174554</v>
      </c>
    </row>
    <row r="34" spans="1:11">
      <c r="A34" s="200" t="s">
        <v>68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/>
      <c r="K34" s="13"/>
    </row>
    <row r="35" spans="1:11">
      <c r="A35" s="200" t="s">
        <v>67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12715425</v>
      </c>
      <c r="K35" s="13">
        <v>12174554</v>
      </c>
    </row>
    <row r="36" spans="1:11">
      <c r="A36" s="200" t="s">
        <v>228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/>
      <c r="K36" s="13"/>
    </row>
    <row r="37" spans="1:11">
      <c r="A37" s="200" t="s">
        <v>69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/>
      <c r="K37" s="13"/>
    </row>
    <row r="38" spans="1:11">
      <c r="A38" s="200" t="s">
        <v>199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/>
      <c r="K38" s="13"/>
    </row>
    <row r="39" spans="1:11">
      <c r="A39" s="200" t="s">
        <v>200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/>
      <c r="K39" s="13"/>
    </row>
    <row r="40" spans="1:11">
      <c r="A40" s="200" t="s">
        <v>229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/>
      <c r="K40" s="13"/>
    </row>
    <row r="41" spans="1:11">
      <c r="A41" s="200" t="s">
        <v>230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/>
      <c r="K41" s="13"/>
    </row>
    <row r="42" spans="1:11">
      <c r="A42" s="200" t="s">
        <v>219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277635338</v>
      </c>
      <c r="K42" s="12">
        <f>K7+K27+K38+K40</f>
        <v>801347403</v>
      </c>
    </row>
    <row r="43" spans="1:11">
      <c r="A43" s="200" t="s">
        <v>220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327405911</v>
      </c>
      <c r="K43" s="12">
        <f>K10+K33+K39+K41</f>
        <v>789338190</v>
      </c>
    </row>
    <row r="44" spans="1:11">
      <c r="A44" s="200" t="s">
        <v>239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-49770573</v>
      </c>
      <c r="K44" s="12">
        <f>K42-K43</f>
        <v>12009213</v>
      </c>
    </row>
    <row r="45" spans="1:11">
      <c r="A45" s="206" t="s">
        <v>222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12009213</v>
      </c>
    </row>
    <row r="46" spans="1:11">
      <c r="A46" s="206" t="s">
        <v>223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49770573</v>
      </c>
      <c r="K46" s="12">
        <f>IF(K43&gt;K42,K43-K42,0)</f>
        <v>0</v>
      </c>
    </row>
    <row r="47" spans="1:11">
      <c r="A47" s="200" t="s">
        <v>221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>
        <v>1607437</v>
      </c>
      <c r="K47" s="13">
        <v>2728656</v>
      </c>
    </row>
    <row r="48" spans="1:11">
      <c r="A48" s="200" t="s">
        <v>240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-51378010</v>
      </c>
      <c r="K48" s="12">
        <f>K44-K47</f>
        <v>9280557</v>
      </c>
    </row>
    <row r="49" spans="1:11">
      <c r="A49" s="206" t="s">
        <v>196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9280557</v>
      </c>
    </row>
    <row r="50" spans="1:11">
      <c r="A50" s="240" t="s">
        <v>224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8">
        <f>IF(J48&lt;0,-J48,0)</f>
        <v>51378010</v>
      </c>
      <c r="K50" s="18">
        <f>IF(K48&lt;0,-K48,0)</f>
        <v>0</v>
      </c>
    </row>
    <row r="51" spans="1:11">
      <c r="A51" s="189" t="s">
        <v>120</v>
      </c>
      <c r="B51" s="190"/>
      <c r="C51" s="190"/>
      <c r="D51" s="190"/>
      <c r="E51" s="190"/>
      <c r="F51" s="190"/>
      <c r="G51" s="190"/>
      <c r="H51" s="190"/>
      <c r="I51" s="238"/>
      <c r="J51" s="238"/>
      <c r="K51" s="239"/>
    </row>
    <row r="52" spans="1:11">
      <c r="A52" s="193" t="s">
        <v>190</v>
      </c>
      <c r="B52" s="194"/>
      <c r="C52" s="194"/>
      <c r="D52" s="194"/>
      <c r="E52" s="194"/>
      <c r="F52" s="194"/>
      <c r="G52" s="194"/>
      <c r="H52" s="194"/>
      <c r="I52" s="195"/>
      <c r="J52" s="195"/>
      <c r="K52" s="196"/>
    </row>
    <row r="53" spans="1:11">
      <c r="A53" s="232" t="s">
        <v>237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v>-51282599</v>
      </c>
      <c r="K53" s="13">
        <v>9400260</v>
      </c>
    </row>
    <row r="54" spans="1:11">
      <c r="A54" s="232" t="s">
        <v>238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>
        <v>-95411</v>
      </c>
      <c r="K54" s="14">
        <v>-119703</v>
      </c>
    </row>
    <row r="55" spans="1:11">
      <c r="A55" s="189" t="s">
        <v>193</v>
      </c>
      <c r="B55" s="190"/>
      <c r="C55" s="190"/>
      <c r="D55" s="190"/>
      <c r="E55" s="190"/>
      <c r="F55" s="190"/>
      <c r="G55" s="190"/>
      <c r="H55" s="190"/>
      <c r="I55" s="238"/>
      <c r="J55" s="238"/>
      <c r="K55" s="239"/>
    </row>
    <row r="56" spans="1:11">
      <c r="A56" s="193" t="s">
        <v>208</v>
      </c>
      <c r="B56" s="194"/>
      <c r="C56" s="194"/>
      <c r="D56" s="194"/>
      <c r="E56" s="194"/>
      <c r="F56" s="194"/>
      <c r="G56" s="194"/>
      <c r="H56" s="214"/>
      <c r="I56" s="21">
        <v>157</v>
      </c>
      <c r="J56" s="11">
        <v>-51378010</v>
      </c>
      <c r="K56" s="11">
        <v>9280557</v>
      </c>
    </row>
    <row r="57" spans="1:11">
      <c r="A57" s="200" t="s">
        <v>225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200" t="s">
        <v>231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/>
      <c r="K58" s="13"/>
    </row>
    <row r="59" spans="1:11">
      <c r="A59" s="200" t="s">
        <v>232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/>
      <c r="K59" s="13"/>
    </row>
    <row r="60" spans="1:11">
      <c r="A60" s="200" t="s">
        <v>45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/>
      <c r="K60" s="13"/>
    </row>
    <row r="61" spans="1:11">
      <c r="A61" s="200" t="s">
        <v>233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</row>
    <row r="62" spans="1:11">
      <c r="A62" s="200" t="s">
        <v>234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</row>
    <row r="63" spans="1:11">
      <c r="A63" s="200" t="s">
        <v>235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</row>
    <row r="64" spans="1:11">
      <c r="A64" s="200" t="s">
        <v>236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/>
      <c r="K64" s="13"/>
    </row>
    <row r="65" spans="1:11">
      <c r="A65" s="200" t="s">
        <v>226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/>
      <c r="K65" s="13"/>
    </row>
    <row r="66" spans="1:11">
      <c r="A66" s="200" t="s">
        <v>197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0</v>
      </c>
      <c r="K66" s="12">
        <f>K57-K65</f>
        <v>0</v>
      </c>
    </row>
    <row r="67" spans="1:11">
      <c r="A67" s="200" t="s">
        <v>198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-51378010</v>
      </c>
      <c r="K67" s="18">
        <f>K56+K66</f>
        <v>9280557</v>
      </c>
    </row>
    <row r="68" spans="1:11">
      <c r="A68" s="189" t="s">
        <v>192</v>
      </c>
      <c r="B68" s="190"/>
      <c r="C68" s="190"/>
      <c r="D68" s="190"/>
      <c r="E68" s="190"/>
      <c r="F68" s="190"/>
      <c r="G68" s="190"/>
      <c r="H68" s="190"/>
      <c r="I68" s="238"/>
      <c r="J68" s="238"/>
      <c r="K68" s="239"/>
    </row>
    <row r="69" spans="1:11">
      <c r="A69" s="193" t="s">
        <v>191</v>
      </c>
      <c r="B69" s="194"/>
      <c r="C69" s="194"/>
      <c r="D69" s="194"/>
      <c r="E69" s="194"/>
      <c r="F69" s="194"/>
      <c r="G69" s="194"/>
      <c r="H69" s="194"/>
      <c r="I69" s="195"/>
      <c r="J69" s="195"/>
      <c r="K69" s="196"/>
    </row>
    <row r="70" spans="1:11">
      <c r="A70" s="232" t="s">
        <v>237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>
        <v>-51282599</v>
      </c>
      <c r="K70" s="13">
        <v>9400260</v>
      </c>
    </row>
    <row r="71" spans="1:11">
      <c r="A71" s="235" t="s">
        <v>238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>
        <v>-95411</v>
      </c>
      <c r="K71" s="14">
        <v>-119703</v>
      </c>
    </row>
  </sheetData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topLeftCell="A23" zoomScale="110" zoomScaleNormal="100" workbookViewId="0">
      <selection activeCell="O45" sqref="O45"/>
    </sheetView>
  </sheetViews>
  <sheetFormatPr defaultRowHeight="13.2"/>
  <cols>
    <col min="10" max="11" width="10" bestFit="1" customWidth="1"/>
  </cols>
  <sheetData>
    <row r="1" spans="1:11" ht="13.2" customHeight="1">
      <c r="A1" s="251" t="s">
        <v>354</v>
      </c>
      <c r="B1" s="252"/>
      <c r="C1" s="252"/>
      <c r="D1" s="252"/>
      <c r="E1" s="252"/>
      <c r="F1" s="252"/>
      <c r="G1" s="252"/>
      <c r="H1" s="252"/>
      <c r="I1" s="252"/>
      <c r="J1" s="253"/>
      <c r="K1" s="217"/>
    </row>
    <row r="2" spans="1:11" ht="13.2" customHeight="1">
      <c r="A2" s="255" t="s">
        <v>355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3.2" customHeight="1">
      <c r="A4" s="257" t="s">
        <v>351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2.8" thickBot="1">
      <c r="A5" s="260" t="s">
        <v>61</v>
      </c>
      <c r="B5" s="260"/>
      <c r="C5" s="260"/>
      <c r="D5" s="260"/>
      <c r="E5" s="260"/>
      <c r="F5" s="260"/>
      <c r="G5" s="260"/>
      <c r="H5" s="260"/>
      <c r="I5" s="82" t="s">
        <v>285</v>
      </c>
      <c r="J5" s="83" t="s">
        <v>156</v>
      </c>
      <c r="K5" s="83" t="s">
        <v>157</v>
      </c>
    </row>
    <row r="6" spans="1:11">
      <c r="A6" s="261">
        <v>1</v>
      </c>
      <c r="B6" s="261"/>
      <c r="C6" s="261"/>
      <c r="D6" s="261"/>
      <c r="E6" s="261"/>
      <c r="F6" s="261"/>
      <c r="G6" s="261"/>
      <c r="H6" s="261"/>
      <c r="I6" s="84">
        <v>2</v>
      </c>
      <c r="J6" s="85" t="s">
        <v>288</v>
      </c>
      <c r="K6" s="85" t="s">
        <v>289</v>
      </c>
    </row>
    <row r="7" spans="1:11">
      <c r="A7" s="247" t="s">
        <v>159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>
      <c r="A8" s="197" t="s">
        <v>40</v>
      </c>
      <c r="B8" s="198"/>
      <c r="C8" s="198"/>
      <c r="D8" s="198"/>
      <c r="E8" s="198"/>
      <c r="F8" s="198"/>
      <c r="G8" s="198"/>
      <c r="H8" s="198"/>
      <c r="I8" s="4">
        <v>1</v>
      </c>
      <c r="J8" s="8">
        <v>-49770573</v>
      </c>
      <c r="K8" s="13">
        <v>12009213</v>
      </c>
    </row>
    <row r="9" spans="1:11">
      <c r="A9" s="197" t="s">
        <v>41</v>
      </c>
      <c r="B9" s="198"/>
      <c r="C9" s="198"/>
      <c r="D9" s="198"/>
      <c r="E9" s="198"/>
      <c r="F9" s="198"/>
      <c r="G9" s="198"/>
      <c r="H9" s="198"/>
      <c r="I9" s="4">
        <v>2</v>
      </c>
      <c r="J9" s="8">
        <v>16891476</v>
      </c>
      <c r="K9" s="13">
        <v>17154607</v>
      </c>
    </row>
    <row r="10" spans="1:11">
      <c r="A10" s="197" t="s">
        <v>42</v>
      </c>
      <c r="B10" s="198"/>
      <c r="C10" s="198"/>
      <c r="D10" s="198"/>
      <c r="E10" s="198"/>
      <c r="F10" s="198"/>
      <c r="G10" s="198"/>
      <c r="H10" s="198"/>
      <c r="I10" s="4">
        <v>3</v>
      </c>
      <c r="J10" s="8">
        <v>460472660</v>
      </c>
      <c r="K10" s="13">
        <v>893303691</v>
      </c>
    </row>
    <row r="11" spans="1:11">
      <c r="A11" s="197" t="s">
        <v>43</v>
      </c>
      <c r="B11" s="198"/>
      <c r="C11" s="198"/>
      <c r="D11" s="198"/>
      <c r="E11" s="198"/>
      <c r="F11" s="198"/>
      <c r="G11" s="198"/>
      <c r="H11" s="198"/>
      <c r="I11" s="4">
        <v>4</v>
      </c>
      <c r="J11" s="8">
        <v>389299487</v>
      </c>
      <c r="K11" s="13">
        <v>969634457</v>
      </c>
    </row>
    <row r="12" spans="1:11">
      <c r="A12" s="197" t="s">
        <v>44</v>
      </c>
      <c r="B12" s="198"/>
      <c r="C12" s="198"/>
      <c r="D12" s="198"/>
      <c r="E12" s="198"/>
      <c r="F12" s="198"/>
      <c r="G12" s="198"/>
      <c r="H12" s="198"/>
      <c r="I12" s="4">
        <v>5</v>
      </c>
      <c r="J12" s="8">
        <v>461366637</v>
      </c>
      <c r="K12" s="13">
        <v>783458594</v>
      </c>
    </row>
    <row r="13" spans="1:11">
      <c r="A13" s="197" t="s">
        <v>53</v>
      </c>
      <c r="B13" s="198"/>
      <c r="C13" s="198"/>
      <c r="D13" s="198"/>
      <c r="E13" s="198"/>
      <c r="F13" s="198"/>
      <c r="G13" s="198"/>
      <c r="H13" s="198"/>
      <c r="I13" s="4">
        <v>6</v>
      </c>
      <c r="J13" s="8">
        <v>4387776</v>
      </c>
      <c r="K13" s="13">
        <v>32029775</v>
      </c>
    </row>
    <row r="14" spans="1:11">
      <c r="A14" s="200" t="s">
        <v>160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1282647463</v>
      </c>
      <c r="K14" s="12">
        <f>SUM(K8:K13)</f>
        <v>2707590337</v>
      </c>
    </row>
    <row r="15" spans="1:11">
      <c r="A15" s="197" t="s">
        <v>54</v>
      </c>
      <c r="B15" s="198"/>
      <c r="C15" s="198"/>
      <c r="D15" s="198"/>
      <c r="E15" s="198"/>
      <c r="F15" s="198"/>
      <c r="G15" s="198"/>
      <c r="H15" s="198"/>
      <c r="I15" s="4">
        <v>8</v>
      </c>
      <c r="J15" s="8">
        <v>432050541</v>
      </c>
      <c r="K15" s="13">
        <v>762186213</v>
      </c>
    </row>
    <row r="16" spans="1:11">
      <c r="A16" s="197" t="s">
        <v>55</v>
      </c>
      <c r="B16" s="198"/>
      <c r="C16" s="198"/>
      <c r="D16" s="198"/>
      <c r="E16" s="198"/>
      <c r="F16" s="198"/>
      <c r="G16" s="198"/>
      <c r="H16" s="198"/>
      <c r="I16" s="4">
        <v>9</v>
      </c>
      <c r="J16" s="8">
        <v>374315366</v>
      </c>
      <c r="K16" s="13">
        <v>993260265</v>
      </c>
    </row>
    <row r="17" spans="1:11">
      <c r="A17" s="197" t="s">
        <v>56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>
        <v>561192083</v>
      </c>
      <c r="K17" s="13">
        <v>857610450</v>
      </c>
    </row>
    <row r="18" spans="1:11">
      <c r="A18" s="197" t="s">
        <v>57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>
        <v>7006913</v>
      </c>
      <c r="K18" s="13">
        <v>19005760</v>
      </c>
    </row>
    <row r="19" spans="1:11">
      <c r="A19" s="200" t="s">
        <v>161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1374564903</v>
      </c>
      <c r="K19" s="12">
        <f>SUM(K15:K18)</f>
        <v>2632062688</v>
      </c>
    </row>
    <row r="20" spans="1:11">
      <c r="A20" s="200" t="s">
        <v>36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0</v>
      </c>
      <c r="K20" s="12">
        <f>IF(K14&gt;K19,K14-K19,0)</f>
        <v>75527649</v>
      </c>
    </row>
    <row r="21" spans="1:11">
      <c r="A21" s="200" t="s">
        <v>37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91917440</v>
      </c>
      <c r="K21" s="12">
        <f>IF(K19&gt;K14,K19-K14,0)</f>
        <v>0</v>
      </c>
    </row>
    <row r="22" spans="1:11">
      <c r="A22" s="247" t="s">
        <v>162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>
      <c r="A23" s="197" t="s">
        <v>181</v>
      </c>
      <c r="B23" s="198"/>
      <c r="C23" s="198"/>
      <c r="D23" s="198"/>
      <c r="E23" s="198"/>
      <c r="F23" s="198"/>
      <c r="G23" s="198"/>
      <c r="H23" s="198"/>
      <c r="I23" s="4">
        <v>15</v>
      </c>
      <c r="J23" s="8">
        <v>157824</v>
      </c>
      <c r="K23" s="13">
        <v>50510</v>
      </c>
    </row>
    <row r="24" spans="1:11">
      <c r="A24" s="197" t="s">
        <v>182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>
        <v>23266983</v>
      </c>
    </row>
    <row r="25" spans="1:11">
      <c r="A25" s="197" t="s">
        <v>183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>
        <v>3944131</v>
      </c>
      <c r="K25" s="13">
        <v>5864463</v>
      </c>
    </row>
    <row r="26" spans="1:11">
      <c r="A26" s="197" t="s">
        <v>184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/>
      <c r="K26" s="13"/>
    </row>
    <row r="27" spans="1:11">
      <c r="A27" s="197" t="s">
        <v>185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/>
      <c r="K27" s="13"/>
    </row>
    <row r="28" spans="1:11">
      <c r="A28" s="200" t="s">
        <v>170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4101955</v>
      </c>
      <c r="K28" s="12">
        <f>SUM(K23:K27)</f>
        <v>29181956</v>
      </c>
    </row>
    <row r="29" spans="1:11">
      <c r="A29" s="197" t="s">
        <v>121</v>
      </c>
      <c r="B29" s="198"/>
      <c r="C29" s="198"/>
      <c r="D29" s="198"/>
      <c r="E29" s="198"/>
      <c r="F29" s="198"/>
      <c r="G29" s="198"/>
      <c r="H29" s="198"/>
      <c r="I29" s="4">
        <v>21</v>
      </c>
      <c r="J29" s="8">
        <v>6488061</v>
      </c>
      <c r="K29" s="13">
        <v>8128510</v>
      </c>
    </row>
    <row r="30" spans="1:11">
      <c r="A30" s="197" t="s">
        <v>122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>
        <v>404000</v>
      </c>
      <c r="K30" s="13"/>
    </row>
    <row r="31" spans="1:11">
      <c r="A31" s="197" t="s">
        <v>16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/>
      <c r="K31" s="13"/>
    </row>
    <row r="32" spans="1:11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6892061</v>
      </c>
      <c r="K32" s="12">
        <f>SUM(K29:K31)</f>
        <v>8128510</v>
      </c>
    </row>
    <row r="33" spans="1:11">
      <c r="A33" s="200" t="s">
        <v>38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21053446</v>
      </c>
    </row>
    <row r="34" spans="1:11">
      <c r="A34" s="200" t="s">
        <v>39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2790106</v>
      </c>
      <c r="K34" s="12">
        <f>IF(K32&gt;K28,K32-K28,0)</f>
        <v>0</v>
      </c>
    </row>
    <row r="35" spans="1:11">
      <c r="A35" s="247" t="s">
        <v>163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>
      <c r="A36" s="197" t="s">
        <v>176</v>
      </c>
      <c r="B36" s="198"/>
      <c r="C36" s="198"/>
      <c r="D36" s="198"/>
      <c r="E36" s="198"/>
      <c r="F36" s="198"/>
      <c r="G36" s="198"/>
      <c r="H36" s="198"/>
      <c r="I36" s="4">
        <v>27</v>
      </c>
      <c r="J36" s="8"/>
      <c r="K36" s="13"/>
    </row>
    <row r="37" spans="1:11">
      <c r="A37" s="197" t="s">
        <v>29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>
        <v>168601644</v>
      </c>
      <c r="K37" s="13">
        <v>252147767</v>
      </c>
    </row>
    <row r="38" spans="1:11">
      <c r="A38" s="197" t="s">
        <v>30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>
        <v>6263189</v>
      </c>
      <c r="K38" s="13">
        <v>5104863</v>
      </c>
    </row>
    <row r="39" spans="1:11">
      <c r="A39" s="200" t="s">
        <v>70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174864833</v>
      </c>
      <c r="K39" s="12">
        <f>SUM(K36:K38)</f>
        <v>257252630</v>
      </c>
    </row>
    <row r="40" spans="1:11">
      <c r="A40" s="197" t="s">
        <v>31</v>
      </c>
      <c r="B40" s="198"/>
      <c r="C40" s="198"/>
      <c r="D40" s="198"/>
      <c r="E40" s="198"/>
      <c r="F40" s="198"/>
      <c r="G40" s="198"/>
      <c r="H40" s="198"/>
      <c r="I40" s="4">
        <v>31</v>
      </c>
      <c r="J40" s="8">
        <v>84089745</v>
      </c>
      <c r="K40" s="13">
        <v>307693096</v>
      </c>
    </row>
    <row r="41" spans="1:11">
      <c r="A41" s="197" t="s">
        <v>32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/>
    </row>
    <row r="42" spans="1:11">
      <c r="A42" s="197" t="s">
        <v>33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>
        <v>854691</v>
      </c>
      <c r="K42" s="13">
        <v>652565</v>
      </c>
    </row>
    <row r="43" spans="1:11">
      <c r="A43" s="197" t="s">
        <v>34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/>
      <c r="K43" s="13"/>
    </row>
    <row r="44" spans="1:11">
      <c r="A44" s="197" t="s">
        <v>35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>
        <v>9355947</v>
      </c>
      <c r="K44" s="13">
        <v>11769741</v>
      </c>
    </row>
    <row r="45" spans="1:11">
      <c r="A45" s="200" t="s">
        <v>71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94300383</v>
      </c>
      <c r="K45" s="12">
        <f>SUM(K40:K44)</f>
        <v>320115402</v>
      </c>
    </row>
    <row r="46" spans="1:11">
      <c r="A46" s="200" t="s">
        <v>17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80564450</v>
      </c>
      <c r="K46" s="12">
        <f>IF(K39&gt;K45,K39-K45,0)</f>
        <v>0</v>
      </c>
    </row>
    <row r="47" spans="1:11">
      <c r="A47" s="200" t="s">
        <v>18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0</v>
      </c>
      <c r="K47" s="12">
        <f>IF(K45&gt;K39,K45-K39,0)</f>
        <v>62862772</v>
      </c>
    </row>
    <row r="48" spans="1:11">
      <c r="A48" s="197" t="s">
        <v>72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33718323</v>
      </c>
    </row>
    <row r="49" spans="1:11">
      <c r="A49" s="197" t="s">
        <v>73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14143096</v>
      </c>
      <c r="K49" s="12">
        <f>IF(K21-K20+K34-K33+K47-K46&gt;0,K21-K20+K34-K33+K47-K46,0)</f>
        <v>0</v>
      </c>
    </row>
    <row r="50" spans="1:11">
      <c r="A50" s="197" t="s">
        <v>164</v>
      </c>
      <c r="B50" s="198"/>
      <c r="C50" s="198"/>
      <c r="D50" s="198"/>
      <c r="E50" s="198"/>
      <c r="F50" s="198"/>
      <c r="G50" s="198"/>
      <c r="H50" s="198"/>
      <c r="I50" s="4">
        <v>41</v>
      </c>
      <c r="J50" s="8">
        <v>60949106</v>
      </c>
      <c r="K50" s="13">
        <v>46806010</v>
      </c>
    </row>
    <row r="51" spans="1:11">
      <c r="A51" s="197" t="s">
        <v>178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>
        <v>33718323</v>
      </c>
    </row>
    <row r="52" spans="1:11">
      <c r="A52" s="197" t="s">
        <v>179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>
        <v>14143096</v>
      </c>
      <c r="K52" s="13"/>
    </row>
    <row r="53" spans="1:11">
      <c r="A53" s="203" t="s">
        <v>180</v>
      </c>
      <c r="B53" s="204"/>
      <c r="C53" s="204"/>
      <c r="D53" s="204"/>
      <c r="E53" s="204"/>
      <c r="F53" s="204"/>
      <c r="G53" s="204"/>
      <c r="H53" s="204"/>
      <c r="I53" s="7">
        <v>44</v>
      </c>
      <c r="J53" s="10">
        <f>J50+J51-J52</f>
        <v>46806010</v>
      </c>
      <c r="K53" s="18">
        <f>K50+K51-K52</f>
        <v>80524333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Normal="100" workbookViewId="0">
      <selection sqref="A1:J1"/>
    </sheetView>
  </sheetViews>
  <sheetFormatPr defaultRowHeight="13.2"/>
  <sheetData>
    <row r="1" spans="1:11">
      <c r="A1" s="251" t="s">
        <v>201</v>
      </c>
      <c r="B1" s="252"/>
      <c r="C1" s="252"/>
      <c r="D1" s="252"/>
      <c r="E1" s="252"/>
      <c r="F1" s="252"/>
      <c r="G1" s="252"/>
      <c r="H1" s="252"/>
      <c r="I1" s="252"/>
      <c r="J1" s="253"/>
      <c r="K1" s="266"/>
    </row>
    <row r="2" spans="1:11">
      <c r="A2" s="255" t="s">
        <v>6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57" t="s">
        <v>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2.8" thickBot="1">
      <c r="A5" s="260" t="s">
        <v>61</v>
      </c>
      <c r="B5" s="260"/>
      <c r="C5" s="260"/>
      <c r="D5" s="260"/>
      <c r="E5" s="260"/>
      <c r="F5" s="260"/>
      <c r="G5" s="260"/>
      <c r="H5" s="260"/>
      <c r="I5" s="82" t="s">
        <v>285</v>
      </c>
      <c r="J5" s="83" t="s">
        <v>156</v>
      </c>
      <c r="K5" s="83" t="s">
        <v>157</v>
      </c>
    </row>
    <row r="6" spans="1:11">
      <c r="A6" s="261">
        <v>1</v>
      </c>
      <c r="B6" s="261"/>
      <c r="C6" s="261"/>
      <c r="D6" s="261"/>
      <c r="E6" s="261"/>
      <c r="F6" s="261"/>
      <c r="G6" s="261"/>
      <c r="H6" s="261"/>
      <c r="I6" s="84">
        <v>2</v>
      </c>
      <c r="J6" s="85" t="s">
        <v>288</v>
      </c>
      <c r="K6" s="85" t="s">
        <v>289</v>
      </c>
    </row>
    <row r="7" spans="1:11">
      <c r="A7" s="247" t="s">
        <v>159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>
      <c r="A8" s="197" t="s">
        <v>203</v>
      </c>
      <c r="B8" s="198"/>
      <c r="C8" s="198"/>
      <c r="D8" s="198"/>
      <c r="E8" s="198"/>
      <c r="F8" s="198"/>
      <c r="G8" s="198"/>
      <c r="H8" s="198"/>
      <c r="I8" s="4">
        <v>1</v>
      </c>
      <c r="J8" s="8"/>
      <c r="K8" s="13"/>
    </row>
    <row r="9" spans="1:11">
      <c r="A9" s="197" t="s">
        <v>125</v>
      </c>
      <c r="B9" s="198"/>
      <c r="C9" s="198"/>
      <c r="D9" s="198"/>
      <c r="E9" s="198"/>
      <c r="F9" s="198"/>
      <c r="G9" s="198"/>
      <c r="H9" s="198"/>
      <c r="I9" s="4">
        <v>2</v>
      </c>
      <c r="J9" s="8"/>
      <c r="K9" s="13"/>
    </row>
    <row r="10" spans="1:11">
      <c r="A10" s="197" t="s">
        <v>126</v>
      </c>
      <c r="B10" s="198"/>
      <c r="C10" s="198"/>
      <c r="D10" s="198"/>
      <c r="E10" s="198"/>
      <c r="F10" s="198"/>
      <c r="G10" s="198"/>
      <c r="H10" s="198"/>
      <c r="I10" s="4">
        <v>3</v>
      </c>
      <c r="J10" s="8"/>
      <c r="K10" s="13"/>
    </row>
    <row r="11" spans="1:11">
      <c r="A11" s="197" t="s">
        <v>127</v>
      </c>
      <c r="B11" s="198"/>
      <c r="C11" s="198"/>
      <c r="D11" s="198"/>
      <c r="E11" s="198"/>
      <c r="F11" s="198"/>
      <c r="G11" s="198"/>
      <c r="H11" s="198"/>
      <c r="I11" s="4">
        <v>4</v>
      </c>
      <c r="J11" s="8"/>
      <c r="K11" s="13"/>
    </row>
    <row r="12" spans="1:11">
      <c r="A12" s="197" t="s">
        <v>128</v>
      </c>
      <c r="B12" s="198"/>
      <c r="C12" s="198"/>
      <c r="D12" s="198"/>
      <c r="E12" s="198"/>
      <c r="F12" s="198"/>
      <c r="G12" s="198"/>
      <c r="H12" s="198"/>
      <c r="I12" s="4">
        <v>5</v>
      </c>
      <c r="J12" s="8"/>
      <c r="K12" s="13"/>
    </row>
    <row r="13" spans="1:11">
      <c r="A13" s="200" t="s">
        <v>202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>
      <c r="A14" s="197" t="s">
        <v>129</v>
      </c>
      <c r="B14" s="198"/>
      <c r="C14" s="198"/>
      <c r="D14" s="198"/>
      <c r="E14" s="198"/>
      <c r="F14" s="198"/>
      <c r="G14" s="198"/>
      <c r="H14" s="198"/>
      <c r="I14" s="4">
        <v>7</v>
      </c>
      <c r="J14" s="8"/>
      <c r="K14" s="13"/>
    </row>
    <row r="15" spans="1:11">
      <c r="A15" s="197" t="s">
        <v>130</v>
      </c>
      <c r="B15" s="198"/>
      <c r="C15" s="198"/>
      <c r="D15" s="198"/>
      <c r="E15" s="198"/>
      <c r="F15" s="198"/>
      <c r="G15" s="198"/>
      <c r="H15" s="198"/>
      <c r="I15" s="4">
        <v>8</v>
      </c>
      <c r="J15" s="8"/>
      <c r="K15" s="13"/>
    </row>
    <row r="16" spans="1:11">
      <c r="A16" s="197" t="s">
        <v>131</v>
      </c>
      <c r="B16" s="198"/>
      <c r="C16" s="198"/>
      <c r="D16" s="198"/>
      <c r="E16" s="198"/>
      <c r="F16" s="198"/>
      <c r="G16" s="198"/>
      <c r="H16" s="198"/>
      <c r="I16" s="4">
        <v>9</v>
      </c>
      <c r="J16" s="8"/>
      <c r="K16" s="13"/>
    </row>
    <row r="17" spans="1:11">
      <c r="A17" s="197" t="s">
        <v>132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/>
      <c r="K17" s="13"/>
    </row>
    <row r="18" spans="1:11">
      <c r="A18" s="197" t="s">
        <v>133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/>
      <c r="K18" s="13"/>
    </row>
    <row r="19" spans="1:11">
      <c r="A19" s="197" t="s">
        <v>134</v>
      </c>
      <c r="B19" s="198"/>
      <c r="C19" s="198"/>
      <c r="D19" s="198"/>
      <c r="E19" s="198"/>
      <c r="F19" s="198"/>
      <c r="G19" s="198"/>
      <c r="H19" s="198"/>
      <c r="I19" s="4">
        <v>12</v>
      </c>
      <c r="J19" s="8"/>
      <c r="K19" s="13"/>
    </row>
    <row r="20" spans="1:11">
      <c r="A20" s="200" t="s">
        <v>47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>
      <c r="A21" s="200" t="s">
        <v>111</v>
      </c>
      <c r="B21" s="262"/>
      <c r="C21" s="262"/>
      <c r="D21" s="262"/>
      <c r="E21" s="262"/>
      <c r="F21" s="262"/>
      <c r="G21" s="262"/>
      <c r="H21" s="26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9" t="s">
        <v>112</v>
      </c>
      <c r="B22" s="264"/>
      <c r="C22" s="264"/>
      <c r="D22" s="264"/>
      <c r="E22" s="264"/>
      <c r="F22" s="264"/>
      <c r="G22" s="264"/>
      <c r="H22" s="26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7" t="s">
        <v>162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>
      <c r="A24" s="197" t="s">
        <v>167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/>
    </row>
    <row r="25" spans="1:11">
      <c r="A25" s="197" t="s">
        <v>168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/>
      <c r="K25" s="13"/>
    </row>
    <row r="26" spans="1:11">
      <c r="A26" s="197" t="s">
        <v>48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/>
      <c r="K26" s="13"/>
    </row>
    <row r="27" spans="1:11">
      <c r="A27" s="197" t="s">
        <v>49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/>
      <c r="K27" s="13"/>
    </row>
    <row r="28" spans="1:11">
      <c r="A28" s="197" t="s">
        <v>169</v>
      </c>
      <c r="B28" s="198"/>
      <c r="C28" s="198"/>
      <c r="D28" s="198"/>
      <c r="E28" s="198"/>
      <c r="F28" s="198"/>
      <c r="G28" s="198"/>
      <c r="H28" s="198"/>
      <c r="I28" s="4">
        <v>20</v>
      </c>
      <c r="J28" s="8"/>
      <c r="K28" s="13"/>
    </row>
    <row r="29" spans="1:11">
      <c r="A29" s="200" t="s">
        <v>119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97" t="s">
        <v>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/>
      <c r="K30" s="13"/>
    </row>
    <row r="31" spans="1:11">
      <c r="A31" s="197" t="s">
        <v>3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/>
      <c r="K31" s="13"/>
    </row>
    <row r="32" spans="1:11">
      <c r="A32" s="197" t="s">
        <v>4</v>
      </c>
      <c r="B32" s="198"/>
      <c r="C32" s="198"/>
      <c r="D32" s="198"/>
      <c r="E32" s="198"/>
      <c r="F32" s="198"/>
      <c r="G32" s="198"/>
      <c r="H32" s="198"/>
      <c r="I32" s="4">
        <v>24</v>
      </c>
      <c r="J32" s="8"/>
      <c r="K32" s="13"/>
    </row>
    <row r="33" spans="1:11">
      <c r="A33" s="200" t="s">
        <v>50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>
      <c r="A34" s="200" t="s">
        <v>113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200" t="s">
        <v>114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7" t="s">
        <v>163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>
      <c r="A37" s="197" t="s">
        <v>176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/>
      <c r="K37" s="13"/>
    </row>
    <row r="38" spans="1:11">
      <c r="A38" s="197" t="s">
        <v>29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/>
      <c r="K38" s="13"/>
    </row>
    <row r="39" spans="1:11">
      <c r="A39" s="197" t="s">
        <v>30</v>
      </c>
      <c r="B39" s="198"/>
      <c r="C39" s="198"/>
      <c r="D39" s="198"/>
      <c r="E39" s="198"/>
      <c r="F39" s="198"/>
      <c r="G39" s="198"/>
      <c r="H39" s="198"/>
      <c r="I39" s="4">
        <v>30</v>
      </c>
      <c r="J39" s="8"/>
      <c r="K39" s="13"/>
    </row>
    <row r="40" spans="1:11">
      <c r="A40" s="200" t="s">
        <v>51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97" t="s">
        <v>31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/>
    </row>
    <row r="42" spans="1:11">
      <c r="A42" s="197" t="s">
        <v>32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/>
      <c r="K42" s="13"/>
    </row>
    <row r="43" spans="1:11">
      <c r="A43" s="197" t="s">
        <v>33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/>
      <c r="K43" s="13"/>
    </row>
    <row r="44" spans="1:11">
      <c r="A44" s="197" t="s">
        <v>34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/>
      <c r="K44" s="13"/>
    </row>
    <row r="45" spans="1:11">
      <c r="A45" s="197" t="s">
        <v>35</v>
      </c>
      <c r="B45" s="198"/>
      <c r="C45" s="198"/>
      <c r="D45" s="198"/>
      <c r="E45" s="198"/>
      <c r="F45" s="198"/>
      <c r="G45" s="198"/>
      <c r="H45" s="198"/>
      <c r="I45" s="4">
        <v>36</v>
      </c>
      <c r="J45" s="8"/>
      <c r="K45" s="13"/>
    </row>
    <row r="46" spans="1:11">
      <c r="A46" s="200" t="s">
        <v>154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>
      <c r="A47" s="200" t="s">
        <v>165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200" t="s">
        <v>166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200" t="s">
        <v>155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200" t="s">
        <v>15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200" t="s">
        <v>164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>
      <c r="A52" s="200" t="s">
        <v>178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>
      <c r="A53" s="200" t="s">
        <v>179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>
      <c r="A54" s="209" t="s">
        <v>180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>
      <c r="A55" s="86" t="s">
        <v>177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view="pageBreakPreview" zoomScale="110" zoomScaleNormal="100" workbookViewId="0">
      <selection activeCell="O14" sqref="O14"/>
    </sheetView>
  </sheetViews>
  <sheetFormatPr defaultColWidth="9.109375" defaultRowHeight="13.2"/>
  <cols>
    <col min="1" max="4" width="9.109375" style="91"/>
    <col min="5" max="5" width="10.109375" style="91" bestFit="1" customWidth="1"/>
    <col min="6" max="12" width="9.109375" style="91"/>
    <col min="13" max="13" width="11.109375" style="91" bestFit="1" customWidth="1"/>
    <col min="14" max="16384" width="9.109375" style="91"/>
  </cols>
  <sheetData>
    <row r="1" spans="1:13" ht="13.2" customHeight="1">
      <c r="A1" s="278" t="s">
        <v>356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90"/>
    </row>
    <row r="2" spans="1:13" ht="15.6">
      <c r="A2" s="116"/>
      <c r="B2" s="109"/>
      <c r="C2" s="267" t="s">
        <v>287</v>
      </c>
      <c r="D2" s="267"/>
      <c r="E2" s="117">
        <v>40544</v>
      </c>
      <c r="F2" s="118" t="s">
        <v>253</v>
      </c>
      <c r="G2" s="268">
        <v>40908</v>
      </c>
      <c r="H2" s="269"/>
      <c r="I2" s="109"/>
      <c r="J2" s="109"/>
      <c r="K2" s="109"/>
      <c r="L2" s="92"/>
    </row>
    <row r="3" spans="1:13">
      <c r="A3" s="257" t="s">
        <v>351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  <c r="L3" s="92"/>
    </row>
    <row r="4" spans="1:13" ht="22.8" thickBot="1">
      <c r="A4" s="270" t="s">
        <v>61</v>
      </c>
      <c r="B4" s="270"/>
      <c r="C4" s="270"/>
      <c r="D4" s="270"/>
      <c r="E4" s="270"/>
      <c r="F4" s="270"/>
      <c r="G4" s="270"/>
      <c r="H4" s="270"/>
      <c r="I4" s="93" t="s">
        <v>310</v>
      </c>
      <c r="J4" s="94" t="s">
        <v>156</v>
      </c>
      <c r="K4" s="94" t="s">
        <v>157</v>
      </c>
    </row>
    <row r="5" spans="1:13">
      <c r="A5" s="271">
        <v>1</v>
      </c>
      <c r="B5" s="271"/>
      <c r="C5" s="271"/>
      <c r="D5" s="271"/>
      <c r="E5" s="271"/>
      <c r="F5" s="271"/>
      <c r="G5" s="271"/>
      <c r="H5" s="271"/>
      <c r="I5" s="96">
        <v>2</v>
      </c>
      <c r="J5" s="95" t="s">
        <v>288</v>
      </c>
      <c r="K5" s="95" t="s">
        <v>289</v>
      </c>
    </row>
    <row r="6" spans="1:13">
      <c r="A6" s="272" t="s">
        <v>290</v>
      </c>
      <c r="B6" s="273"/>
      <c r="C6" s="273"/>
      <c r="D6" s="273"/>
      <c r="E6" s="273"/>
      <c r="F6" s="273"/>
      <c r="G6" s="273"/>
      <c r="H6" s="273"/>
      <c r="I6" s="97">
        <v>1</v>
      </c>
      <c r="J6" s="98">
        <v>326202553</v>
      </c>
      <c r="K6" s="11">
        <v>326185702.03999996</v>
      </c>
    </row>
    <row r="7" spans="1:13">
      <c r="A7" s="272" t="s">
        <v>291</v>
      </c>
      <c r="B7" s="273"/>
      <c r="C7" s="273"/>
      <c r="D7" s="273"/>
      <c r="E7" s="273"/>
      <c r="F7" s="273"/>
      <c r="G7" s="273"/>
      <c r="H7" s="273"/>
      <c r="I7" s="97">
        <v>2</v>
      </c>
      <c r="J7" s="99"/>
      <c r="K7" s="13"/>
    </row>
    <row r="8" spans="1:13">
      <c r="A8" s="272" t="s">
        <v>292</v>
      </c>
      <c r="B8" s="273"/>
      <c r="C8" s="273"/>
      <c r="D8" s="273"/>
      <c r="E8" s="273"/>
      <c r="F8" s="273"/>
      <c r="G8" s="273"/>
      <c r="H8" s="273"/>
      <c r="I8" s="97">
        <v>3</v>
      </c>
      <c r="J8" s="99">
        <v>22636</v>
      </c>
      <c r="K8" s="13">
        <v>3769</v>
      </c>
    </row>
    <row r="9" spans="1:13">
      <c r="A9" s="272" t="s">
        <v>293</v>
      </c>
      <c r="B9" s="273"/>
      <c r="C9" s="273"/>
      <c r="D9" s="273"/>
      <c r="E9" s="273"/>
      <c r="F9" s="273"/>
      <c r="G9" s="273"/>
      <c r="H9" s="273"/>
      <c r="I9" s="97">
        <v>4</v>
      </c>
      <c r="J9" s="99">
        <v>-20761491</v>
      </c>
      <c r="K9" s="13">
        <v>-72103782</v>
      </c>
      <c r="M9" s="119"/>
    </row>
    <row r="10" spans="1:13">
      <c r="A10" s="272" t="s">
        <v>294</v>
      </c>
      <c r="B10" s="273"/>
      <c r="C10" s="273"/>
      <c r="D10" s="273"/>
      <c r="E10" s="273"/>
      <c r="F10" s="273"/>
      <c r="G10" s="273"/>
      <c r="H10" s="273"/>
      <c r="I10" s="97">
        <v>5</v>
      </c>
      <c r="J10" s="99">
        <v>-51378010</v>
      </c>
      <c r="K10" s="13">
        <v>9280557</v>
      </c>
    </row>
    <row r="11" spans="1:13">
      <c r="A11" s="272" t="s">
        <v>295</v>
      </c>
      <c r="B11" s="273"/>
      <c r="C11" s="273"/>
      <c r="D11" s="273"/>
      <c r="E11" s="273"/>
      <c r="F11" s="273"/>
      <c r="G11" s="273"/>
      <c r="H11" s="273"/>
      <c r="I11" s="97">
        <v>6</v>
      </c>
      <c r="J11" s="99"/>
      <c r="K11" s="13"/>
    </row>
    <row r="12" spans="1:13">
      <c r="A12" s="272" t="s">
        <v>296</v>
      </c>
      <c r="B12" s="273"/>
      <c r="C12" s="273"/>
      <c r="D12" s="273"/>
      <c r="E12" s="273"/>
      <c r="F12" s="273"/>
      <c r="G12" s="273"/>
      <c r="H12" s="273"/>
      <c r="I12" s="97">
        <v>7</v>
      </c>
      <c r="J12" s="99"/>
      <c r="K12" s="13"/>
    </row>
    <row r="13" spans="1:13">
      <c r="A13" s="272" t="s">
        <v>297</v>
      </c>
      <c r="B13" s="273"/>
      <c r="C13" s="273"/>
      <c r="D13" s="273"/>
      <c r="E13" s="273"/>
      <c r="F13" s="273"/>
      <c r="G13" s="273"/>
      <c r="H13" s="273"/>
      <c r="I13" s="97">
        <v>8</v>
      </c>
      <c r="J13" s="99"/>
      <c r="K13" s="13"/>
    </row>
    <row r="14" spans="1:13">
      <c r="A14" s="272" t="s">
        <v>298</v>
      </c>
      <c r="B14" s="273"/>
      <c r="C14" s="273"/>
      <c r="D14" s="273"/>
      <c r="E14" s="273"/>
      <c r="F14" s="273"/>
      <c r="G14" s="273"/>
      <c r="H14" s="273"/>
      <c r="I14" s="97">
        <v>9</v>
      </c>
      <c r="J14" s="99"/>
      <c r="K14" s="13"/>
    </row>
    <row r="15" spans="1:13">
      <c r="A15" s="274" t="s">
        <v>299</v>
      </c>
      <c r="B15" s="275"/>
      <c r="C15" s="275"/>
      <c r="D15" s="275"/>
      <c r="E15" s="275"/>
      <c r="F15" s="275"/>
      <c r="G15" s="275"/>
      <c r="H15" s="275"/>
      <c r="I15" s="97">
        <v>10</v>
      </c>
      <c r="J15" s="100">
        <f>SUM(J6:J14)</f>
        <v>254085688</v>
      </c>
      <c r="K15" s="12">
        <f>SUM(K6:K14)</f>
        <v>263366246.03999996</v>
      </c>
      <c r="M15" s="119"/>
    </row>
    <row r="16" spans="1:13">
      <c r="A16" s="272" t="s">
        <v>300</v>
      </c>
      <c r="B16" s="273"/>
      <c r="C16" s="273"/>
      <c r="D16" s="273"/>
      <c r="E16" s="273"/>
      <c r="F16" s="273"/>
      <c r="G16" s="273"/>
      <c r="H16" s="273"/>
      <c r="I16" s="97">
        <v>11</v>
      </c>
      <c r="J16" s="99"/>
      <c r="K16" s="13"/>
      <c r="M16" s="119"/>
    </row>
    <row r="17" spans="1:13">
      <c r="A17" s="272" t="s">
        <v>301</v>
      </c>
      <c r="B17" s="273"/>
      <c r="C17" s="273"/>
      <c r="D17" s="273"/>
      <c r="E17" s="273"/>
      <c r="F17" s="273"/>
      <c r="G17" s="273"/>
      <c r="H17" s="273"/>
      <c r="I17" s="97">
        <v>12</v>
      </c>
      <c r="J17" s="99"/>
      <c r="K17" s="13"/>
    </row>
    <row r="18" spans="1:13">
      <c r="A18" s="272" t="s">
        <v>302</v>
      </c>
      <c r="B18" s="273"/>
      <c r="C18" s="273"/>
      <c r="D18" s="273"/>
      <c r="E18" s="273"/>
      <c r="F18" s="273"/>
      <c r="G18" s="273"/>
      <c r="H18" s="273"/>
      <c r="I18" s="97">
        <v>13</v>
      </c>
      <c r="J18" s="99"/>
      <c r="K18" s="13"/>
    </row>
    <row r="19" spans="1:13">
      <c r="A19" s="272" t="s">
        <v>303</v>
      </c>
      <c r="B19" s="273"/>
      <c r="C19" s="273"/>
      <c r="D19" s="273"/>
      <c r="E19" s="273"/>
      <c r="F19" s="273"/>
      <c r="G19" s="273"/>
      <c r="H19" s="273"/>
      <c r="I19" s="97">
        <v>14</v>
      </c>
      <c r="J19" s="99"/>
      <c r="K19" s="13"/>
    </row>
    <row r="20" spans="1:13">
      <c r="A20" s="272" t="s">
        <v>304</v>
      </c>
      <c r="B20" s="273"/>
      <c r="C20" s="273"/>
      <c r="D20" s="273"/>
      <c r="E20" s="273"/>
      <c r="F20" s="273"/>
      <c r="G20" s="273"/>
      <c r="H20" s="273"/>
      <c r="I20" s="97">
        <v>15</v>
      </c>
      <c r="J20" s="99"/>
      <c r="K20" s="13"/>
    </row>
    <row r="21" spans="1:13">
      <c r="A21" s="272" t="s">
        <v>305</v>
      </c>
      <c r="B21" s="273"/>
      <c r="C21" s="273"/>
      <c r="D21" s="273"/>
      <c r="E21" s="273"/>
      <c r="F21" s="273"/>
      <c r="G21" s="273"/>
      <c r="H21" s="273"/>
      <c r="I21" s="97">
        <v>16</v>
      </c>
      <c r="J21" s="99">
        <v>51378010</v>
      </c>
      <c r="K21" s="13">
        <v>9280557</v>
      </c>
      <c r="M21" s="119"/>
    </row>
    <row r="22" spans="1:13">
      <c r="A22" s="274" t="s">
        <v>306</v>
      </c>
      <c r="B22" s="275"/>
      <c r="C22" s="275"/>
      <c r="D22" s="275"/>
      <c r="E22" s="275"/>
      <c r="F22" s="275"/>
      <c r="G22" s="275"/>
      <c r="H22" s="275"/>
      <c r="I22" s="97">
        <v>17</v>
      </c>
      <c r="J22" s="101">
        <f>SUM(J16:J21)</f>
        <v>51378010</v>
      </c>
      <c r="K22" s="18">
        <f>SUM(K16:K21)</f>
        <v>9280557</v>
      </c>
    </row>
    <row r="23" spans="1:13">
      <c r="A23" s="279"/>
      <c r="B23" s="280"/>
      <c r="C23" s="280"/>
      <c r="D23" s="280"/>
      <c r="E23" s="280"/>
      <c r="F23" s="280"/>
      <c r="G23" s="280"/>
      <c r="H23" s="280"/>
      <c r="I23" s="281"/>
      <c r="J23" s="281"/>
      <c r="K23" s="282"/>
    </row>
    <row r="24" spans="1:13">
      <c r="A24" s="283" t="s">
        <v>307</v>
      </c>
      <c r="B24" s="284"/>
      <c r="C24" s="284"/>
      <c r="D24" s="284"/>
      <c r="E24" s="284"/>
      <c r="F24" s="284"/>
      <c r="G24" s="284"/>
      <c r="H24" s="284"/>
      <c r="I24" s="102">
        <v>18</v>
      </c>
      <c r="J24" s="98">
        <v>253340604</v>
      </c>
      <c r="K24" s="98">
        <v>262728669</v>
      </c>
      <c r="M24" s="119"/>
    </row>
    <row r="25" spans="1:13" ht="23.25" customHeight="1">
      <c r="A25" s="285" t="s">
        <v>308</v>
      </c>
      <c r="B25" s="286"/>
      <c r="C25" s="286"/>
      <c r="D25" s="286"/>
      <c r="E25" s="286"/>
      <c r="F25" s="286"/>
      <c r="G25" s="286"/>
      <c r="H25" s="286"/>
      <c r="I25" s="103">
        <v>19</v>
      </c>
      <c r="J25" s="101">
        <v>745084</v>
      </c>
      <c r="K25" s="101">
        <v>637577</v>
      </c>
    </row>
    <row r="26" spans="1:13" ht="30" customHeight="1">
      <c r="A26" s="276" t="s">
        <v>309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</row>
  </sheetData>
  <protectedRanges>
    <protectedRange sqref="E2" name="Range1_1_1"/>
    <protectedRange sqref="G2:H2" name="Range1_2"/>
    <protectedRange sqref="E3" name="Range1_1_1_1"/>
    <protectedRange sqref="G3:H3" name="Range1_2_1"/>
  </protectedRanges>
  <mergeCells count="27"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K3"/>
  </mergeCells>
  <phoneticPr fontId="3" type="noConversion"/>
  <conditionalFormatting sqref="G2:G3">
    <cfRule type="cellIs" dxfId="4" priority="5" stopIfTrue="1" operator="lessThan">
      <formula>#REF!</formula>
    </cfRule>
  </conditionalFormatting>
  <conditionalFormatting sqref="G2:G3">
    <cfRule type="cellIs" dxfId="3" priority="4" stopIfTrue="1" operator="lessThan">
      <formula>#REF!</formula>
    </cfRule>
  </conditionalFormatting>
  <conditionalFormatting sqref="G3">
    <cfRule type="cellIs" dxfId="2" priority="3" stopIfTrue="1" operator="lessThan">
      <formula>#REF!</formula>
    </cfRule>
  </conditionalFormatting>
  <conditionalFormatting sqref="G3">
    <cfRule type="cellIs" dxfId="1" priority="2" stopIfTrue="1" operator="lessThan">
      <formula>#REF!</formula>
    </cfRule>
  </conditionalFormatting>
  <conditionalFormatting sqref="G3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3.2"/>
  <sheetData>
    <row r="1" spans="1:10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6">
      <c r="A2" s="287" t="s">
        <v>286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korisnik</cp:lastModifiedBy>
  <cp:lastPrinted>2012-04-17T12:48:07Z</cp:lastPrinted>
  <dcterms:created xsi:type="dcterms:W3CDTF">2008-10-17T11:51:54Z</dcterms:created>
  <dcterms:modified xsi:type="dcterms:W3CDTF">2012-04-29T17:11:40Z</dcterms:modified>
</cp:coreProperties>
</file>