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<sst xmlns="http://schemas.openxmlformats.org/spreadsheetml/2006/main" count="418" uniqueCount="358">
  <si>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</si>
  <si>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</si>
  <si>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</si>
  <si>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</si>
  <si>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</si>
  <si>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</si>
  <si>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</si>
  <si>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</si>
  <si>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</si>
  <si>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</si>
  <si>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</si>
  <si>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</si>
  <si>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</si>
  <si>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</si>
  <si>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</si>
  <si>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</si>
  <si>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</si>
  <si>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</si>
  <si>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</si>
  <si>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</si>
  <si>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</si>
  <si>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</si>
  <si>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</si>
  <si>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</si>
  <si>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</si>
  <si>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</si>
  <si>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</si>
  <si>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</si>
  <si>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</si>
  <si>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</si>
  <si>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</si>
  <si>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</si>
  <si>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</si>
  <si>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</si>
  <si>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</si>
  <si>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</si>
  <si>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</si>
  <si>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</si>
  <si>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</si>
  <si>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</si>
  <si>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</si>
  <si>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</si>
  <si>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</si>
  <si>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</si>
  <si>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</si>
  <si>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</si>
  <si>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</si>
  <si>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</si>
  <si>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</si>
  <si>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</si>
  <si>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</si>
  <si>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</si>
  <si>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</si>
  <si>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</si>
  <si>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</si>
  <si>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</si>
  <si>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</si>
  <si>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</si>
  <si>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</si>
  <si>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</si>
  <si>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</si>
  <si>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</si>
  <si>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</si>
  <si>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</si>
  <si>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</si>
  <si>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</si>
  <si>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</si>
  <si>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</si>
  <si>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</si>
  <si>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</si>
  <si>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</si>
  <si>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</si>
  <si>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</si>
  <si>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</si>
  <si>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</si>
  <si>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</si>
  <si>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</si>
  <si>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</si>
  <si>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</si>
  <si>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</si>
  <si>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</si>
  <si>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</si>
  <si>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</si>
  <si>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</si>
  <si>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</si>
  <si>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</si>
  <si>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</si>
  <si>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</si>
  <si>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</si>
  <si>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</si>
  <si>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</si>
  <si>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</si>
  <si>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</si>
  <si>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</si>
  <si>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</si>
  <si>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</si>
  <si>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</si>
  <si>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</si>
  <si>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</si>
  <si>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</si>
  <si>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</si>
  <si>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</si>
  <si>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</si>
  <si>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</si>
  <si>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</si>
  <si>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</si>
  <si>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</si>
  <si>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</si>
  <si>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</si>
  <si>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</si>
  <si>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</si>
  <si>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</si>
  <si>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</si>
  <si>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</si>
  <si>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</si>
  <si>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</si>
  <si>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</si>
  <si>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</si>
  <si>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</si>
  <si>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</si>
  <si>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</si>
  <si>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</si>
  <si>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</si>
  <si>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</si>
  <si>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</si>
  <si>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</si>
  <si>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</si>
  <si>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</si>
  <si>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</si>
  <si>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</si>
  <si>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</si>
  <si>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</si>
  <si>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</si>
  <si>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</si>
  <si>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</si>
  <si>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</si>
  <si>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</si>
  <si>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</si>
  <si>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</si>
  <si>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</si>
  <si>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</si>
  <si>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</si>
  <si>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</si>
  <si>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</si>
  <si>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</si>
  <si>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</si>
  <si>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</si>
  <si>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</si>
  <si>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</si>
  <si>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</si>
  <si>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</si>
  <si>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</si>
  <si>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</si>
  <si>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</si>
  <si>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</si>
  <si>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</si>
  <si>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</si>
  <si>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</si>
  <si>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</si>
  <si>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</si>
  <si>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</si>
  <si>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</si>
  <si>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</si>
  <si>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</si>
  <si>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</si>
  <si>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</si>
  <si>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</si>
  <si>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</si>
  <si>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</si>
  <si>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</si>
  <si>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</si>
  <si>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</si>
  <si>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</si>
  <si>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</si>
  <si>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</si>
  <si>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</si>
  <si>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</si>
  <si>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</si>
  <si>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</si>
  <si>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</si>
  <si>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</si>
  <si>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</si>
  <si>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</si>
  <si>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</si>
  <si>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</si>
  <si>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</si>
  <si>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</si>
  <si>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</si>
  <si>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</si>
  <si>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</si>
  <si>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</si>
  <si>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</si>
  <si>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</si>
  <si>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</si>
  <si>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</si>
  <si>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</si>
  <si>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</si>
  <si>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</si>
  <si>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</si>
  <si>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</si>
  <si>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</si>
  <si>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</si>
  <si>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</si>
  <si>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</si>
  <si>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</si>
  <si>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</si>
  <si>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</si>
  <si>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</si>
  <si>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</si>
  <si>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</si>
  <si>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</si>
  <si>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</si>
  <si>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</si>
  <si>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</si>
  <si>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</si>
  <si>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</si>
  <si>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</si>
  <si>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</si>
  <si>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</si>
  <si>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</si>
  <si>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</si>
  <si>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</si>
  <si>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</si>
  <si>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</si>
  <si>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</si>
  <si>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</si>
  <si>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</si>
  <si>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</si>
  <si>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</si>
  <si>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</si>
  <si>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</si>
  <si>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</si>
  <si>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</si>
  <si>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</si>
  <si>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</si>
  <si>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</si>
  <si>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</si>
  <si>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</si>
  <si>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</si>
  <si>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</si>
  <si>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</si>
  <si>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</si>
  <si>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</si>
  <si>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</si>
  <si>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</si>
  <si>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</si>
  <si>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</si>
  <si>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</si>
  <si>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</si>
  <si>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</si>
  <si>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</si>
  <si>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</si>
  <si>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</si>
  <si>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</si>
  <si>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</si>
  <si>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</si>
  <si>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</si>
  <si>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</si>
  <si>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</si>
  <si>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</si>
  <si>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</si>
  <si>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</si>
  <si>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</si>
  <si>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</si>
  <si>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</si>
  <si>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</si>
  <si>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</si>
  <si>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</si>
  <si>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</si>
  <si>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</si>
  <si>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</si>
  <si>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</si>
  <si>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</si>
  <si>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</si>
  <si>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</si>
  <si>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</si>
  <si>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</si>
  <si>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</si>
  <si>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</si>
  <si>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</si>
  <si>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</si>
  <si>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</si>
  <si>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</si>
  <si>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</si>
  <si>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</si>
  <si>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</si>
  <si>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</si>
  <si>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</si>
  <si>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</si>
  <si>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</si>
  <si>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</si>
  <si>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</si>
  <si>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</si>
  <si>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</si>
  <si>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</si>
  <si>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</si>
  <si>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</si>
  <si>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</si>
  <si>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</si>
  <si>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</si>
  <si>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</si>
  <si>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</si>
  <si>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</si>
  <si>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</si>
  <si>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</si>
  <si>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</si>
  <si>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</si>
  <si>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</si>
  <si>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</si>
  <si>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</si>
  <si>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</si>
  <si>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</si>
  <si>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</si>
  <si>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</si>
  <si>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</si>
  <si>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</si>
  <si>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</si>
  <si>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</si>
  <si>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</si>
  <si>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</si>
  <si>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</si>
  <si>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</si>
  <si>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</si>
  <si>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</si>
  <si>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</si>
  <si>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</si>
  <si>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</si>
  <si>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</si>
  <si>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</si>
  <si>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</si>
  <si>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</si>
  <si>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</si>
  <si>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</si>
  <si>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</si>
  <si>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</si>
  <si>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</si>
  <si>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</si>
  <si>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</si>
  <si>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</si>
  <si>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</si>
  <si>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</si>
  <si>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</si>
  <si>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</si>
  <si>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 xml:space="preserve">TOLIĆ MARIJA </t>
  </si>
  <si>
    <t>035-446-256</t>
  </si>
  <si>
    <t>035-444-108</t>
  </si>
  <si>
    <t>uprava @duro-dakovic.com</t>
  </si>
  <si>
    <t>STIPETIĆ ZDRAVKO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</si>
  <si>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</si>
  <si>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</si>
  <si>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</si>
  <si>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</si>
  <si>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</si>
  <si>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>30.06.2011.</t>
  </si>
  <si>
    <t>stanje na dan 30.6.2011.</t>
  </si>
  <si>
    <t>u razdoblju 1.1.2011. do 30.6.2011.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</si>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</sst>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54</xdr:row>
      <xdr:rowOff>47625</xdr:rowOff>
    </xdr:from>
    <xdr:to>
      <xdr:col>8</xdr:col>
      <xdr:colOff>809625</xdr:colOff>
      <xdr:row>61</xdr:row>
      <xdr:rowOff>76200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848725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43">
      <selection activeCell="L60" sqref="L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9" t="s">
        <v>243</v>
      </c>
      <c r="B1" s="180"/>
      <c r="C1" s="180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48" t="s">
        <v>244</v>
      </c>
      <c r="B2" s="149"/>
      <c r="C2" s="149"/>
      <c r="D2" s="150"/>
      <c r="E2" s="111" t="s">
        <v>317</v>
      </c>
      <c r="F2" s="12"/>
      <c r="G2" s="13" t="s">
        <v>245</v>
      </c>
      <c r="H2" s="111" t="s">
        <v>353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51" t="s">
        <v>311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4" t="s">
        <v>246</v>
      </c>
      <c r="B6" s="155"/>
      <c r="C6" s="143" t="s">
        <v>318</v>
      </c>
      <c r="D6" s="144"/>
      <c r="E6" s="158"/>
      <c r="F6" s="158"/>
      <c r="G6" s="158"/>
      <c r="H6" s="158"/>
      <c r="I6" s="113"/>
      <c r="J6" s="10"/>
      <c r="K6" s="10"/>
      <c r="L6" s="10"/>
    </row>
    <row r="7" spans="1:12" ht="12.75">
      <c r="A7" s="88"/>
      <c r="B7" s="22"/>
      <c r="C7" s="23"/>
      <c r="D7" s="23"/>
      <c r="E7" s="158"/>
      <c r="F7" s="158"/>
      <c r="G7" s="158"/>
      <c r="H7" s="158"/>
      <c r="I7" s="113"/>
      <c r="J7" s="10"/>
      <c r="K7" s="10"/>
      <c r="L7" s="10"/>
    </row>
    <row r="8" spans="1:12" ht="12.75">
      <c r="A8" s="156" t="s">
        <v>247</v>
      </c>
      <c r="B8" s="157"/>
      <c r="C8" s="143" t="s">
        <v>319</v>
      </c>
      <c r="D8" s="144"/>
      <c r="E8" s="158"/>
      <c r="F8" s="158"/>
      <c r="G8" s="158"/>
      <c r="H8" s="158"/>
      <c r="I8" s="114"/>
      <c r="J8" s="10"/>
      <c r="K8" s="10"/>
      <c r="L8" s="10"/>
    </row>
    <row r="9" spans="1:12" ht="12.75">
      <c r="A9" s="90"/>
      <c r="B9" s="46"/>
      <c r="C9" s="115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45" t="s">
        <v>248</v>
      </c>
      <c r="B10" s="146"/>
      <c r="C10" s="143">
        <v>58828286397</v>
      </c>
      <c r="D10" s="144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47"/>
      <c r="B11" s="146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54" t="s">
        <v>249</v>
      </c>
      <c r="B12" s="155"/>
      <c r="C12" s="137" t="s">
        <v>320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88"/>
      <c r="B13" s="22"/>
      <c r="C13" s="116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54" t="s">
        <v>250</v>
      </c>
      <c r="B14" s="155"/>
      <c r="C14" s="161">
        <v>35000</v>
      </c>
      <c r="D14" s="162"/>
      <c r="E14" s="23"/>
      <c r="F14" s="137" t="s">
        <v>321</v>
      </c>
      <c r="G14" s="159"/>
      <c r="H14" s="159"/>
      <c r="I14" s="160"/>
      <c r="J14" s="10"/>
      <c r="K14" s="10"/>
      <c r="L14" s="10"/>
    </row>
    <row r="15" spans="1:12" ht="12.75">
      <c r="A15" s="88"/>
      <c r="B15" s="22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54" t="s">
        <v>251</v>
      </c>
      <c r="B16" s="155"/>
      <c r="C16" s="137" t="s">
        <v>322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88"/>
      <c r="B17" s="22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54" t="s">
        <v>252</v>
      </c>
      <c r="B18" s="155"/>
      <c r="C18" s="163" t="s">
        <v>323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88"/>
      <c r="B19" s="22"/>
      <c r="C19" s="116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54" t="s">
        <v>253</v>
      </c>
      <c r="B20" s="155"/>
      <c r="C20" s="163" t="s">
        <v>324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4" t="s">
        <v>254</v>
      </c>
      <c r="B22" s="155"/>
      <c r="C22" s="117">
        <v>396</v>
      </c>
      <c r="D22" s="137" t="s">
        <v>321</v>
      </c>
      <c r="E22" s="138"/>
      <c r="F22" s="139"/>
      <c r="G22" s="154"/>
      <c r="H22" s="166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4" t="s">
        <v>255</v>
      </c>
      <c r="B24" s="155"/>
      <c r="C24" s="117">
        <v>12</v>
      </c>
      <c r="D24" s="137" t="s">
        <v>325</v>
      </c>
      <c r="E24" s="138"/>
      <c r="F24" s="138"/>
      <c r="G24" s="139"/>
      <c r="H24" s="47" t="s">
        <v>256</v>
      </c>
      <c r="I24" s="112">
        <v>936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312</v>
      </c>
      <c r="I25" s="92"/>
      <c r="J25" s="10"/>
      <c r="K25" s="10"/>
      <c r="L25" s="10"/>
    </row>
    <row r="26" spans="1:12" ht="12.75">
      <c r="A26" s="154" t="s">
        <v>257</v>
      </c>
      <c r="B26" s="155"/>
      <c r="C26" s="118" t="s">
        <v>326</v>
      </c>
      <c r="D26" s="24"/>
      <c r="E26" s="30"/>
      <c r="F26" s="23"/>
      <c r="G26" s="167" t="s">
        <v>258</v>
      </c>
      <c r="H26" s="155"/>
      <c r="I26" s="119" t="s">
        <v>327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70" t="s">
        <v>259</v>
      </c>
      <c r="B28" s="171"/>
      <c r="C28" s="172"/>
      <c r="D28" s="172"/>
      <c r="E28" s="173" t="s">
        <v>260</v>
      </c>
      <c r="F28" s="174"/>
      <c r="G28" s="174"/>
      <c r="H28" s="175" t="s">
        <v>261</v>
      </c>
      <c r="I28" s="176"/>
      <c r="J28" s="10"/>
      <c r="K28" s="10"/>
      <c r="L28" s="10"/>
    </row>
    <row r="29" spans="1:12" ht="12.75">
      <c r="A29" s="94"/>
      <c r="B29" s="30"/>
      <c r="C29" s="30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37" t="s">
        <v>328</v>
      </c>
      <c r="B30" s="168"/>
      <c r="C30" s="168"/>
      <c r="D30" s="169"/>
      <c r="E30" s="140" t="s">
        <v>329</v>
      </c>
      <c r="F30" s="141"/>
      <c r="G30" s="142"/>
      <c r="H30" s="143" t="s">
        <v>330</v>
      </c>
      <c r="I30" s="144"/>
      <c r="J30" s="10"/>
      <c r="K30" s="10"/>
      <c r="L30" s="10"/>
    </row>
    <row r="31" spans="1:12" ht="12.75">
      <c r="A31" s="120"/>
      <c r="B31" s="120"/>
      <c r="C31" s="121"/>
      <c r="D31" s="177"/>
      <c r="E31" s="177"/>
      <c r="F31" s="177"/>
      <c r="G31" s="178"/>
      <c r="H31" s="121"/>
      <c r="I31" s="124"/>
      <c r="J31" s="10"/>
      <c r="K31" s="10"/>
      <c r="L31" s="10"/>
    </row>
    <row r="32" spans="1:12" ht="12.75">
      <c r="A32" s="137" t="s">
        <v>331</v>
      </c>
      <c r="B32" s="168"/>
      <c r="C32" s="168"/>
      <c r="D32" s="169"/>
      <c r="E32" s="140" t="s">
        <v>329</v>
      </c>
      <c r="F32" s="141"/>
      <c r="G32" s="142"/>
      <c r="H32" s="143" t="s">
        <v>332</v>
      </c>
      <c r="I32" s="144"/>
      <c r="J32" s="10"/>
      <c r="K32" s="10"/>
      <c r="L32" s="10"/>
    </row>
    <row r="33" spans="1:12" ht="12.75">
      <c r="A33" s="120"/>
      <c r="B33" s="120"/>
      <c r="C33" s="121"/>
      <c r="D33" s="122"/>
      <c r="E33" s="122"/>
      <c r="F33" s="122"/>
      <c r="G33" s="123"/>
      <c r="H33" s="121"/>
      <c r="I33" s="125"/>
      <c r="J33" s="10"/>
      <c r="K33" s="10"/>
      <c r="L33" s="10"/>
    </row>
    <row r="34" spans="1:12" ht="12.75">
      <c r="A34" s="137" t="s">
        <v>333</v>
      </c>
      <c r="B34" s="168"/>
      <c r="C34" s="168"/>
      <c r="D34" s="169"/>
      <c r="E34" s="140" t="s">
        <v>329</v>
      </c>
      <c r="F34" s="141"/>
      <c r="G34" s="142"/>
      <c r="H34" s="143" t="s">
        <v>334</v>
      </c>
      <c r="I34" s="144"/>
      <c r="J34" s="10"/>
      <c r="K34" s="10"/>
      <c r="L34" s="10"/>
    </row>
    <row r="35" spans="1:12" ht="12.75">
      <c r="A35" s="120"/>
      <c r="B35" s="120"/>
      <c r="C35" s="121"/>
      <c r="D35" s="122"/>
      <c r="E35" s="122"/>
      <c r="F35" s="122"/>
      <c r="G35" s="123"/>
      <c r="H35" s="121"/>
      <c r="I35" s="125"/>
      <c r="J35" s="10"/>
      <c r="K35" s="10"/>
      <c r="L35" s="10"/>
    </row>
    <row r="36" spans="1:12" ht="12.75">
      <c r="A36" s="137" t="s">
        <v>335</v>
      </c>
      <c r="B36" s="168"/>
      <c r="C36" s="168"/>
      <c r="D36" s="169"/>
      <c r="E36" s="140" t="s">
        <v>329</v>
      </c>
      <c r="F36" s="141"/>
      <c r="G36" s="142"/>
      <c r="H36" s="143" t="s">
        <v>336</v>
      </c>
      <c r="I36" s="144"/>
      <c r="J36" s="10"/>
      <c r="K36" s="10"/>
      <c r="L36" s="10"/>
    </row>
    <row r="37" spans="1:12" ht="12.75">
      <c r="A37" s="126"/>
      <c r="B37" s="126"/>
      <c r="C37" s="187"/>
      <c r="D37" s="188"/>
      <c r="E37" s="121"/>
      <c r="F37" s="187"/>
      <c r="G37" s="188"/>
      <c r="H37" s="121"/>
      <c r="I37" s="121"/>
      <c r="J37" s="10"/>
      <c r="K37" s="10"/>
      <c r="L37" s="10"/>
    </row>
    <row r="38" spans="1:12" ht="12.75">
      <c r="A38" s="137" t="s">
        <v>337</v>
      </c>
      <c r="B38" s="138"/>
      <c r="C38" s="138"/>
      <c r="D38" s="139"/>
      <c r="E38" s="140" t="s">
        <v>329</v>
      </c>
      <c r="F38" s="141"/>
      <c r="G38" s="142"/>
      <c r="H38" s="143" t="s">
        <v>338</v>
      </c>
      <c r="I38" s="144"/>
      <c r="J38" s="10"/>
      <c r="K38" s="10"/>
      <c r="L38" s="10"/>
    </row>
    <row r="39" spans="1:12" ht="12.75">
      <c r="A39" s="126"/>
      <c r="B39" s="126"/>
      <c r="C39" s="127"/>
      <c r="D39" s="128"/>
      <c r="E39" s="121"/>
      <c r="F39" s="127"/>
      <c r="G39" s="128"/>
      <c r="H39" s="121"/>
      <c r="I39" s="121"/>
      <c r="J39" s="10"/>
      <c r="K39" s="10"/>
      <c r="L39" s="10"/>
    </row>
    <row r="40" spans="1:12" ht="12.75">
      <c r="A40" s="137" t="s">
        <v>339</v>
      </c>
      <c r="B40" s="138"/>
      <c r="C40" s="138"/>
      <c r="D40" s="139"/>
      <c r="E40" s="140" t="s">
        <v>329</v>
      </c>
      <c r="F40" s="141"/>
      <c r="G40" s="142"/>
      <c r="H40" s="143" t="s">
        <v>340</v>
      </c>
      <c r="I40" s="144"/>
      <c r="J40" s="10"/>
      <c r="K40" s="10"/>
      <c r="L40" s="10"/>
    </row>
    <row r="41" spans="1:12" ht="12.75">
      <c r="A41" s="126"/>
      <c r="B41" s="126"/>
      <c r="C41" s="127"/>
      <c r="D41" s="128"/>
      <c r="E41" s="121"/>
      <c r="F41" s="127"/>
      <c r="G41" s="128"/>
      <c r="H41" s="121"/>
      <c r="I41" s="121"/>
      <c r="J41" s="10"/>
      <c r="K41" s="10"/>
      <c r="L41" s="10"/>
    </row>
    <row r="42" spans="1:12" ht="12.75">
      <c r="A42" s="137" t="s">
        <v>341</v>
      </c>
      <c r="B42" s="138"/>
      <c r="C42" s="138"/>
      <c r="D42" s="139"/>
      <c r="E42" s="140" t="s">
        <v>329</v>
      </c>
      <c r="F42" s="141"/>
      <c r="G42" s="142"/>
      <c r="H42" s="143" t="s">
        <v>342</v>
      </c>
      <c r="I42" s="144"/>
      <c r="J42" s="10"/>
      <c r="K42" s="10"/>
      <c r="L42" s="10"/>
    </row>
    <row r="43" spans="1:12" ht="12.75">
      <c r="A43" s="95"/>
      <c r="B43" s="27"/>
      <c r="C43" s="28"/>
      <c r="D43" s="29"/>
      <c r="E43" s="16"/>
      <c r="F43" s="28"/>
      <c r="G43" s="29"/>
      <c r="H43" s="16"/>
      <c r="I43" s="89"/>
      <c r="J43" s="10"/>
      <c r="K43" s="10"/>
      <c r="L43" s="10"/>
    </row>
    <row r="44" spans="1:12" ht="12.75">
      <c r="A44" s="96"/>
      <c r="B44" s="31"/>
      <c r="C44" s="31"/>
      <c r="D44" s="20"/>
      <c r="E44" s="20"/>
      <c r="F44" s="31"/>
      <c r="G44" s="20"/>
      <c r="H44" s="20"/>
      <c r="I44" s="97"/>
      <c r="J44" s="10"/>
      <c r="K44" s="10"/>
      <c r="L44" s="10"/>
    </row>
    <row r="45" spans="1:12" ht="12.75">
      <c r="A45" s="145" t="s">
        <v>262</v>
      </c>
      <c r="B45" s="186"/>
      <c r="C45" s="203"/>
      <c r="D45" s="204"/>
      <c r="E45" s="25"/>
      <c r="F45" s="205"/>
      <c r="G45" s="206"/>
      <c r="H45" s="206"/>
      <c r="I45" s="207"/>
      <c r="J45" s="10"/>
      <c r="K45" s="10"/>
      <c r="L45" s="10"/>
    </row>
    <row r="46" spans="1:12" ht="12.75">
      <c r="A46" s="95"/>
      <c r="B46" s="27"/>
      <c r="C46" s="182"/>
      <c r="D46" s="183"/>
      <c r="E46" s="16"/>
      <c r="F46" s="182"/>
      <c r="G46" s="184"/>
      <c r="H46" s="32"/>
      <c r="I46" s="98"/>
      <c r="J46" s="10"/>
      <c r="K46" s="10"/>
      <c r="L46" s="10"/>
    </row>
    <row r="47" spans="1:12" ht="12.75">
      <c r="A47" s="145" t="s">
        <v>263</v>
      </c>
      <c r="B47" s="186"/>
      <c r="C47" s="137" t="s">
        <v>343</v>
      </c>
      <c r="D47" s="185"/>
      <c r="E47" s="185"/>
      <c r="F47" s="185"/>
      <c r="G47" s="185"/>
      <c r="H47" s="185"/>
      <c r="I47" s="185"/>
      <c r="J47" s="10"/>
      <c r="K47" s="10"/>
      <c r="L47" s="10"/>
    </row>
    <row r="48" spans="1:12" ht="12.75">
      <c r="A48" s="88"/>
      <c r="B48" s="22"/>
      <c r="C48" s="21" t="s">
        <v>264</v>
      </c>
      <c r="D48" s="16"/>
      <c r="E48" s="16"/>
      <c r="F48" s="16"/>
      <c r="G48" s="16"/>
      <c r="H48" s="16"/>
      <c r="I48" s="89"/>
      <c r="J48" s="10"/>
      <c r="K48" s="10"/>
      <c r="L48" s="10"/>
    </row>
    <row r="49" spans="1:12" ht="12.75">
      <c r="A49" s="145" t="s">
        <v>265</v>
      </c>
      <c r="B49" s="186"/>
      <c r="C49" s="194" t="s">
        <v>344</v>
      </c>
      <c r="D49" s="192"/>
      <c r="E49" s="193"/>
      <c r="F49" s="16"/>
      <c r="G49" s="47" t="s">
        <v>266</v>
      </c>
      <c r="H49" s="194" t="s">
        <v>345</v>
      </c>
      <c r="I49" s="193"/>
      <c r="J49" s="10"/>
      <c r="K49" s="10"/>
      <c r="L49" s="10"/>
    </row>
    <row r="50" spans="1:12" ht="12.75">
      <c r="A50" s="88"/>
      <c r="B50" s="22"/>
      <c r="C50" s="21"/>
      <c r="D50" s="16"/>
      <c r="E50" s="16"/>
      <c r="F50" s="16"/>
      <c r="G50" s="16"/>
      <c r="H50" s="16"/>
      <c r="I50" s="89"/>
      <c r="J50" s="10"/>
      <c r="K50" s="10"/>
      <c r="L50" s="10"/>
    </row>
    <row r="51" spans="1:12" ht="12.75">
      <c r="A51" s="145" t="s">
        <v>252</v>
      </c>
      <c r="B51" s="186"/>
      <c r="C51" s="191" t="s">
        <v>346</v>
      </c>
      <c r="D51" s="192"/>
      <c r="E51" s="192"/>
      <c r="F51" s="192"/>
      <c r="G51" s="192"/>
      <c r="H51" s="192"/>
      <c r="I51" s="193"/>
      <c r="J51" s="10"/>
      <c r="K51" s="10"/>
      <c r="L51" s="10"/>
    </row>
    <row r="52" spans="1:12" ht="12.75">
      <c r="A52" s="88"/>
      <c r="B52" s="22"/>
      <c r="C52" s="16"/>
      <c r="D52" s="16"/>
      <c r="E52" s="16"/>
      <c r="F52" s="16"/>
      <c r="G52" s="16"/>
      <c r="H52" s="16"/>
      <c r="I52" s="89"/>
      <c r="J52" s="10"/>
      <c r="K52" s="10"/>
      <c r="L52" s="10"/>
    </row>
    <row r="53" spans="1:12" ht="12.75">
      <c r="A53" s="154" t="s">
        <v>267</v>
      </c>
      <c r="B53" s="155"/>
      <c r="C53" s="194" t="s">
        <v>347</v>
      </c>
      <c r="D53" s="192"/>
      <c r="E53" s="192"/>
      <c r="F53" s="192"/>
      <c r="G53" s="192"/>
      <c r="H53" s="192"/>
      <c r="I53" s="160"/>
      <c r="J53" s="10"/>
      <c r="K53" s="10"/>
      <c r="L53" s="10"/>
    </row>
    <row r="54" spans="1:12" ht="12.75">
      <c r="A54" s="99"/>
      <c r="B54" s="20"/>
      <c r="C54" s="181" t="s">
        <v>268</v>
      </c>
      <c r="D54" s="181"/>
      <c r="E54" s="181"/>
      <c r="F54" s="181"/>
      <c r="G54" s="181"/>
      <c r="H54" s="181"/>
      <c r="I54" s="100"/>
      <c r="J54" s="10"/>
      <c r="K54" s="10"/>
      <c r="L54" s="10"/>
    </row>
    <row r="55" spans="1:12" ht="12.75">
      <c r="A55" s="99"/>
      <c r="B55" s="20"/>
      <c r="C55" s="33"/>
      <c r="D55" s="33"/>
      <c r="E55" s="33"/>
      <c r="F55" s="33"/>
      <c r="G55" s="33"/>
      <c r="H55" s="33"/>
      <c r="I55" s="100"/>
      <c r="J55" s="10"/>
      <c r="K55" s="10"/>
      <c r="L55" s="10"/>
    </row>
    <row r="56" spans="1:12" ht="12.75">
      <c r="A56" s="99"/>
      <c r="B56" s="195" t="s">
        <v>269</v>
      </c>
      <c r="C56" s="196"/>
      <c r="D56" s="196"/>
      <c r="E56" s="196"/>
      <c r="F56" s="45"/>
      <c r="G56" s="45"/>
      <c r="H56" s="45"/>
      <c r="I56" s="101"/>
      <c r="J56" s="10"/>
      <c r="K56" s="10"/>
      <c r="L56" s="10"/>
    </row>
    <row r="57" spans="1:12" ht="12.75">
      <c r="A57" s="99"/>
      <c r="B57" s="197" t="s">
        <v>300</v>
      </c>
      <c r="C57" s="198"/>
      <c r="D57" s="198"/>
      <c r="E57" s="198"/>
      <c r="F57" s="198"/>
      <c r="G57" s="198"/>
      <c r="H57" s="198"/>
      <c r="I57" s="199"/>
      <c r="J57" s="10"/>
      <c r="K57" s="10"/>
      <c r="L57" s="10"/>
    </row>
    <row r="58" spans="1:12" ht="12.75">
      <c r="A58" s="99"/>
      <c r="B58" s="197" t="s">
        <v>301</v>
      </c>
      <c r="C58" s="198"/>
      <c r="D58" s="198"/>
      <c r="E58" s="198"/>
      <c r="F58" s="198"/>
      <c r="G58" s="198"/>
      <c r="H58" s="198"/>
      <c r="I58" s="101"/>
      <c r="J58" s="10"/>
      <c r="K58" s="10"/>
      <c r="L58" s="10"/>
    </row>
    <row r="59" spans="1:12" ht="12.75">
      <c r="A59" s="99"/>
      <c r="B59" s="197" t="s">
        <v>302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99"/>
      <c r="B60" s="197" t="s">
        <v>303</v>
      </c>
      <c r="C60" s="198"/>
      <c r="D60" s="198"/>
      <c r="E60" s="198"/>
      <c r="F60" s="198"/>
      <c r="G60" s="198"/>
      <c r="H60" s="198"/>
      <c r="I60" s="199"/>
      <c r="J60" s="10"/>
      <c r="K60" s="10"/>
      <c r="L60" s="10"/>
    </row>
    <row r="61" spans="1:12" ht="12.75">
      <c r="A61" s="99"/>
      <c r="B61" s="102"/>
      <c r="C61" s="103"/>
      <c r="D61" s="103"/>
      <c r="E61" s="103"/>
      <c r="F61" s="103"/>
      <c r="G61" s="103"/>
      <c r="H61" s="103"/>
      <c r="I61" s="104"/>
      <c r="J61" s="10"/>
      <c r="K61" s="10"/>
      <c r="L61" s="10"/>
    </row>
    <row r="62" spans="1:12" ht="13.5" thickBot="1">
      <c r="A62" s="105" t="s">
        <v>270</v>
      </c>
      <c r="B62" s="16"/>
      <c r="C62" s="16"/>
      <c r="D62" s="16"/>
      <c r="E62" s="16"/>
      <c r="F62" s="16"/>
      <c r="G62" s="34"/>
      <c r="H62" s="35"/>
      <c r="I62" s="106"/>
      <c r="J62" s="10"/>
      <c r="K62" s="10"/>
      <c r="L62" s="10"/>
    </row>
    <row r="63" spans="1:12" ht="12.75">
      <c r="A63" s="85"/>
      <c r="B63" s="16"/>
      <c r="C63" s="16"/>
      <c r="D63" s="16"/>
      <c r="E63" s="20" t="s">
        <v>271</v>
      </c>
      <c r="F63" s="30"/>
      <c r="G63" s="200" t="s">
        <v>272</v>
      </c>
      <c r="H63" s="201"/>
      <c r="I63" s="202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89"/>
      <c r="H64" s="190"/>
      <c r="I64" s="110"/>
      <c r="J64" s="10"/>
      <c r="K64" s="10"/>
      <c r="L64" s="10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97">
      <selection activeCell="M118" sqref="M118:M120"/>
    </sheetView>
  </sheetViews>
  <sheetFormatPr defaultColWidth="9.140625" defaultRowHeight="12.75"/>
  <cols>
    <col min="1" max="12" width="9.140625" style="48" customWidth="1"/>
    <col min="13" max="13" width="11.140625" style="48" bestFit="1" customWidth="1"/>
    <col min="14" max="16384" width="9.140625" style="48" customWidth="1"/>
  </cols>
  <sheetData>
    <row r="1" spans="1:11" ht="12.75" customHeight="1">
      <c r="A1" s="245" t="s">
        <v>349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354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348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1">
      <c r="A4" s="250" t="s">
        <v>59</v>
      </c>
      <c r="B4" s="251"/>
      <c r="C4" s="251"/>
      <c r="D4" s="251"/>
      <c r="E4" s="251"/>
      <c r="F4" s="251"/>
      <c r="G4" s="251"/>
      <c r="H4" s="252"/>
      <c r="I4" s="54" t="s">
        <v>273</v>
      </c>
      <c r="J4" s="55" t="s">
        <v>313</v>
      </c>
      <c r="K4" s="56" t="s">
        <v>314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3">
        <v>2</v>
      </c>
      <c r="J5" s="52">
        <v>3</v>
      </c>
      <c r="K5" s="52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49">
        <f>J9+J16+J26+J35+J39</f>
        <v>261673881</v>
      </c>
      <c r="K8" s="49">
        <f>K9+K16+K26+K35+K39</f>
        <v>225339766</v>
      </c>
    </row>
    <row r="9" spans="1:11" ht="12.75">
      <c r="A9" s="221" t="s">
        <v>201</v>
      </c>
      <c r="B9" s="222"/>
      <c r="C9" s="222"/>
      <c r="D9" s="222"/>
      <c r="E9" s="222"/>
      <c r="F9" s="222"/>
      <c r="G9" s="222"/>
      <c r="H9" s="223"/>
      <c r="I9" s="1">
        <v>3</v>
      </c>
      <c r="J9" s="49">
        <f>SUM(J10:J15)</f>
        <v>6797217</v>
      </c>
      <c r="K9" s="49">
        <f>SUM(K10:K15)</f>
        <v>5947493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3012976</v>
      </c>
      <c r="K10" s="7">
        <v>3266401</v>
      </c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3757483</v>
      </c>
      <c r="K11" s="7">
        <v>2661070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204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205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6233</v>
      </c>
      <c r="K14" s="7"/>
    </row>
    <row r="15" spans="1:11" ht="12.75">
      <c r="A15" s="221" t="s">
        <v>206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20525</v>
      </c>
      <c r="K15" s="7">
        <v>20022</v>
      </c>
    </row>
    <row r="16" spans="1:11" ht="12.75">
      <c r="A16" s="221" t="s">
        <v>202</v>
      </c>
      <c r="B16" s="222"/>
      <c r="C16" s="222"/>
      <c r="D16" s="222"/>
      <c r="E16" s="222"/>
      <c r="F16" s="222"/>
      <c r="G16" s="222"/>
      <c r="H16" s="223"/>
      <c r="I16" s="1">
        <v>10</v>
      </c>
      <c r="J16" s="49">
        <f>SUM(J17:J25)</f>
        <v>178048332</v>
      </c>
      <c r="K16" s="49">
        <f>SUM(K17:K25)</f>
        <v>173384987</v>
      </c>
    </row>
    <row r="17" spans="1:11" ht="12.75">
      <c r="A17" s="221" t="s">
        <v>207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13521925</v>
      </c>
      <c r="K17" s="7">
        <v>13521925</v>
      </c>
    </row>
    <row r="18" spans="1:11" ht="12.75">
      <c r="A18" s="221" t="s">
        <v>242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107794254</v>
      </c>
      <c r="K18" s="7">
        <v>104364267</v>
      </c>
    </row>
    <row r="19" spans="1:11" ht="12.75">
      <c r="A19" s="221" t="s">
        <v>208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52776433</v>
      </c>
      <c r="K19" s="7">
        <v>46715441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3518951</v>
      </c>
      <c r="K20" s="7">
        <v>6386195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>
        <v>2017683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338396</v>
      </c>
      <c r="K23" s="7">
        <v>294183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70318</v>
      </c>
      <c r="K24" s="7">
        <v>58319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28055</v>
      </c>
      <c r="K25" s="7">
        <v>26974</v>
      </c>
    </row>
    <row r="26" spans="1:11" ht="12.75">
      <c r="A26" s="221" t="s">
        <v>186</v>
      </c>
      <c r="B26" s="222"/>
      <c r="C26" s="222"/>
      <c r="D26" s="222"/>
      <c r="E26" s="222"/>
      <c r="F26" s="222"/>
      <c r="G26" s="222"/>
      <c r="H26" s="223"/>
      <c r="I26" s="1">
        <v>20</v>
      </c>
      <c r="J26" s="49">
        <f>SUM(J27:J34)</f>
        <v>29952678</v>
      </c>
      <c r="K26" s="49">
        <f>SUM(K27:K34)</f>
        <v>15931105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11682758</v>
      </c>
      <c r="K29" s="7">
        <v>72858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6352053</v>
      </c>
      <c r="K31" s="7">
        <v>6796251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11773104</v>
      </c>
      <c r="K32" s="7">
        <v>8976226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144763</v>
      </c>
      <c r="K33" s="7">
        <v>85770</v>
      </c>
    </row>
    <row r="34" spans="1:11" ht="12.75">
      <c r="A34" s="221" t="s">
        <v>179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180</v>
      </c>
      <c r="B35" s="222"/>
      <c r="C35" s="222"/>
      <c r="D35" s="222"/>
      <c r="E35" s="222"/>
      <c r="F35" s="222"/>
      <c r="G35" s="222"/>
      <c r="H35" s="223"/>
      <c r="I35" s="1">
        <v>29</v>
      </c>
      <c r="J35" s="49">
        <f>SUM(J36:J38)</f>
        <v>46875654</v>
      </c>
      <c r="K35" s="49">
        <f>SUM(K36:K38)</f>
        <v>30076181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42319777</v>
      </c>
      <c r="K37" s="7">
        <v>25853902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4555877</v>
      </c>
      <c r="K38" s="7">
        <v>4222279</v>
      </c>
    </row>
    <row r="39" spans="1:11" ht="12.75">
      <c r="A39" s="221" t="s">
        <v>181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24" t="s">
        <v>235</v>
      </c>
      <c r="B40" s="225"/>
      <c r="C40" s="225"/>
      <c r="D40" s="225"/>
      <c r="E40" s="225"/>
      <c r="F40" s="225"/>
      <c r="G40" s="225"/>
      <c r="H40" s="226"/>
      <c r="I40" s="1">
        <v>34</v>
      </c>
      <c r="J40" s="49">
        <f>J41+J49+J56+J64</f>
        <v>324815919</v>
      </c>
      <c r="K40" s="49">
        <f>K41+K49+K56+K64</f>
        <v>567186402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49">
        <f>SUM(J42:J48)</f>
        <v>120291920</v>
      </c>
      <c r="K41" s="49">
        <f>SUM(K42:K48)</f>
        <v>207935559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34511327</v>
      </c>
      <c r="K42" s="7">
        <v>55854404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70490879</v>
      </c>
      <c r="K43" s="7">
        <v>109581992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1917318</v>
      </c>
      <c r="K44" s="7">
        <v>53691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5877427</v>
      </c>
      <c r="K45" s="7">
        <v>5877427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7494969</v>
      </c>
      <c r="K46" s="7">
        <v>36568045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49">
        <f>SUM(J50:J55)</f>
        <v>148630067</v>
      </c>
      <c r="K49" s="49">
        <f>SUM(K50:K55)</f>
        <v>301617367</v>
      </c>
    </row>
    <row r="50" spans="1:11" ht="12.75">
      <c r="A50" s="221" t="s">
        <v>196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197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136738408</v>
      </c>
      <c r="K51" s="7">
        <v>279521541</v>
      </c>
    </row>
    <row r="52" spans="1:11" ht="12.75">
      <c r="A52" s="221" t="s">
        <v>198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199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1128644</v>
      </c>
      <c r="K53" s="7">
        <v>657956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5614480</v>
      </c>
      <c r="K54" s="7">
        <v>14483365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5148535</v>
      </c>
      <c r="K55" s="7">
        <v>6954505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49">
        <f>SUM(J57:J63)</f>
        <v>47766683</v>
      </c>
      <c r="K56" s="49">
        <f>SUM(K57:K63)</f>
        <v>48402223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237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33491</v>
      </c>
      <c r="K62" s="7">
        <v>233122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47733192</v>
      </c>
      <c r="K63" s="7">
        <v>48169101</v>
      </c>
    </row>
    <row r="64" spans="1:11" ht="12.75">
      <c r="A64" s="221" t="s">
        <v>203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8127249</v>
      </c>
      <c r="K64" s="7">
        <v>9231253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273456</v>
      </c>
      <c r="K65" s="7">
        <v>1183470</v>
      </c>
    </row>
    <row r="66" spans="1:11" ht="12.75">
      <c r="A66" s="224" t="s">
        <v>236</v>
      </c>
      <c r="B66" s="225"/>
      <c r="C66" s="225"/>
      <c r="D66" s="225"/>
      <c r="E66" s="225"/>
      <c r="F66" s="225"/>
      <c r="G66" s="225"/>
      <c r="H66" s="226"/>
      <c r="I66" s="1">
        <v>60</v>
      </c>
      <c r="J66" s="49">
        <f>J7+J8+J40+J65</f>
        <v>586763256</v>
      </c>
      <c r="K66" s="49">
        <f>K7+K8+K40+K65</f>
        <v>793709638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>
        <v>232042877</v>
      </c>
      <c r="K67" s="8">
        <v>371950172</v>
      </c>
    </row>
    <row r="68" spans="1:11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187</v>
      </c>
      <c r="B69" s="218"/>
      <c r="C69" s="218"/>
      <c r="D69" s="218"/>
      <c r="E69" s="218"/>
      <c r="F69" s="218"/>
      <c r="G69" s="218"/>
      <c r="H69" s="235"/>
      <c r="I69" s="3">
        <v>62</v>
      </c>
      <c r="J69" s="50">
        <f>J70+J71+J72+J78+J79+J82+J85</f>
        <v>286979071</v>
      </c>
      <c r="K69" s="50">
        <f>K70+K71+K72+K78+K79+K82+K85</f>
        <v>254489058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323706800</v>
      </c>
      <c r="K70" s="7">
        <v>323706800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49">
        <f>J73+J74-J75+J76+J77</f>
        <v>0</v>
      </c>
      <c r="K72" s="49">
        <f>K73+K74-K75+K76+K77</f>
        <v>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4709300</v>
      </c>
      <c r="K74" s="7">
        <v>4702000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4709300</v>
      </c>
      <c r="K75" s="7">
        <v>4702000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21" t="s">
        <v>233</v>
      </c>
      <c r="B79" s="222"/>
      <c r="C79" s="222"/>
      <c r="D79" s="222"/>
      <c r="E79" s="222"/>
      <c r="F79" s="222"/>
      <c r="G79" s="222"/>
      <c r="H79" s="223"/>
      <c r="I79" s="1">
        <v>72</v>
      </c>
      <c r="J79" s="49">
        <f>J80-J81</f>
        <v>-14196597</v>
      </c>
      <c r="K79" s="49">
        <f>K80-K81</f>
        <v>-70375812</v>
      </c>
    </row>
    <row r="80" spans="1:11" ht="12.75">
      <c r="A80" s="232" t="s">
        <v>165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/>
      <c r="K80" s="7"/>
    </row>
    <row r="81" spans="1:11" ht="12.75">
      <c r="A81" s="232" t="s">
        <v>166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14196597</v>
      </c>
      <c r="K81" s="7">
        <v>70375812</v>
      </c>
    </row>
    <row r="82" spans="1:11" ht="12.75">
      <c r="A82" s="221" t="s">
        <v>234</v>
      </c>
      <c r="B82" s="222"/>
      <c r="C82" s="222"/>
      <c r="D82" s="222"/>
      <c r="E82" s="222"/>
      <c r="F82" s="222"/>
      <c r="G82" s="222"/>
      <c r="H82" s="223"/>
      <c r="I82" s="1">
        <v>75</v>
      </c>
      <c r="J82" s="7">
        <f>J83-J84</f>
        <v>-23316474</v>
      </c>
      <c r="K82" s="7">
        <f>K83-K84</f>
        <v>556358</v>
      </c>
    </row>
    <row r="83" spans="1:11" ht="12.75">
      <c r="A83" s="232" t="s">
        <v>167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801525</v>
      </c>
      <c r="K83" s="7">
        <v>5275393</v>
      </c>
    </row>
    <row r="84" spans="1:11" ht="12.75">
      <c r="A84" s="232" t="s">
        <v>168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24117999</v>
      </c>
      <c r="K84" s="7">
        <v>4719035</v>
      </c>
    </row>
    <row r="85" spans="1:11" ht="12.75">
      <c r="A85" s="221" t="s">
        <v>169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785342</v>
      </c>
      <c r="K85" s="7">
        <v>601712</v>
      </c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49">
        <f>SUM(J87:J89)</f>
        <v>448982</v>
      </c>
      <c r="K86" s="49">
        <f>SUM(K87:K89)</f>
        <v>13000000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448982</v>
      </c>
      <c r="K89" s="7">
        <v>13000000</v>
      </c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49">
        <f>SUM(J91:J99)</f>
        <v>147514196</v>
      </c>
      <c r="K90" s="49">
        <f>SUM(K91:K99)</f>
        <v>225694454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238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118567546</v>
      </c>
      <c r="K93" s="7">
        <v>197773419</v>
      </c>
    </row>
    <row r="94" spans="1:11" ht="12.75">
      <c r="A94" s="221" t="s">
        <v>239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240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377089</v>
      </c>
      <c r="K95" s="7">
        <v>112974</v>
      </c>
    </row>
    <row r="96" spans="1:11" ht="12.75">
      <c r="A96" s="221" t="s">
        <v>241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28569561</v>
      </c>
      <c r="K98" s="7">
        <v>27808061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49">
        <f>SUM(J101:J112)</f>
        <v>137666599</v>
      </c>
      <c r="K100" s="49">
        <f>SUM(K101:K112)</f>
        <v>293957269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238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612980</v>
      </c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31472956</v>
      </c>
      <c r="K103" s="7">
        <v>19927917</v>
      </c>
    </row>
    <row r="104" spans="1:11" ht="12.75">
      <c r="A104" s="221" t="s">
        <v>239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10333464</v>
      </c>
      <c r="K104" s="7">
        <v>42173231</v>
      </c>
    </row>
    <row r="105" spans="1:11" ht="12.75">
      <c r="A105" s="221" t="s">
        <v>240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55798305</v>
      </c>
      <c r="K105" s="7">
        <v>164318359</v>
      </c>
    </row>
    <row r="106" spans="1:11" ht="12.75">
      <c r="A106" s="221" t="s">
        <v>241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2206357</v>
      </c>
      <c r="K106" s="7">
        <v>5000000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6718662</v>
      </c>
      <c r="K108" s="7">
        <v>4887638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23178862</v>
      </c>
      <c r="K109" s="7">
        <v>52720879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7345013</v>
      </c>
      <c r="K112" s="7">
        <v>4929245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14154408</v>
      </c>
      <c r="K113" s="7">
        <v>6568857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49">
        <f>J69+J86+J90+J100+J113</f>
        <v>586763256</v>
      </c>
      <c r="K114" s="49">
        <f>K69+K86+K90+K100+K113</f>
        <v>793709638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232042877</v>
      </c>
      <c r="K115" s="8">
        <v>371950172</v>
      </c>
    </row>
    <row r="116" spans="1:11" ht="12.75">
      <c r="A116" s="213" t="s">
        <v>304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3" ht="12.75">
      <c r="A117" s="217" t="s">
        <v>182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  <c r="M117" s="132"/>
    </row>
    <row r="118" spans="1:13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286193729</v>
      </c>
      <c r="K118" s="7">
        <v>253887346</v>
      </c>
      <c r="M118" s="132"/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785342</v>
      </c>
      <c r="K119" s="8">
        <v>601712</v>
      </c>
    </row>
    <row r="120" spans="1:13" ht="12.75">
      <c r="A120" s="230" t="s">
        <v>305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M120" s="132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37">
      <selection activeCell="Q14" sqref="Q14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9.140625" style="48" customWidth="1"/>
    <col min="15" max="15" width="10.7109375" style="48" bestFit="1" customWidth="1"/>
    <col min="16" max="16384" width="9.140625" style="48" customWidth="1"/>
  </cols>
  <sheetData>
    <row r="1" spans="1:13" ht="12.75" customHeight="1">
      <c r="A1" s="245" t="s">
        <v>350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355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348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1.75">
      <c r="A4" s="268" t="s">
        <v>59</v>
      </c>
      <c r="B4" s="268"/>
      <c r="C4" s="268"/>
      <c r="D4" s="268"/>
      <c r="E4" s="268"/>
      <c r="F4" s="268"/>
      <c r="G4" s="268"/>
      <c r="H4" s="268"/>
      <c r="I4" s="54" t="s">
        <v>274</v>
      </c>
      <c r="J4" s="269" t="s">
        <v>313</v>
      </c>
      <c r="K4" s="269"/>
      <c r="L4" s="269" t="s">
        <v>314</v>
      </c>
      <c r="M4" s="269"/>
    </row>
    <row r="5" spans="1:13" ht="12.75">
      <c r="A5" s="268"/>
      <c r="B5" s="268"/>
      <c r="C5" s="268"/>
      <c r="D5" s="268"/>
      <c r="E5" s="268"/>
      <c r="F5" s="268"/>
      <c r="G5" s="268"/>
      <c r="H5" s="268"/>
      <c r="I5" s="54"/>
      <c r="J5" s="56" t="s">
        <v>308</v>
      </c>
      <c r="K5" s="56" t="s">
        <v>309</v>
      </c>
      <c r="L5" s="56" t="s">
        <v>308</v>
      </c>
      <c r="M5" s="56" t="s">
        <v>309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50">
        <f>SUM(J8:J9)</f>
        <v>135846272</v>
      </c>
      <c r="K7" s="50">
        <f>SUM(K8:K9)</f>
        <v>47811720</v>
      </c>
      <c r="L7" s="50">
        <f>SUM(L8:L9)</f>
        <v>360409871</v>
      </c>
      <c r="M7" s="50">
        <f>SUM(M8:M9)</f>
        <v>235666217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133642061</v>
      </c>
      <c r="K8" s="7">
        <v>46342755</v>
      </c>
      <c r="L8" s="7">
        <v>356796033</v>
      </c>
      <c r="M8" s="7">
        <v>233277667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2204211</v>
      </c>
      <c r="K9" s="7">
        <v>1468965</v>
      </c>
      <c r="L9" s="7">
        <v>3613838</v>
      </c>
      <c r="M9" s="7">
        <v>2388550</v>
      </c>
    </row>
    <row r="10" spans="1:15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49">
        <f>J11+J12+J16+J20+J21+J22+J25+J26</f>
        <v>156371663</v>
      </c>
      <c r="K10" s="49">
        <f>K11+K12+K16+K20+K21+K22+K25+K26</f>
        <v>59184731</v>
      </c>
      <c r="L10" s="49">
        <f>L11+L12+L16+L20+L21+L22+L25+L26</f>
        <v>363344783</v>
      </c>
      <c r="M10" s="49">
        <f>M11+M12+M16+M20+M21+M22+M25+M26</f>
        <v>233719684</v>
      </c>
      <c r="O10" s="133"/>
    </row>
    <row r="11" spans="1:15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-13112809</v>
      </c>
      <c r="K11" s="7">
        <v>-7669572</v>
      </c>
      <c r="L11" s="7">
        <v>46931804</v>
      </c>
      <c r="M11" s="7">
        <v>30308747</v>
      </c>
      <c r="O11" s="134"/>
    </row>
    <row r="12" spans="1:15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49">
        <f>SUM(J13:J15)</f>
        <v>104378521</v>
      </c>
      <c r="K12" s="49">
        <f>SUM(K13:K15)</f>
        <v>33564073</v>
      </c>
      <c r="L12" s="49">
        <f>SUM(L13:L15)</f>
        <v>251317892</v>
      </c>
      <c r="M12" s="49">
        <f>SUM(M13:M15)</f>
        <v>169217603</v>
      </c>
      <c r="O12" s="135"/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74869994</v>
      </c>
      <c r="K13" s="7">
        <v>29128361</v>
      </c>
      <c r="L13" s="7">
        <v>237402478</v>
      </c>
      <c r="M13" s="7">
        <v>162443150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178033</v>
      </c>
      <c r="K14" s="7"/>
      <c r="L14" s="7">
        <v>525396</v>
      </c>
      <c r="M14" s="7">
        <v>328350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29330494</v>
      </c>
      <c r="K15" s="7">
        <v>4435712</v>
      </c>
      <c r="L15" s="7">
        <v>13390018</v>
      </c>
      <c r="M15" s="7">
        <v>6446103</v>
      </c>
    </row>
    <row r="16" spans="1:15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49">
        <f>SUM(J17:J19)</f>
        <v>41336088</v>
      </c>
      <c r="K16" s="49">
        <f>SUM(K17:K19)</f>
        <v>20679208</v>
      </c>
      <c r="L16" s="49">
        <f>SUM(L17:L19)</f>
        <v>40327665</v>
      </c>
      <c r="M16" s="49">
        <f>SUM(M17:M19)</f>
        <v>20816564</v>
      </c>
      <c r="O16" s="136"/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26117534</v>
      </c>
      <c r="K17" s="7">
        <v>13209602</v>
      </c>
      <c r="L17" s="7">
        <v>26190441</v>
      </c>
      <c r="M17" s="7">
        <v>14044167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9316559</v>
      </c>
      <c r="K18" s="7">
        <v>4426016</v>
      </c>
      <c r="L18" s="7">
        <v>8381237</v>
      </c>
      <c r="M18" s="7">
        <v>3851187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5901995</v>
      </c>
      <c r="K19" s="7">
        <v>3043590</v>
      </c>
      <c r="L19" s="7">
        <v>5755987</v>
      </c>
      <c r="M19" s="7">
        <v>2921210</v>
      </c>
    </row>
    <row r="20" spans="1:13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8457128</v>
      </c>
      <c r="K20" s="7">
        <v>4195016</v>
      </c>
      <c r="L20" s="7">
        <v>8646355</v>
      </c>
      <c r="M20" s="7">
        <v>4326022</v>
      </c>
    </row>
    <row r="21" spans="1:13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14065573</v>
      </c>
      <c r="K21" s="7">
        <v>7375859</v>
      </c>
      <c r="L21" s="7">
        <v>14380341</v>
      </c>
      <c r="M21" s="7">
        <v>7376495</v>
      </c>
    </row>
    <row r="22" spans="1:13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49">
        <f>SUM(J23:J24)</f>
        <v>1000000</v>
      </c>
      <c r="K22" s="49">
        <f>SUM(K23:K24)</f>
        <v>1000000</v>
      </c>
      <c r="L22" s="49">
        <f>SUM(L23:L24)</f>
        <v>1450000</v>
      </c>
      <c r="M22" s="49">
        <f>SUM(M23:M24)</f>
        <v>1450000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1000000</v>
      </c>
      <c r="K24" s="7">
        <v>1000000</v>
      </c>
      <c r="L24" s="7">
        <v>1450000</v>
      </c>
      <c r="M24" s="7">
        <v>1450000</v>
      </c>
    </row>
    <row r="25" spans="1:13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/>
      <c r="K25" s="7"/>
      <c r="L25" s="7"/>
      <c r="M25" s="7"/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247162</v>
      </c>
      <c r="K26" s="7">
        <v>40147</v>
      </c>
      <c r="L26" s="7">
        <v>290726</v>
      </c>
      <c r="M26" s="7">
        <v>224253</v>
      </c>
    </row>
    <row r="27" spans="1:13" ht="12.75">
      <c r="A27" s="224" t="s">
        <v>209</v>
      </c>
      <c r="B27" s="225"/>
      <c r="C27" s="225"/>
      <c r="D27" s="225"/>
      <c r="E27" s="225"/>
      <c r="F27" s="225"/>
      <c r="G27" s="225"/>
      <c r="H27" s="226"/>
      <c r="I27" s="1">
        <v>131</v>
      </c>
      <c r="J27" s="49">
        <f>SUM(J28:J32)</f>
        <v>1139826</v>
      </c>
      <c r="K27" s="49">
        <f>SUM(K28:K32)</f>
        <v>786316</v>
      </c>
      <c r="L27" s="49">
        <f>SUM(L28:L32)</f>
        <v>7107535</v>
      </c>
      <c r="M27" s="49">
        <f>SUM(M28:M32)</f>
        <v>4146889</v>
      </c>
    </row>
    <row r="28" spans="1:13" ht="12.75" customHeight="1">
      <c r="A28" s="224" t="s">
        <v>356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/>
      <c r="L28" s="7"/>
      <c r="M28" s="7"/>
    </row>
    <row r="29" spans="1:13" ht="12.75" customHeight="1">
      <c r="A29" s="224" t="s">
        <v>357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971054</v>
      </c>
      <c r="K29" s="7">
        <v>617544</v>
      </c>
      <c r="L29" s="7">
        <v>7015256</v>
      </c>
      <c r="M29" s="7">
        <v>4098862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</row>
    <row r="31" spans="1:13" ht="12.75">
      <c r="A31" s="224" t="s">
        <v>219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168772</v>
      </c>
      <c r="K32" s="7">
        <v>168772</v>
      </c>
      <c r="L32" s="7">
        <v>92279</v>
      </c>
      <c r="M32" s="7">
        <v>48027</v>
      </c>
    </row>
    <row r="33" spans="1:13" ht="12.75">
      <c r="A33" s="224" t="s">
        <v>210</v>
      </c>
      <c r="B33" s="225"/>
      <c r="C33" s="225"/>
      <c r="D33" s="225"/>
      <c r="E33" s="225"/>
      <c r="F33" s="225"/>
      <c r="G33" s="225"/>
      <c r="H33" s="226"/>
      <c r="I33" s="1">
        <v>137</v>
      </c>
      <c r="J33" s="49">
        <f>SUM(J34:J37)</f>
        <v>3986062</v>
      </c>
      <c r="K33" s="49">
        <f>SUM(K34:K37)</f>
        <v>2656381</v>
      </c>
      <c r="L33" s="49">
        <f>SUM(L34:L37)</f>
        <v>2254055</v>
      </c>
      <c r="M33" s="49">
        <f>SUM(M34:M37)</f>
        <v>962638</v>
      </c>
    </row>
    <row r="34" spans="1:13" ht="12.75" customHeight="1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12.75" customHeight="1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3904242</v>
      </c>
      <c r="K35" s="7">
        <v>2573502</v>
      </c>
      <c r="L35" s="7">
        <v>2253560</v>
      </c>
      <c r="M35" s="7">
        <v>962143</v>
      </c>
    </row>
    <row r="36" spans="1:13" ht="12.75">
      <c r="A36" s="224" t="s">
        <v>220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81820</v>
      </c>
      <c r="K37" s="7">
        <v>82879</v>
      </c>
      <c r="L37" s="7">
        <v>495</v>
      </c>
      <c r="M37" s="7">
        <v>495</v>
      </c>
    </row>
    <row r="38" spans="1:15" ht="12.75">
      <c r="A38" s="224" t="s">
        <v>191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  <c r="O38" s="135"/>
    </row>
    <row r="39" spans="1:15" ht="12.75">
      <c r="A39" s="224" t="s">
        <v>192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  <c r="O39" s="134"/>
    </row>
    <row r="40" spans="1:15" ht="12.75">
      <c r="A40" s="224" t="s">
        <v>221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  <c r="O40" s="134"/>
    </row>
    <row r="41" spans="1:15" ht="12.75">
      <c r="A41" s="224" t="s">
        <v>222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  <c r="O41" s="134"/>
    </row>
    <row r="42" spans="1:15" ht="12.75">
      <c r="A42" s="224" t="s">
        <v>211</v>
      </c>
      <c r="B42" s="225"/>
      <c r="C42" s="225"/>
      <c r="D42" s="225"/>
      <c r="E42" s="225"/>
      <c r="F42" s="225"/>
      <c r="G42" s="225"/>
      <c r="H42" s="226"/>
      <c r="I42" s="1">
        <v>146</v>
      </c>
      <c r="J42" s="49">
        <f>J7+J27+J38+J40</f>
        <v>136986098</v>
      </c>
      <c r="K42" s="49">
        <f>K7+K27+K38+K40</f>
        <v>48598036</v>
      </c>
      <c r="L42" s="49">
        <f>L7+L27+L38+L40</f>
        <v>367517406</v>
      </c>
      <c r="M42" s="49">
        <f>M7+M27+M38+M40</f>
        <v>239813106</v>
      </c>
      <c r="O42" s="134"/>
    </row>
    <row r="43" spans="1:15" ht="12.75">
      <c r="A43" s="224" t="s">
        <v>212</v>
      </c>
      <c r="B43" s="225"/>
      <c r="C43" s="225"/>
      <c r="D43" s="225"/>
      <c r="E43" s="225"/>
      <c r="F43" s="225"/>
      <c r="G43" s="225"/>
      <c r="H43" s="226"/>
      <c r="I43" s="1">
        <v>147</v>
      </c>
      <c r="J43" s="49">
        <f>J10+J33+J39+J41</f>
        <v>160357725</v>
      </c>
      <c r="K43" s="49">
        <f>K10+K33+K39+K41</f>
        <v>61841112</v>
      </c>
      <c r="L43" s="49">
        <f>L10+L33+L39+L41</f>
        <v>365598838</v>
      </c>
      <c r="M43" s="49">
        <f>M10+M33+M39+M41</f>
        <v>234682322</v>
      </c>
      <c r="O43" s="134"/>
    </row>
    <row r="44" spans="1:15" ht="12.75">
      <c r="A44" s="224" t="s">
        <v>231</v>
      </c>
      <c r="B44" s="225"/>
      <c r="C44" s="225"/>
      <c r="D44" s="225"/>
      <c r="E44" s="225"/>
      <c r="F44" s="225"/>
      <c r="G44" s="225"/>
      <c r="H44" s="226"/>
      <c r="I44" s="1">
        <v>148</v>
      </c>
      <c r="J44" s="49">
        <f>J42-J43</f>
        <v>-23371627</v>
      </c>
      <c r="K44" s="49">
        <f>K42-K43</f>
        <v>-13243076</v>
      </c>
      <c r="L44" s="49">
        <f>L42-L43</f>
        <v>1918568</v>
      </c>
      <c r="M44" s="49">
        <f>M42-M43</f>
        <v>5130784</v>
      </c>
      <c r="O44" s="134"/>
    </row>
    <row r="45" spans="1:15" ht="12.75">
      <c r="A45" s="232" t="s">
        <v>214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1918568</v>
      </c>
      <c r="M45" s="49">
        <f>IF(M42&gt;M43,M42-M43,0)</f>
        <v>5130784</v>
      </c>
      <c r="O45" s="134"/>
    </row>
    <row r="46" spans="1:15" ht="12.75">
      <c r="A46" s="232" t="s">
        <v>215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9">
        <f>IF(J43&gt;J42,J43-J42,0)</f>
        <v>23371627</v>
      </c>
      <c r="K46" s="49">
        <f>IF(K43&gt;K42,K43-K42,0)</f>
        <v>13243076</v>
      </c>
      <c r="L46" s="49">
        <f>IF(L43&gt;L42,L43-L42,0)</f>
        <v>0</v>
      </c>
      <c r="M46" s="49">
        <f>IF(M43&gt;M42,M43-M42,0)</f>
        <v>0</v>
      </c>
      <c r="O46" s="136"/>
    </row>
    <row r="47" spans="1:15" ht="12.75">
      <c r="A47" s="224" t="s">
        <v>213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/>
      <c r="K47" s="7"/>
      <c r="L47" s="7">
        <v>1515228</v>
      </c>
      <c r="M47" s="7">
        <v>959115</v>
      </c>
      <c r="O47" s="134"/>
    </row>
    <row r="48" spans="1:15" ht="12.75">
      <c r="A48" s="224" t="s">
        <v>232</v>
      </c>
      <c r="B48" s="225"/>
      <c r="C48" s="225"/>
      <c r="D48" s="225"/>
      <c r="E48" s="225"/>
      <c r="F48" s="225"/>
      <c r="G48" s="225"/>
      <c r="H48" s="226"/>
      <c r="I48" s="1">
        <v>152</v>
      </c>
      <c r="J48" s="49">
        <f>J44-J47</f>
        <v>-23371627</v>
      </c>
      <c r="K48" s="49">
        <f>K44-K47</f>
        <v>-13243076</v>
      </c>
      <c r="L48" s="49">
        <f>L44-L47</f>
        <v>403340</v>
      </c>
      <c r="M48" s="49">
        <f>M44-M47</f>
        <v>4171669</v>
      </c>
      <c r="O48" s="134"/>
    </row>
    <row r="49" spans="1:15" ht="12.75">
      <c r="A49" s="232" t="s">
        <v>188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403340</v>
      </c>
      <c r="M49" s="49">
        <f>IF(M48&gt;0,M48,0)</f>
        <v>4171669</v>
      </c>
      <c r="O49" s="134"/>
    </row>
    <row r="50" spans="1:15" ht="12.75">
      <c r="A50" s="264" t="s">
        <v>216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7">
        <f>IF(J48&lt;0,-J48,0)</f>
        <v>23371627</v>
      </c>
      <c r="K50" s="57">
        <f>IF(K48&lt;0,-K48,0)</f>
        <v>13243076</v>
      </c>
      <c r="L50" s="57">
        <f>IF(L48&lt;0,-L48,0)</f>
        <v>0</v>
      </c>
      <c r="M50" s="57">
        <f>IF(M48&lt;0,-M48,0)</f>
        <v>0</v>
      </c>
      <c r="O50" s="134"/>
    </row>
    <row r="51" spans="1:13" ht="12.75" customHeight="1">
      <c r="A51" s="213" t="s">
        <v>306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183</v>
      </c>
      <c r="B52" s="218"/>
      <c r="C52" s="218"/>
      <c r="D52" s="218"/>
      <c r="E52" s="218"/>
      <c r="F52" s="218"/>
      <c r="G52" s="218"/>
      <c r="H52" s="218"/>
      <c r="I52" s="51"/>
      <c r="J52" s="51"/>
      <c r="K52" s="51"/>
      <c r="L52" s="51"/>
      <c r="M52" s="58"/>
    </row>
    <row r="53" spans="1:15" ht="12.75">
      <c r="A53" s="261" t="s">
        <v>229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-23316474</v>
      </c>
      <c r="K53" s="7"/>
      <c r="L53" s="7">
        <v>556357</v>
      </c>
      <c r="M53" s="7"/>
      <c r="O53" s="132"/>
    </row>
    <row r="54" spans="1:15" ht="12.75">
      <c r="A54" s="261" t="s">
        <v>230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-55153</v>
      </c>
      <c r="K54" s="8"/>
      <c r="L54" s="8">
        <v>-153017</v>
      </c>
      <c r="M54" s="8"/>
      <c r="O54" s="132"/>
    </row>
    <row r="55" spans="1:13" ht="12.75" customHeight="1">
      <c r="A55" s="213" t="s">
        <v>185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200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v>-23371627</v>
      </c>
      <c r="K56" s="6"/>
      <c r="L56" s="6">
        <v>403340</v>
      </c>
      <c r="M56" s="6">
        <v>4171669</v>
      </c>
    </row>
    <row r="57" spans="1:13" ht="12.75">
      <c r="A57" s="224" t="s">
        <v>217</v>
      </c>
      <c r="B57" s="225"/>
      <c r="C57" s="225"/>
      <c r="D57" s="225"/>
      <c r="E57" s="225"/>
      <c r="F57" s="225"/>
      <c r="G57" s="225"/>
      <c r="H57" s="226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4" t="s">
        <v>223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12.75">
      <c r="A59" s="224" t="s">
        <v>224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225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226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227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228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218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189</v>
      </c>
      <c r="B66" s="225"/>
      <c r="C66" s="225"/>
      <c r="D66" s="225"/>
      <c r="E66" s="225"/>
      <c r="F66" s="225"/>
      <c r="G66" s="225"/>
      <c r="H66" s="226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4" t="s">
        <v>190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7">
        <f>J56+J66</f>
        <v>-23371627</v>
      </c>
      <c r="K67" s="57">
        <f>K56+K66</f>
        <v>0</v>
      </c>
      <c r="L67" s="57">
        <f>L56+L66</f>
        <v>403340</v>
      </c>
      <c r="M67" s="57">
        <f>M56+M66</f>
        <v>4171669</v>
      </c>
    </row>
    <row r="68" spans="1:13" ht="12.75" customHeight="1">
      <c r="A68" s="257" t="s">
        <v>307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184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229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-23316474</v>
      </c>
      <c r="K70" s="7"/>
      <c r="L70" s="7">
        <v>556357</v>
      </c>
      <c r="M70" s="7"/>
    </row>
    <row r="71" spans="1:13" ht="12.75">
      <c r="A71" s="254" t="s">
        <v>230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-55153</v>
      </c>
      <c r="K71" s="8"/>
      <c r="L71" s="8">
        <v>-153017</v>
      </c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K56:M57 K66:M67 J56:J67 J53:M54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O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12:M22 M34 K33:M33 K34:L41 M26:M28 M32 K23:L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0" width="9.140625" style="48" customWidth="1"/>
    <col min="11" max="11" width="10.00390625" style="48" bestFit="1" customWidth="1"/>
    <col min="12" max="16384" width="9.140625" style="48" customWidth="1"/>
  </cols>
  <sheetData>
    <row r="1" spans="1:11" ht="12.75" customHeight="1">
      <c r="A1" s="276" t="s">
        <v>351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355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 customHeight="1">
      <c r="A3" s="273" t="s">
        <v>348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1.75">
      <c r="A4" s="278" t="s">
        <v>59</v>
      </c>
      <c r="B4" s="278"/>
      <c r="C4" s="278"/>
      <c r="D4" s="278"/>
      <c r="E4" s="278"/>
      <c r="F4" s="278"/>
      <c r="G4" s="278"/>
      <c r="H4" s="278"/>
      <c r="I4" s="62" t="s">
        <v>274</v>
      </c>
      <c r="J4" s="63" t="s">
        <v>313</v>
      </c>
      <c r="K4" s="63" t="s">
        <v>314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4">
        <v>2</v>
      </c>
      <c r="J5" s="65" t="s">
        <v>277</v>
      </c>
      <c r="K5" s="65" t="s">
        <v>278</v>
      </c>
    </row>
    <row r="6" spans="1:11" ht="12.75">
      <c r="A6" s="213" t="s">
        <v>153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-23371627</v>
      </c>
      <c r="K7" s="7">
        <v>1918568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8457128</v>
      </c>
      <c r="K8" s="7">
        <v>8652576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219118345</v>
      </c>
      <c r="K9" s="7">
        <v>399773354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194739263</v>
      </c>
      <c r="K10" s="7">
        <v>343241055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158583442</v>
      </c>
      <c r="K11" s="7">
        <v>558983431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1288457</v>
      </c>
      <c r="K12" s="7">
        <v>632487</v>
      </c>
    </row>
    <row r="13" spans="1:11" ht="12.75">
      <c r="A13" s="224" t="s">
        <v>154</v>
      </c>
      <c r="B13" s="225"/>
      <c r="C13" s="225"/>
      <c r="D13" s="225"/>
      <c r="E13" s="225"/>
      <c r="F13" s="225"/>
      <c r="G13" s="225"/>
      <c r="H13" s="225"/>
      <c r="I13" s="1">
        <v>7</v>
      </c>
      <c r="J13" s="60">
        <f>SUM(J7:J12)</f>
        <v>558815008</v>
      </c>
      <c r="K13" s="49">
        <f>SUM(K7:K12)</f>
        <v>1313201471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211880505</v>
      </c>
      <c r="K14" s="7">
        <v>332260330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188397564</v>
      </c>
      <c r="K15" s="7">
        <v>458226661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171475151</v>
      </c>
      <c r="K16" s="7">
        <v>530809910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115785</v>
      </c>
      <c r="K17" s="7">
        <v>573747</v>
      </c>
    </row>
    <row r="18" spans="1:11" ht="12.75">
      <c r="A18" s="224" t="s">
        <v>155</v>
      </c>
      <c r="B18" s="225"/>
      <c r="C18" s="225"/>
      <c r="D18" s="225"/>
      <c r="E18" s="225"/>
      <c r="F18" s="225"/>
      <c r="G18" s="225"/>
      <c r="H18" s="225"/>
      <c r="I18" s="1">
        <v>12</v>
      </c>
      <c r="J18" s="60">
        <f>SUM(J14:J17)</f>
        <v>571869005</v>
      </c>
      <c r="K18" s="49">
        <f>SUM(K14:K17)</f>
        <v>1321870648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0">
        <f>IF(J13&gt;J18,J13-J18,0)</f>
        <v>0</v>
      </c>
      <c r="K19" s="49">
        <f>IF(K13&gt;K18,K13-K18,0)</f>
        <v>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60">
        <f>IF(J18&gt;J13,J18-J13,0)</f>
        <v>13053997</v>
      </c>
      <c r="K20" s="49">
        <f>IF(K18&gt;K13,K18-K13,0)</f>
        <v>8669177</v>
      </c>
    </row>
    <row r="21" spans="1:11" ht="12.75">
      <c r="A21" s="213" t="s">
        <v>156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174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21200</v>
      </c>
      <c r="K22" s="7">
        <v>47154</v>
      </c>
    </row>
    <row r="23" spans="1:11" ht="12.75">
      <c r="A23" s="221" t="s">
        <v>175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176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22795</v>
      </c>
      <c r="K24" s="7">
        <v>3900818</v>
      </c>
    </row>
    <row r="25" spans="1:11" ht="12.75">
      <c r="A25" s="221" t="s">
        <v>177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178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4" t="s">
        <v>164</v>
      </c>
      <c r="B27" s="225"/>
      <c r="C27" s="225"/>
      <c r="D27" s="225"/>
      <c r="E27" s="225"/>
      <c r="F27" s="225"/>
      <c r="G27" s="225"/>
      <c r="H27" s="225"/>
      <c r="I27" s="1">
        <v>20</v>
      </c>
      <c r="J27" s="60">
        <f>SUM(J22:J26)</f>
        <v>43995</v>
      </c>
      <c r="K27" s="49">
        <f>SUM(K22:K26)</f>
        <v>3947972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1452746</v>
      </c>
      <c r="K28" s="7">
        <v>901629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0">
        <f>SUM(J28:J30)</f>
        <v>1452746</v>
      </c>
      <c r="K31" s="60">
        <f>SUM(K28:K30)</f>
        <v>901629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0">
        <f>IF(J27&gt;J31,J27-J31,0)</f>
        <v>0</v>
      </c>
      <c r="K32" s="49">
        <f>IF(K27&gt;K31,K27-K31,0)</f>
        <v>3046343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0">
        <f>IF(J31&gt;J27,J31-J27,0)</f>
        <v>1408751</v>
      </c>
      <c r="K33" s="49">
        <f>IF(K31&gt;K27,K31-K27,0)</f>
        <v>0</v>
      </c>
    </row>
    <row r="34" spans="1:11" ht="12.75">
      <c r="A34" s="213" t="s">
        <v>157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170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>
        <v>23251200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35420030</v>
      </c>
      <c r="K36" s="7">
        <v>88826819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5845357</v>
      </c>
      <c r="K37" s="7">
        <v>183280</v>
      </c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60">
        <f>SUM(J35:J37)</f>
        <v>41265387</v>
      </c>
      <c r="K38" s="49">
        <f>SUM(K35:K37)</f>
        <v>112261299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31010557</v>
      </c>
      <c r="K39" s="7">
        <v>94441083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379302</v>
      </c>
      <c r="K41" s="7">
        <v>305038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501445</v>
      </c>
      <c r="K43" s="7">
        <v>1300000</v>
      </c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60">
        <f>SUM(J39:J43)</f>
        <v>31891304</v>
      </c>
      <c r="K44" s="49">
        <f>SUM(K39:K43)</f>
        <v>96046121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0">
        <f>IF(J38&gt;J44,J38-J44,0)</f>
        <v>9374083</v>
      </c>
      <c r="K45" s="49">
        <f>IF(K38&gt;K44,K38-K44,0)</f>
        <v>16215178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10592344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0">
        <f>IF(J20-J19+J33-J32+J46-J45&gt;0,J20-J19+J33-J32+J46-J45,0)</f>
        <v>5088665</v>
      </c>
      <c r="K48" s="49">
        <f>IF(K20-K19+K33-K32+K46-K45&gt;0,K20-K19+K33-K32+K46-K45,0)</f>
        <v>0</v>
      </c>
    </row>
    <row r="49" spans="1:11" ht="12.75">
      <c r="A49" s="221" t="s">
        <v>158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60949106</v>
      </c>
      <c r="K49" s="7">
        <v>46806010</v>
      </c>
    </row>
    <row r="50" spans="1:11" ht="12.75">
      <c r="A50" s="221" t="s">
        <v>171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>
        <v>10594344</v>
      </c>
    </row>
    <row r="51" spans="1:11" ht="12.75">
      <c r="A51" s="221" t="s">
        <v>172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5088665</v>
      </c>
      <c r="K51" s="7"/>
    </row>
    <row r="52" spans="1:11" ht="12.75">
      <c r="A52" s="227" t="s">
        <v>173</v>
      </c>
      <c r="B52" s="228"/>
      <c r="C52" s="228"/>
      <c r="D52" s="228"/>
      <c r="E52" s="228"/>
      <c r="F52" s="228"/>
      <c r="G52" s="228"/>
      <c r="H52" s="228"/>
      <c r="I52" s="4">
        <v>44</v>
      </c>
      <c r="J52" s="61">
        <f>J49+J50-J51</f>
        <v>55860441</v>
      </c>
      <c r="K52" s="57">
        <f>K49+K50-K51</f>
        <v>57400354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76" t="s">
        <v>193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1.75">
      <c r="A4" s="278" t="s">
        <v>59</v>
      </c>
      <c r="B4" s="278"/>
      <c r="C4" s="278"/>
      <c r="D4" s="278"/>
      <c r="E4" s="278"/>
      <c r="F4" s="278"/>
      <c r="G4" s="278"/>
      <c r="H4" s="278"/>
      <c r="I4" s="62" t="s">
        <v>274</v>
      </c>
      <c r="J4" s="63" t="s">
        <v>313</v>
      </c>
      <c r="K4" s="63" t="s">
        <v>314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8">
        <v>2</v>
      </c>
      <c r="J5" s="69" t="s">
        <v>277</v>
      </c>
      <c r="K5" s="69" t="s">
        <v>278</v>
      </c>
    </row>
    <row r="6" spans="1:11" ht="12.75">
      <c r="A6" s="213" t="s">
        <v>153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195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194</v>
      </c>
      <c r="B12" s="225"/>
      <c r="C12" s="225"/>
      <c r="D12" s="225"/>
      <c r="E12" s="225"/>
      <c r="F12" s="225"/>
      <c r="G12" s="225"/>
      <c r="H12" s="225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13" t="s">
        <v>156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161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162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315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316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163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13" t="s">
        <v>157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170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24" t="s">
        <v>159</v>
      </c>
      <c r="B46" s="225"/>
      <c r="C46" s="225"/>
      <c r="D46" s="225"/>
      <c r="E46" s="225"/>
      <c r="F46" s="225"/>
      <c r="G46" s="225"/>
      <c r="H46" s="225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24" t="s">
        <v>160</v>
      </c>
      <c r="B47" s="225"/>
      <c r="C47" s="225"/>
      <c r="D47" s="225"/>
      <c r="E47" s="225"/>
      <c r="F47" s="225"/>
      <c r="G47" s="225"/>
      <c r="H47" s="225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24" t="s">
        <v>158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171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172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173</v>
      </c>
      <c r="B53" s="237"/>
      <c r="C53" s="237"/>
      <c r="D53" s="237"/>
      <c r="E53" s="237"/>
      <c r="F53" s="237"/>
      <c r="G53" s="237"/>
      <c r="H53" s="237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25" zoomScaleSheetLayoutView="125" zoomScalePageLayoutView="0" workbookViewId="0" topLeftCell="A1">
      <selection activeCell="A3" sqref="A3:K3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2" width="9.140625" style="72" customWidth="1"/>
    <col min="13" max="14" width="11.421875" style="72" bestFit="1" customWidth="1"/>
    <col min="15" max="16384" width="9.140625" style="72" customWidth="1"/>
  </cols>
  <sheetData>
    <row r="1" spans="1:12" ht="12.75">
      <c r="A1" s="301" t="s">
        <v>352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1"/>
    </row>
    <row r="2" spans="1:12" ht="15">
      <c r="A2" s="39"/>
      <c r="B2" s="70"/>
      <c r="C2" s="286" t="s">
        <v>276</v>
      </c>
      <c r="D2" s="286"/>
      <c r="E2" s="130">
        <v>40544</v>
      </c>
      <c r="F2" s="129" t="s">
        <v>245</v>
      </c>
      <c r="G2" s="287">
        <v>40724</v>
      </c>
      <c r="H2" s="288"/>
      <c r="I2" s="70"/>
      <c r="J2" s="70"/>
      <c r="K2" s="70"/>
      <c r="L2" s="73"/>
    </row>
    <row r="3" spans="1:12" ht="12.75">
      <c r="A3" s="273" t="s">
        <v>348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73"/>
    </row>
    <row r="4" spans="1:11" ht="21.75">
      <c r="A4" s="289" t="s">
        <v>59</v>
      </c>
      <c r="B4" s="289"/>
      <c r="C4" s="289"/>
      <c r="D4" s="289"/>
      <c r="E4" s="289"/>
      <c r="F4" s="289"/>
      <c r="G4" s="289"/>
      <c r="H4" s="289"/>
      <c r="I4" s="76" t="s">
        <v>299</v>
      </c>
      <c r="J4" s="77" t="s">
        <v>150</v>
      </c>
      <c r="K4" s="77" t="s">
        <v>151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79">
        <v>2</v>
      </c>
      <c r="J5" s="78" t="s">
        <v>277</v>
      </c>
      <c r="K5" s="78" t="s">
        <v>278</v>
      </c>
    </row>
    <row r="6" spans="1:13" ht="12.75">
      <c r="A6" s="291" t="s">
        <v>279</v>
      </c>
      <c r="B6" s="292"/>
      <c r="C6" s="292"/>
      <c r="D6" s="292"/>
      <c r="E6" s="292"/>
      <c r="F6" s="292"/>
      <c r="G6" s="292"/>
      <c r="H6" s="292"/>
      <c r="I6" s="40">
        <v>1</v>
      </c>
      <c r="J6" s="41">
        <v>326202553</v>
      </c>
      <c r="K6" s="41">
        <v>326194186.64</v>
      </c>
      <c r="M6" s="131"/>
    </row>
    <row r="7" spans="1:11" ht="12.75">
      <c r="A7" s="291" t="s">
        <v>280</v>
      </c>
      <c r="B7" s="292"/>
      <c r="C7" s="292"/>
      <c r="D7" s="292"/>
      <c r="E7" s="292"/>
      <c r="F7" s="292"/>
      <c r="G7" s="292"/>
      <c r="H7" s="292"/>
      <c r="I7" s="40">
        <v>2</v>
      </c>
      <c r="J7" s="42"/>
      <c r="K7" s="42"/>
    </row>
    <row r="8" spans="1:11" ht="12.75">
      <c r="A8" s="291" t="s">
        <v>281</v>
      </c>
      <c r="B8" s="292"/>
      <c r="C8" s="292"/>
      <c r="D8" s="292"/>
      <c r="E8" s="292"/>
      <c r="F8" s="292"/>
      <c r="G8" s="292"/>
      <c r="H8" s="292"/>
      <c r="I8" s="40">
        <v>3</v>
      </c>
      <c r="J8" s="42">
        <v>22636</v>
      </c>
      <c r="K8" s="42"/>
    </row>
    <row r="9" spans="1:11" ht="12.75">
      <c r="A9" s="291" t="s">
        <v>282</v>
      </c>
      <c r="B9" s="292"/>
      <c r="C9" s="292"/>
      <c r="D9" s="292"/>
      <c r="E9" s="292"/>
      <c r="F9" s="292"/>
      <c r="G9" s="292"/>
      <c r="H9" s="292"/>
      <c r="I9" s="40">
        <v>4</v>
      </c>
      <c r="J9" s="42">
        <v>-20761491</v>
      </c>
      <c r="K9" s="42">
        <v>-72108468</v>
      </c>
    </row>
    <row r="10" spans="1:11" ht="12.75">
      <c r="A10" s="291" t="s">
        <v>283</v>
      </c>
      <c r="B10" s="292"/>
      <c r="C10" s="292"/>
      <c r="D10" s="292"/>
      <c r="E10" s="292"/>
      <c r="F10" s="292"/>
      <c r="G10" s="292"/>
      <c r="H10" s="292"/>
      <c r="I10" s="40">
        <v>5</v>
      </c>
      <c r="J10" s="42">
        <v>-51378010</v>
      </c>
      <c r="K10" s="42">
        <v>403340</v>
      </c>
    </row>
    <row r="11" spans="1:11" ht="12.75">
      <c r="A11" s="291" t="s">
        <v>284</v>
      </c>
      <c r="B11" s="292"/>
      <c r="C11" s="292"/>
      <c r="D11" s="292"/>
      <c r="E11" s="292"/>
      <c r="F11" s="292"/>
      <c r="G11" s="292"/>
      <c r="H11" s="292"/>
      <c r="I11" s="40">
        <v>6</v>
      </c>
      <c r="J11" s="42"/>
      <c r="K11" s="42"/>
    </row>
    <row r="12" spans="1:13" ht="12.75">
      <c r="A12" s="291" t="s">
        <v>285</v>
      </c>
      <c r="B12" s="292"/>
      <c r="C12" s="292"/>
      <c r="D12" s="292"/>
      <c r="E12" s="292"/>
      <c r="F12" s="292"/>
      <c r="G12" s="292"/>
      <c r="H12" s="292"/>
      <c r="I12" s="40">
        <v>7</v>
      </c>
      <c r="J12" s="42"/>
      <c r="K12" s="42"/>
      <c r="M12" s="131"/>
    </row>
    <row r="13" spans="1:13" ht="12.75">
      <c r="A13" s="291" t="s">
        <v>286</v>
      </c>
      <c r="B13" s="292"/>
      <c r="C13" s="292"/>
      <c r="D13" s="292"/>
      <c r="E13" s="292"/>
      <c r="F13" s="292"/>
      <c r="G13" s="292"/>
      <c r="H13" s="292"/>
      <c r="I13" s="40">
        <v>8</v>
      </c>
      <c r="J13" s="42"/>
      <c r="K13" s="42"/>
      <c r="M13" s="131"/>
    </row>
    <row r="14" spans="1:11" ht="12.75">
      <c r="A14" s="291" t="s">
        <v>287</v>
      </c>
      <c r="B14" s="292"/>
      <c r="C14" s="292"/>
      <c r="D14" s="292"/>
      <c r="E14" s="292"/>
      <c r="F14" s="292"/>
      <c r="G14" s="292"/>
      <c r="H14" s="292"/>
      <c r="I14" s="40">
        <v>9</v>
      </c>
      <c r="J14" s="42"/>
      <c r="K14" s="42"/>
    </row>
    <row r="15" spans="1:13" ht="12.75">
      <c r="A15" s="293" t="s">
        <v>288</v>
      </c>
      <c r="B15" s="294"/>
      <c r="C15" s="294"/>
      <c r="D15" s="294"/>
      <c r="E15" s="294"/>
      <c r="F15" s="294"/>
      <c r="G15" s="294"/>
      <c r="H15" s="294"/>
      <c r="I15" s="40">
        <v>10</v>
      </c>
      <c r="J15" s="74">
        <f>SUM(J6:J14)</f>
        <v>254085688</v>
      </c>
      <c r="K15" s="74">
        <f>SUM(K6:K14)</f>
        <v>254489058.64</v>
      </c>
      <c r="M15" s="131"/>
    </row>
    <row r="16" spans="1:13" ht="12.75">
      <c r="A16" s="291" t="s">
        <v>289</v>
      </c>
      <c r="B16" s="292"/>
      <c r="C16" s="292"/>
      <c r="D16" s="292"/>
      <c r="E16" s="292"/>
      <c r="F16" s="292"/>
      <c r="G16" s="292"/>
      <c r="H16" s="292"/>
      <c r="I16" s="40">
        <v>11</v>
      </c>
      <c r="J16" s="42"/>
      <c r="K16" s="42"/>
      <c r="M16" s="131"/>
    </row>
    <row r="17" spans="1:13" ht="12.75">
      <c r="A17" s="291" t="s">
        <v>290</v>
      </c>
      <c r="B17" s="292"/>
      <c r="C17" s="292"/>
      <c r="D17" s="292"/>
      <c r="E17" s="292"/>
      <c r="F17" s="292"/>
      <c r="G17" s="292"/>
      <c r="H17" s="292"/>
      <c r="I17" s="40">
        <v>12</v>
      </c>
      <c r="J17" s="42"/>
      <c r="K17" s="42"/>
      <c r="M17" s="131"/>
    </row>
    <row r="18" spans="1:13" ht="12.75">
      <c r="A18" s="291" t="s">
        <v>291</v>
      </c>
      <c r="B18" s="292"/>
      <c r="C18" s="292"/>
      <c r="D18" s="292"/>
      <c r="E18" s="292"/>
      <c r="F18" s="292"/>
      <c r="G18" s="292"/>
      <c r="H18" s="292"/>
      <c r="I18" s="40">
        <v>13</v>
      </c>
      <c r="J18" s="42"/>
      <c r="K18" s="42"/>
      <c r="M18" s="131"/>
    </row>
    <row r="19" spans="1:13" ht="12.75">
      <c r="A19" s="291" t="s">
        <v>292</v>
      </c>
      <c r="B19" s="292"/>
      <c r="C19" s="292"/>
      <c r="D19" s="292"/>
      <c r="E19" s="292"/>
      <c r="F19" s="292"/>
      <c r="G19" s="292"/>
      <c r="H19" s="292"/>
      <c r="I19" s="40">
        <v>14</v>
      </c>
      <c r="J19" s="42"/>
      <c r="K19" s="42"/>
      <c r="M19" s="131"/>
    </row>
    <row r="20" spans="1:11" ht="12.75">
      <c r="A20" s="291" t="s">
        <v>293</v>
      </c>
      <c r="B20" s="292"/>
      <c r="C20" s="292"/>
      <c r="D20" s="292"/>
      <c r="E20" s="292"/>
      <c r="F20" s="292"/>
      <c r="G20" s="292"/>
      <c r="H20" s="292"/>
      <c r="I20" s="40">
        <v>15</v>
      </c>
      <c r="J20" s="42"/>
      <c r="K20" s="42"/>
    </row>
    <row r="21" spans="1:13" ht="12.75">
      <c r="A21" s="291" t="s">
        <v>294</v>
      </c>
      <c r="B21" s="292"/>
      <c r="C21" s="292"/>
      <c r="D21" s="292"/>
      <c r="E21" s="292"/>
      <c r="F21" s="292"/>
      <c r="G21" s="292"/>
      <c r="H21" s="292"/>
      <c r="I21" s="40">
        <v>16</v>
      </c>
      <c r="J21" s="42">
        <v>51378010</v>
      </c>
      <c r="K21" s="42">
        <v>403340</v>
      </c>
      <c r="M21" s="131"/>
    </row>
    <row r="22" spans="1:11" ht="12.75">
      <c r="A22" s="293" t="s">
        <v>295</v>
      </c>
      <c r="B22" s="294"/>
      <c r="C22" s="294"/>
      <c r="D22" s="294"/>
      <c r="E22" s="294"/>
      <c r="F22" s="294"/>
      <c r="G22" s="294"/>
      <c r="H22" s="294"/>
      <c r="I22" s="40">
        <v>17</v>
      </c>
      <c r="J22" s="75">
        <f>SUM(J16:J21)</f>
        <v>51378010</v>
      </c>
      <c r="K22" s="75">
        <f>SUM(K16:K21)</f>
        <v>403340</v>
      </c>
    </row>
    <row r="23" spans="1:14" ht="12.75">
      <c r="A23" s="303"/>
      <c r="B23" s="304"/>
      <c r="C23" s="304"/>
      <c r="D23" s="304"/>
      <c r="E23" s="304"/>
      <c r="F23" s="304"/>
      <c r="G23" s="304"/>
      <c r="H23" s="304"/>
      <c r="I23" s="305"/>
      <c r="J23" s="305"/>
      <c r="K23" s="306"/>
      <c r="M23" s="131"/>
      <c r="N23" s="131"/>
    </row>
    <row r="24" spans="1:13" ht="12.75">
      <c r="A24" s="295" t="s">
        <v>296</v>
      </c>
      <c r="B24" s="296"/>
      <c r="C24" s="296"/>
      <c r="D24" s="296"/>
      <c r="E24" s="296"/>
      <c r="F24" s="296"/>
      <c r="G24" s="296"/>
      <c r="H24" s="296"/>
      <c r="I24" s="43">
        <v>18</v>
      </c>
      <c r="J24" s="41">
        <v>253340604</v>
      </c>
      <c r="K24" s="41">
        <v>253887347</v>
      </c>
      <c r="M24" s="131"/>
    </row>
    <row r="25" spans="1:13" ht="17.25" customHeight="1">
      <c r="A25" s="297" t="s">
        <v>297</v>
      </c>
      <c r="B25" s="298"/>
      <c r="C25" s="298"/>
      <c r="D25" s="298"/>
      <c r="E25" s="298"/>
      <c r="F25" s="298"/>
      <c r="G25" s="298"/>
      <c r="H25" s="298"/>
      <c r="I25" s="44">
        <v>19</v>
      </c>
      <c r="J25" s="75">
        <v>745084</v>
      </c>
      <c r="K25" s="75">
        <v>601712</v>
      </c>
      <c r="M25" s="131"/>
    </row>
    <row r="26" spans="1:11" ht="30" customHeight="1">
      <c r="A26" s="299" t="s">
        <v>298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07" t="s">
        <v>275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8" t="s">
        <v>310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2011-07-31T18:40:51Z</cp:lastPrinted>
  <dcterms:created xsi:type="dcterms:W3CDTF">2008-10-17T11:51:54Z</dcterms:created>
  <dcterms:modified xsi:type="dcterms:W3CDTF">2011-07-31T19:34:56Z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