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2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<sst xmlns="http://schemas.openxmlformats.org/spreadsheetml/2006/main" count="410" uniqueCount="352">
  <si>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</si>
  <si>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</si>
  <si>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</si>
  <si>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</si>
  <si>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</si>
  <si>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</si>
  <si>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</si>
  <si>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</si>
  <si>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</si>
  <si>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</si>
  <si>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</si>
  <si>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</si>
  <si>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</si>
  <si>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</si>
  <si>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</si>
  <si>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</si>
  <si>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</si>
  <si>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</si>
  <si>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</si>
  <si>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</si>
  <si>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</si>
  <si>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</si>
  <si>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</si>
  <si>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</si>
  <si>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</si>
  <si>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</si>
  <si>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</si>
  <si>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</si>
  <si>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</si>
  <si>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</si>
  <si>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</si>
  <si>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</si>
  <si>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</si>
  <si>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</si>
  <si>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</si>
  <si>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</si>
  <si>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</si>
  <si>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</si>
  <si>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</si>
  <si>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</si>
  <si>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</si>
  <si>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</si>
  <si>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</si>
  <si>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</si>
  <si>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</si>
  <si>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</si>
  <si>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</si>
  <si>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</si>
  <si>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</si>
  <si>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</si>
  <si>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</si>
  <si>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</si>
  <si>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</si>
  <si>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</si>
  <si>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</si>
  <si>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</si>
  <si>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</si>
  <si>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</si>
  <si>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</si>
  <si>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</si>
  <si>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</si>
  <si>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</si>
  <si>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</si>
  <si>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</si>
  <si>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</si>
  <si>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</si>
  <si>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</si>
  <si>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</si>
  <si>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</si>
  <si>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</si>
  <si>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</si>
  <si>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</si>
  <si>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</si>
  <si>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</si>
  <si>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</si>
  <si>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</si>
  <si>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</si>
  <si>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</si>
  <si>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</si>
  <si>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</si>
  <si>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</si>
  <si>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</si>
  <si>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</si>
  <si>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</si>
  <si>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</si>
  <si>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</si>
  <si>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</si>
  <si>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</si>
  <si>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</si>
  <si>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</si>
  <si>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</si>
  <si>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</si>
  <si>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</si>
  <si>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</si>
  <si>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</si>
  <si>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</si>
  <si>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</si>
  <si>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</si>
  <si>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</si>
  <si>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</si>
  <si>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</si>
  <si>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</si>
  <si>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</si>
  <si>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</si>
  <si>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</si>
  <si>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</si>
  <si>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</si>
  <si>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</si>
  <si>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</si>
  <si>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</si>
  <si>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</si>
  <si>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</si>
  <si>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</si>
  <si>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</si>
  <si>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</si>
  <si>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</si>
  <si>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</si>
  <si>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</si>
  <si>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</si>
  <si>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</si>
  <si>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</si>
  <si>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</si>
  <si>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</si>
  <si>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</si>
  <si>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</si>
  <si>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</si>
  <si>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</si>
  <si>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</si>
  <si>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</si>
  <si>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</si>
  <si>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</si>
  <si>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</si>
  <si>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</si>
  <si>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</si>
  <si>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</si>
  <si>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</si>
  <si>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</si>
  <si>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</si>
  <si>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</si>
  <si>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</si>
  <si>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</si>
  <si>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</si>
  <si>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</si>
  <si>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</si>
  <si>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</si>
  <si>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</si>
  <si>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</si>
  <si>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</si>
  <si>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</si>
  <si>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</si>
  <si>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</si>
  <si>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</si>
  <si>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</si>
  <si>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</si>
  <si>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</si>
  <si>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</si>
  <si>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</si>
  <si>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</si>
  <si>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</si>
  <si>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</si>
  <si>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</si>
  <si>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</si>
  <si>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</si>
  <si>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</si>
  <si>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</si>
  <si>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</si>
  <si>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</si>
  <si>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</si>
  <si>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</si>
  <si>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</si>
  <si>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</si>
  <si>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</si>
  <si>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</si>
  <si>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</si>
  <si>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</si>
  <si>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</si>
  <si>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</si>
  <si>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</si>
  <si>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</si>
  <si>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</si>
  <si>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</si>
  <si>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</si>
  <si>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</si>
  <si>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</si>
  <si>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</si>
  <si>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</si>
  <si>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</si>
  <si>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</si>
  <si>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</si>
  <si>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</si>
  <si>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</si>
  <si>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</si>
  <si>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</si>
  <si>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</si>
  <si>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</si>
  <si>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</si>
  <si>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</si>
  <si>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</si>
  <si>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</si>
  <si>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</si>
  <si>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</si>
  <si>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</si>
  <si>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</si>
  <si>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</si>
  <si>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</si>
  <si>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</si>
  <si>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</si>
  <si>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</si>
  <si>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</si>
  <si>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</si>
  <si>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</si>
  <si>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</si>
  <si>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</si>
  <si>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</si>
  <si>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</si>
  <si>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</si>
  <si>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</si>
  <si>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</si>
  <si>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</si>
  <si>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</si>
  <si>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</si>
  <si>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</si>
  <si>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</si>
  <si>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</si>
  <si>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</si>
  <si>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</si>
  <si>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</si>
  <si>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</si>
  <si>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</si>
  <si>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</si>
  <si>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</si>
  <si>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</si>
  <si>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</si>
  <si>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</si>
  <si>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</si>
  <si>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</si>
  <si>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</si>
  <si>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</si>
  <si>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</si>
  <si>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</si>
  <si>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</si>
  <si>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</si>
  <si>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</si>
  <si>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</si>
  <si>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</si>
  <si>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</si>
  <si>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</si>
  <si>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</si>
  <si>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</si>
  <si>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</si>
  <si>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</si>
  <si>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</si>
  <si>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</si>
  <si>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</si>
  <si>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</si>
  <si>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</si>
  <si>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</si>
  <si>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</si>
  <si>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</si>
  <si>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</si>
  <si>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</si>
  <si>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</si>
  <si>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</si>
  <si>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</si>
  <si>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</si>
  <si>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</si>
  <si>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</si>
  <si>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</si>
  <si>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</si>
  <si>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</si>
  <si>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</si>
  <si>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</si>
  <si>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</si>
  <si>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</si>
  <si>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</si>
  <si>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</si>
  <si>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</si>
  <si>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</si>
  <si>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</si>
  <si>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</si>
  <si>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</si>
  <si>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</si>
  <si>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</si>
  <si>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</si>
  <si>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</si>
  <si>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</si>
  <si>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</si>
  <si>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</si>
  <si>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</si>
  <si>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</si>
  <si>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</si>
  <si>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</si>
  <si>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</si>
  <si>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</si>
  <si>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</si>
  <si>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</si>
  <si>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</si>
  <si>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</si>
  <si>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</si>
  <si>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</si>
  <si>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</si>
  <si>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</si>
  <si>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</si>
  <si>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</si>
  <si>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</si>
  <si>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</si>
  <si>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</si>
  <si>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</si>
  <si>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</si>
  <si>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</si>
  <si>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</si>
  <si>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</si>
  <si>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</si>
  <si>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</si>
  <si>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</si>
  <si>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</si>
  <si>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</si>
  <si>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</si>
  <si>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</si>
  <si>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</si>
  <si>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</si>
  <si>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</si>
  <si>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03108252</t>
  </si>
  <si>
    <t>070016015</t>
  </si>
  <si>
    <t>16536095427</t>
  </si>
  <si>
    <t>ČATEKS d.d.</t>
  </si>
  <si>
    <t>Čakovec</t>
  </si>
  <si>
    <t>Zrinsko-Frankopanska 25</t>
  </si>
  <si>
    <t>financije@cateks.hr</t>
  </si>
  <si>
    <t>www.cateks.hr</t>
  </si>
  <si>
    <t>ČAKOVEC</t>
  </si>
  <si>
    <t>MEĐIMURSKA</t>
  </si>
  <si>
    <t>NE</t>
  </si>
  <si>
    <t>1392</t>
  </si>
  <si>
    <t>BILANDŽIJA MATIJA</t>
  </si>
  <si>
    <t>040379401</t>
  </si>
  <si>
    <t>040328445</t>
  </si>
  <si>
    <t>SABOLIĆ DAVOR</t>
  </si>
  <si>
    <t>Obveznik: Čateks d.d.</t>
  </si>
  <si>
    <r>
      <t xml:space="preserve">Prihodi od prodaje                                                                                         </t>
    </r>
    <r>
      <rPr>
        <b/>
        <sz val="8"/>
        <color indexed="8"/>
        <rFont val="Arial"/>
        <family val="2"/>
      </rPr>
      <t>/u 000 kn</t>
    </r>
    <r>
      <rPr>
        <b/>
        <sz val="10"/>
        <color indexed="8"/>
        <rFont val="Arial"/>
        <family val="2"/>
      </rPr>
      <t>/</t>
    </r>
  </si>
  <si>
    <t>Indeks</t>
  </si>
  <si>
    <t>Prihodi od prodaje na domaćem tržištu</t>
  </si>
  <si>
    <t>Prihodi od prodaje na inozemnom tržištu</t>
  </si>
  <si>
    <r>
      <t xml:space="preserve">Troškovi sirovina i materijala                                                                      </t>
    </r>
    <r>
      <rPr>
        <b/>
        <sz val="8"/>
        <color indexed="8"/>
        <rFont val="Arial"/>
        <family val="2"/>
      </rPr>
      <t xml:space="preserve"> / u 000 kn/</t>
    </r>
  </si>
  <si>
    <t>Troškovi sirovina</t>
  </si>
  <si>
    <t>Troškovi energije</t>
  </si>
  <si>
    <t>01.01.2018.</t>
  </si>
  <si>
    <t>30.09.2018.</t>
  </si>
  <si>
    <t>stanje na dan 30.09.2018.</t>
  </si>
  <si>
    <t>u razdoblju 01.01.2018. do 30.09.2018.</t>
  </si>
  <si>
    <t>I.-IX.2017.</t>
  </si>
  <si>
    <t>I.-IX.2018.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</si>
</sst>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Gray">
        <fgColor indexed="22"/>
        <bgColor theme="0" tint="-0.0499799996614456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0" xfId="51" applyFont="1" applyFill="1" applyBorder="1" applyAlignment="1" applyProtection="1">
      <alignment horizontal="left" vertical="center" wrapText="1"/>
      <protection hidden="1"/>
    </xf>
    <xf numFmtId="0" fontId="3" fillId="0" borderId="21" xfId="51" applyFont="1" applyFill="1" applyBorder="1" applyAlignment="1" applyProtection="1">
      <alignment vertical="center"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2" fillId="0" borderId="20" xfId="51" applyFont="1" applyFill="1" applyBorder="1" applyAlignment="1" applyProtection="1">
      <alignment horizontal="right" vertical="center"/>
      <protection hidden="1" locked="0"/>
    </xf>
    <xf numFmtId="49" fontId="2" fillId="0" borderId="20" xfId="51" applyNumberFormat="1" applyFont="1" applyBorder="1" applyAlignment="1" applyProtection="1">
      <alignment horizontal="center" vertical="center"/>
      <protection hidden="1" locked="0"/>
    </xf>
    <xf numFmtId="0" fontId="9" fillId="0" borderId="0" xfId="57" applyBorder="1" applyAlignment="1">
      <alignment/>
      <protection/>
    </xf>
    <xf numFmtId="0" fontId="9" fillId="0" borderId="20" xfId="57" applyBorder="1" applyAlignment="1">
      <alignment/>
      <protection/>
    </xf>
    <xf numFmtId="0" fontId="2" fillId="0" borderId="21" xfId="51" applyFont="1" applyBorder="1" applyAlignment="1" applyProtection="1">
      <alignment vertical="center"/>
      <protection hidden="1"/>
    </xf>
    <xf numFmtId="14" fontId="2" fillId="0" borderId="18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7" xfId="51" applyFont="1" applyFill="1" applyBorder="1" applyAlignment="1" applyProtection="1">
      <alignment horizontal="center" vertical="center"/>
      <protection hidden="1" locked="0"/>
    </xf>
    <xf numFmtId="49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1" xfId="51" applyFont="1" applyFill="1" applyBorder="1" applyAlignment="1" applyProtection="1">
      <alignment horizontal="right" vertical="center"/>
      <protection hidden="1" locked="0"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21" xfId="51" applyFont="1" applyFill="1" applyBorder="1" applyAlignment="1" applyProtection="1">
      <alignment horizontal="center" vertical="center"/>
      <protection hidden="1" locked="0"/>
    </xf>
    <xf numFmtId="0" fontId="3" fillId="0" borderId="20" xfId="51" applyFont="1" applyBorder="1" applyAlignment="1" applyProtection="1">
      <alignment horizontal="left" vertical="center" wrapText="1"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2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0" xfId="51" applyFont="1" applyBorder="1" applyAlignment="1" applyProtection="1">
      <alignment wrapText="1"/>
      <protection hidden="1"/>
    </xf>
    <xf numFmtId="0" fontId="3" fillId="0" borderId="21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0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0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0" xfId="51" applyFont="1" applyBorder="1" applyAlignment="1" applyProtection="1">
      <alignment horizontal="left" vertical="top" wrapText="1"/>
      <protection hidden="1"/>
    </xf>
    <xf numFmtId="0" fontId="3" fillId="0" borderId="21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20" xfId="51" applyFont="1" applyBorder="1" applyAlignment="1" applyProtection="1">
      <alignment horizontal="left" vertical="top" indent="2"/>
      <protection hidden="1"/>
    </xf>
    <xf numFmtId="0" fontId="3" fillId="0" borderId="20" xfId="51" applyFont="1" applyBorder="1" applyAlignment="1" applyProtection="1">
      <alignment horizontal="left" vertical="top" wrapText="1" indent="2"/>
      <protection hidden="1"/>
    </xf>
    <xf numFmtId="0" fontId="3" fillId="0" borderId="21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Fill="1" applyBorder="1" applyAlignment="1">
      <alignment/>
      <protection/>
    </xf>
    <xf numFmtId="0" fontId="3" fillId="0" borderId="21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0" xfId="51" applyFont="1" applyBorder="1" applyAlignment="1" applyProtection="1">
      <alignment horizontal="left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0" xfId="51" applyFont="1" applyFill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20" xfId="57" applyFont="1" applyFill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4" xfId="51" applyFont="1" applyBorder="1" applyAlignment="1">
      <alignment/>
      <protection/>
    </xf>
    <xf numFmtId="0" fontId="3" fillId="0" borderId="25" xfId="51" applyFont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horizontal="left" vertical="center"/>
    </xf>
    <xf numFmtId="0" fontId="15" fillId="0" borderId="0" xfId="57" applyFont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18" xfId="57" applyFont="1" applyBorder="1" applyAlignment="1">
      <alignment horizontal="center" vertic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3" fontId="0" fillId="0" borderId="18" xfId="57" applyNumberFormat="1" applyFont="1" applyBorder="1" applyAlignment="1">
      <alignment horizontal="right" vertical="center" wrapText="1"/>
      <protection/>
    </xf>
    <xf numFmtId="1" fontId="0" fillId="0" borderId="18" xfId="57" applyNumberFormat="1" applyFont="1" applyBorder="1" applyAlignment="1">
      <alignment horizontal="right" vertical="center" wrapText="1"/>
      <protection/>
    </xf>
    <xf numFmtId="0" fontId="19" fillId="0" borderId="0" xfId="57" applyFont="1" applyBorder="1" applyAlignment="1">
      <alignment horizontal="justify" vertical="top" wrapText="1"/>
      <protection/>
    </xf>
    <xf numFmtId="0" fontId="20" fillId="0" borderId="0" xfId="57" applyFont="1" applyAlignment="1">
      <alignment/>
      <protection/>
    </xf>
    <xf numFmtId="3" fontId="19" fillId="0" borderId="0" xfId="57" applyNumberFormat="1" applyFont="1" applyBorder="1" applyAlignment="1">
      <alignment horizontal="justify" vertical="top" wrapText="1"/>
      <protection/>
    </xf>
    <xf numFmtId="3" fontId="9" fillId="0" borderId="0" xfId="57" applyNumberFormat="1" applyAlignment="1">
      <alignment/>
      <protection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/>
    </xf>
    <xf numFmtId="0" fontId="6" fillId="34" borderId="18" xfId="0" applyFont="1" applyFill="1" applyBorder="1" applyAlignment="1" applyProtection="1">
      <alignment horizontal="center" wrapText="1"/>
      <protection hidden="1"/>
    </xf>
    <xf numFmtId="0" fontId="6" fillId="34" borderId="18" xfId="0" applyFont="1" applyFill="1" applyBorder="1" applyAlignment="1" applyProtection="1">
      <alignment horizontal="center" vertical="center" wrapText="1"/>
      <protection hidden="1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6" borderId="15" xfId="0" applyNumberFormat="1" applyFont="1" applyFill="1" applyBorder="1" applyAlignment="1" applyProtection="1">
      <alignment vertical="center"/>
      <protection hidden="1"/>
    </xf>
    <xf numFmtId="3" fontId="1" fillId="35" borderId="15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>
      <alignment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0" fontId="3" fillId="0" borderId="21" xfId="51" applyFont="1" applyBorder="1" applyAlignment="1" applyProtection="1">
      <alignment horizontal="right" vertical="center" wrapText="1"/>
      <protection hidden="1"/>
    </xf>
    <xf numFmtId="0" fontId="3" fillId="0" borderId="20" xfId="51" applyFont="1" applyBorder="1" applyAlignment="1" applyProtection="1">
      <alignment horizontal="right" wrapText="1"/>
      <protection hidden="1"/>
    </xf>
    <xf numFmtId="49" fontId="4" fillId="0" borderId="26" xfId="35" applyNumberForma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0" fontId="3" fillId="0" borderId="21" xfId="51" applyFont="1" applyBorder="1" applyAlignment="1" applyProtection="1">
      <alignment horizontal="right" vertical="center"/>
      <protection hidden="1"/>
    </xf>
    <xf numFmtId="0" fontId="3" fillId="0" borderId="20" xfId="51" applyFont="1" applyBorder="1" applyAlignment="1" applyProtection="1">
      <alignment horizontal="right"/>
      <protection hidden="1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14" fillId="0" borderId="0" xfId="57" applyFont="1" applyBorder="1" applyAlignment="1" applyProtection="1">
      <alignment horizontal="left"/>
      <protection hidden="1"/>
    </xf>
    <xf numFmtId="0" fontId="15" fillId="0" borderId="0" xfId="57" applyFont="1" applyBorder="1" applyAlignment="1">
      <alignment/>
      <protection/>
    </xf>
    <xf numFmtId="0" fontId="17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0" xfId="57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22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2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7" xfId="51" applyFont="1" applyFill="1" applyBorder="1" applyAlignment="1">
      <alignment horizontal="left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1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20" xfId="51" applyFont="1" applyBorder="1" applyAlignment="1">
      <alignment horizontal="center"/>
      <protection/>
    </xf>
    <xf numFmtId="0" fontId="4" fillId="0" borderId="26" xfId="35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7" xfId="51" applyFont="1" applyFill="1" applyBorder="1" applyAlignment="1">
      <alignment horizontal="left" vertical="center"/>
      <protection/>
    </xf>
    <xf numFmtId="1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21" xfId="51" applyFont="1" applyBorder="1" applyAlignment="1" applyProtection="1">
      <alignment horizontal="right" wrapText="1"/>
      <protection hidden="1"/>
    </xf>
    <xf numFmtId="0" fontId="2" fillId="0" borderId="21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0" xfId="51" applyFont="1" applyFill="1" applyBorder="1" applyAlignment="1" applyProtection="1">
      <alignment horizontal="left" vertical="center" wrapText="1"/>
      <protection hidden="1"/>
    </xf>
    <xf numFmtId="0" fontId="11" fillId="0" borderId="21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0" xfId="51" applyFont="1" applyBorder="1" applyAlignment="1" applyProtection="1">
      <alignment horizontal="center" vertical="center" wrapText="1"/>
      <protection hidden="1"/>
    </xf>
    <xf numFmtId="0" fontId="1" fillId="0" borderId="21" xfId="51" applyFont="1" applyBorder="1" applyAlignment="1" applyProtection="1">
      <alignment horizontal="right" vertical="center" wrapText="1"/>
      <protection hidden="1"/>
    </xf>
    <xf numFmtId="0" fontId="1" fillId="0" borderId="20" xfId="51" applyFont="1" applyBorder="1" applyAlignment="1" applyProtection="1">
      <alignment horizontal="right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5" fillId="0" borderId="37" xfId="57" applyFont="1" applyBorder="1" applyAlignment="1">
      <alignment horizontal="right" vertical="center"/>
      <protection/>
    </xf>
    <xf numFmtId="0" fontId="9" fillId="0" borderId="38" xfId="57" applyBorder="1" applyAlignment="1">
      <alignment horizontal="right" vertical="center"/>
      <protection/>
    </xf>
    <xf numFmtId="0" fontId="9" fillId="0" borderId="39" xfId="57" applyBorder="1" applyAlignment="1">
      <alignment horizontal="right" vertical="center"/>
      <protection/>
    </xf>
    <xf numFmtId="0" fontId="0" fillId="0" borderId="18" xfId="57" applyFont="1" applyBorder="1" applyAlignment="1">
      <alignment horizontal="left" vertical="center" wrapText="1"/>
      <protection/>
    </xf>
    <xf numFmtId="0" fontId="0" fillId="0" borderId="37" xfId="57" applyFont="1" applyBorder="1" applyAlignment="1">
      <alignment horizontal="center" vertical="top" wrapText="1"/>
      <protection/>
    </xf>
    <xf numFmtId="0" fontId="0" fillId="0" borderId="38" xfId="57" applyFont="1" applyBorder="1" applyAlignment="1">
      <alignment horizontal="center" vertical="top" wrapText="1"/>
      <protection/>
    </xf>
    <xf numFmtId="0" fontId="0" fillId="0" borderId="39" xfId="57" applyFont="1" applyBorder="1" applyAlignment="1">
      <alignment horizontal="center" vertical="top" wrapText="1"/>
      <protection/>
    </xf>
    <xf numFmtId="0" fontId="10" fillId="0" borderId="0" xfId="57" applyFont="1" applyAlignment="1">
      <alignment horizontal="left" vertical="center"/>
      <protection/>
    </xf>
    <xf numFmtId="0" fontId="9" fillId="0" borderId="0" xfId="57" applyAlignment="1">
      <alignment/>
      <protection/>
    </xf>
    <xf numFmtId="0" fontId="15" fillId="0" borderId="38" xfId="57" applyFont="1" applyBorder="1" applyAlignment="1">
      <alignment horizontal="right" vertical="center"/>
      <protection/>
    </xf>
    <xf numFmtId="0" fontId="15" fillId="0" borderId="39" xfId="57" applyFont="1" applyBorder="1" applyAlignment="1">
      <alignment horizontal="right" vertical="center"/>
      <protection/>
    </xf>
    <xf numFmtId="0" fontId="0" fillId="0" borderId="37" xfId="57" applyFont="1" applyBorder="1" applyAlignment="1">
      <alignment horizontal="left" vertical="center" wrapText="1"/>
      <protection/>
    </xf>
    <xf numFmtId="0" fontId="0" fillId="0" borderId="38" xfId="57" applyFont="1" applyBorder="1" applyAlignment="1">
      <alignment horizontal="left" vertical="center" wrapText="1"/>
      <protection/>
    </xf>
    <xf numFmtId="0" fontId="0" fillId="0" borderId="39" xfId="57" applyFont="1" applyBorder="1" applyAlignment="1">
      <alignment horizontal="left" vertical="center" wrapText="1"/>
      <protection/>
    </xf>
    <xf numFmtId="3" fontId="1" fillId="0" borderId="18" xfId="0" applyNumberFormat="1" applyFont="1" applyFill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s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D74" sqref="D74:D77"/>
    </sheetView>
  </sheetViews>
  <sheetFormatPr defaultColWidth="9.140625" defaultRowHeight="12.75"/>
  <cols>
    <col min="1" max="1" width="9.140625" style="75" customWidth="1"/>
    <col min="2" max="2" width="13.00390625" style="75" customWidth="1"/>
    <col min="3" max="6" width="9.140625" style="75" customWidth="1"/>
    <col min="7" max="7" width="15.140625" style="75" customWidth="1"/>
    <col min="8" max="8" width="19.28125" style="75" customWidth="1"/>
    <col min="9" max="9" width="14.421875" style="75" customWidth="1"/>
    <col min="10" max="16384" width="9.140625" style="75" customWidth="1"/>
  </cols>
  <sheetData>
    <row r="1" spans="1:12" ht="15.75">
      <c r="A1" s="176" t="s">
        <v>248</v>
      </c>
      <c r="B1" s="177"/>
      <c r="C1" s="177"/>
      <c r="D1" s="72"/>
      <c r="E1" s="72"/>
      <c r="F1" s="72"/>
      <c r="G1" s="72"/>
      <c r="H1" s="72"/>
      <c r="I1" s="73"/>
      <c r="J1" s="74"/>
      <c r="K1" s="74"/>
      <c r="L1" s="74"/>
    </row>
    <row r="2" spans="1:12" ht="12.75">
      <c r="A2" s="203" t="s">
        <v>249</v>
      </c>
      <c r="B2" s="204"/>
      <c r="C2" s="204"/>
      <c r="D2" s="205"/>
      <c r="E2" s="65" t="s">
        <v>346</v>
      </c>
      <c r="F2" s="76"/>
      <c r="G2" s="10" t="s">
        <v>250</v>
      </c>
      <c r="H2" s="65" t="s">
        <v>347</v>
      </c>
      <c r="I2" s="57"/>
      <c r="J2" s="74"/>
      <c r="K2" s="74"/>
      <c r="L2" s="74"/>
    </row>
    <row r="3" spans="1:12" ht="12.75">
      <c r="A3" s="58"/>
      <c r="B3" s="11"/>
      <c r="C3" s="11"/>
      <c r="D3" s="11"/>
      <c r="E3" s="12"/>
      <c r="F3" s="12"/>
      <c r="G3" s="11"/>
      <c r="H3" s="11"/>
      <c r="I3" s="77"/>
      <c r="J3" s="74"/>
      <c r="K3" s="74"/>
      <c r="L3" s="74"/>
    </row>
    <row r="4" spans="1:12" ht="15">
      <c r="A4" s="206" t="s">
        <v>316</v>
      </c>
      <c r="B4" s="207"/>
      <c r="C4" s="207"/>
      <c r="D4" s="207"/>
      <c r="E4" s="207"/>
      <c r="F4" s="207"/>
      <c r="G4" s="207"/>
      <c r="H4" s="207"/>
      <c r="I4" s="208"/>
      <c r="J4" s="74"/>
      <c r="K4" s="74"/>
      <c r="L4" s="74"/>
    </row>
    <row r="5" spans="1:12" ht="12.75">
      <c r="A5" s="78"/>
      <c r="B5" s="17"/>
      <c r="C5" s="17"/>
      <c r="D5" s="17"/>
      <c r="E5" s="13"/>
      <c r="F5" s="59"/>
      <c r="G5" s="14"/>
      <c r="H5" s="15"/>
      <c r="I5" s="79"/>
      <c r="J5" s="74"/>
      <c r="K5" s="74"/>
      <c r="L5" s="74"/>
    </row>
    <row r="6" spans="1:12" ht="12.75">
      <c r="A6" s="158" t="s">
        <v>251</v>
      </c>
      <c r="B6" s="159"/>
      <c r="C6" s="171" t="s">
        <v>322</v>
      </c>
      <c r="D6" s="172"/>
      <c r="E6" s="80"/>
      <c r="F6" s="80"/>
      <c r="G6" s="80"/>
      <c r="H6" s="80"/>
      <c r="I6" s="81"/>
      <c r="J6" s="74"/>
      <c r="K6" s="74"/>
      <c r="L6" s="74"/>
    </row>
    <row r="7" spans="1:12" ht="12.75">
      <c r="A7" s="82"/>
      <c r="B7" s="83"/>
      <c r="C7" s="17"/>
      <c r="D7" s="17"/>
      <c r="E7" s="80"/>
      <c r="F7" s="80"/>
      <c r="G7" s="80"/>
      <c r="H7" s="80"/>
      <c r="I7" s="81"/>
      <c r="J7" s="74"/>
      <c r="K7" s="74"/>
      <c r="L7" s="74"/>
    </row>
    <row r="8" spans="1:12" ht="12.75">
      <c r="A8" s="209" t="s">
        <v>252</v>
      </c>
      <c r="B8" s="210"/>
      <c r="C8" s="171" t="s">
        <v>323</v>
      </c>
      <c r="D8" s="172"/>
      <c r="E8" s="80"/>
      <c r="F8" s="80"/>
      <c r="G8" s="80"/>
      <c r="H8" s="80"/>
      <c r="I8" s="84"/>
      <c r="J8" s="74"/>
      <c r="K8" s="74"/>
      <c r="L8" s="74"/>
    </row>
    <row r="9" spans="1:12" ht="12.75">
      <c r="A9" s="85"/>
      <c r="B9" s="86"/>
      <c r="C9" s="87"/>
      <c r="D9" s="88"/>
      <c r="E9" s="17"/>
      <c r="F9" s="17"/>
      <c r="G9" s="17"/>
      <c r="H9" s="17"/>
      <c r="I9" s="84"/>
      <c r="J9" s="74"/>
      <c r="K9" s="74"/>
      <c r="L9" s="74"/>
    </row>
    <row r="10" spans="1:12" ht="12.75">
      <c r="A10" s="153" t="s">
        <v>253</v>
      </c>
      <c r="B10" s="201"/>
      <c r="C10" s="171" t="s">
        <v>324</v>
      </c>
      <c r="D10" s="172"/>
      <c r="E10" s="17"/>
      <c r="F10" s="17"/>
      <c r="G10" s="17"/>
      <c r="H10" s="17"/>
      <c r="I10" s="84"/>
      <c r="J10" s="74"/>
      <c r="K10" s="74"/>
      <c r="L10" s="74"/>
    </row>
    <row r="11" spans="1:12" ht="12.75">
      <c r="A11" s="202"/>
      <c r="B11" s="201"/>
      <c r="C11" s="17"/>
      <c r="D11" s="17"/>
      <c r="E11" s="17"/>
      <c r="F11" s="17"/>
      <c r="G11" s="17"/>
      <c r="H11" s="17"/>
      <c r="I11" s="84"/>
      <c r="J11" s="74"/>
      <c r="K11" s="74"/>
      <c r="L11" s="74"/>
    </row>
    <row r="12" spans="1:12" ht="12.75">
      <c r="A12" s="158" t="s">
        <v>254</v>
      </c>
      <c r="B12" s="159"/>
      <c r="C12" s="173" t="s">
        <v>325</v>
      </c>
      <c r="D12" s="198"/>
      <c r="E12" s="198"/>
      <c r="F12" s="198"/>
      <c r="G12" s="198"/>
      <c r="H12" s="198"/>
      <c r="I12" s="161"/>
      <c r="J12" s="74"/>
      <c r="K12" s="74"/>
      <c r="L12" s="74"/>
    </row>
    <row r="13" spans="1:12" ht="12.75">
      <c r="A13" s="82"/>
      <c r="B13" s="83"/>
      <c r="C13" s="89"/>
      <c r="D13" s="17"/>
      <c r="E13" s="17"/>
      <c r="F13" s="17"/>
      <c r="G13" s="17"/>
      <c r="H13" s="17"/>
      <c r="I13" s="84"/>
      <c r="J13" s="74"/>
      <c r="K13" s="74"/>
      <c r="L13" s="74"/>
    </row>
    <row r="14" spans="1:12" ht="12.75">
      <c r="A14" s="158" t="s">
        <v>255</v>
      </c>
      <c r="B14" s="159"/>
      <c r="C14" s="199">
        <v>40000</v>
      </c>
      <c r="D14" s="200"/>
      <c r="E14" s="17"/>
      <c r="F14" s="173" t="s">
        <v>326</v>
      </c>
      <c r="G14" s="198"/>
      <c r="H14" s="198"/>
      <c r="I14" s="161"/>
      <c r="J14" s="74"/>
      <c r="K14" s="74"/>
      <c r="L14" s="74"/>
    </row>
    <row r="15" spans="1:12" ht="12.75">
      <c r="A15" s="82"/>
      <c r="B15" s="83"/>
      <c r="C15" s="17"/>
      <c r="D15" s="17"/>
      <c r="E15" s="17"/>
      <c r="F15" s="17"/>
      <c r="G15" s="17"/>
      <c r="H15" s="17"/>
      <c r="I15" s="84"/>
      <c r="J15" s="74"/>
      <c r="K15" s="74"/>
      <c r="L15" s="74"/>
    </row>
    <row r="16" spans="1:12" ht="12.75">
      <c r="A16" s="158" t="s">
        <v>256</v>
      </c>
      <c r="B16" s="159"/>
      <c r="C16" s="173" t="s">
        <v>327</v>
      </c>
      <c r="D16" s="198"/>
      <c r="E16" s="198"/>
      <c r="F16" s="198"/>
      <c r="G16" s="198"/>
      <c r="H16" s="198"/>
      <c r="I16" s="161"/>
      <c r="J16" s="74"/>
      <c r="K16" s="74"/>
      <c r="L16" s="74"/>
    </row>
    <row r="17" spans="1:12" ht="12.75">
      <c r="A17" s="82"/>
      <c r="B17" s="83"/>
      <c r="C17" s="17"/>
      <c r="D17" s="17"/>
      <c r="E17" s="17"/>
      <c r="F17" s="17"/>
      <c r="G17" s="17"/>
      <c r="H17" s="17"/>
      <c r="I17" s="84"/>
      <c r="J17" s="74"/>
      <c r="K17" s="74"/>
      <c r="L17" s="74"/>
    </row>
    <row r="18" spans="1:12" ht="12.75">
      <c r="A18" s="158" t="s">
        <v>257</v>
      </c>
      <c r="B18" s="159"/>
      <c r="C18" s="194" t="s">
        <v>328</v>
      </c>
      <c r="D18" s="195"/>
      <c r="E18" s="195"/>
      <c r="F18" s="195"/>
      <c r="G18" s="195"/>
      <c r="H18" s="195"/>
      <c r="I18" s="196"/>
      <c r="J18" s="74"/>
      <c r="K18" s="74"/>
      <c r="L18" s="74"/>
    </row>
    <row r="19" spans="1:12" ht="12.75">
      <c r="A19" s="82"/>
      <c r="B19" s="83"/>
      <c r="C19" s="89"/>
      <c r="D19" s="17"/>
      <c r="E19" s="17"/>
      <c r="F19" s="17"/>
      <c r="G19" s="17"/>
      <c r="H19" s="17"/>
      <c r="I19" s="84"/>
      <c r="J19" s="74"/>
      <c r="K19" s="74"/>
      <c r="L19" s="74"/>
    </row>
    <row r="20" spans="1:12" ht="12.75">
      <c r="A20" s="158" t="s">
        <v>258</v>
      </c>
      <c r="B20" s="159"/>
      <c r="C20" s="194" t="s">
        <v>329</v>
      </c>
      <c r="D20" s="195"/>
      <c r="E20" s="195"/>
      <c r="F20" s="195"/>
      <c r="G20" s="195"/>
      <c r="H20" s="195"/>
      <c r="I20" s="196"/>
      <c r="J20" s="74"/>
      <c r="K20" s="74"/>
      <c r="L20" s="74"/>
    </row>
    <row r="21" spans="1:12" ht="12.75">
      <c r="A21" s="82"/>
      <c r="B21" s="83"/>
      <c r="C21" s="89"/>
      <c r="D21" s="17"/>
      <c r="E21" s="17"/>
      <c r="F21" s="17"/>
      <c r="G21" s="17"/>
      <c r="H21" s="17"/>
      <c r="I21" s="84"/>
      <c r="J21" s="74"/>
      <c r="K21" s="74"/>
      <c r="L21" s="74"/>
    </row>
    <row r="22" spans="1:12" ht="12.75">
      <c r="A22" s="158" t="s">
        <v>259</v>
      </c>
      <c r="B22" s="159"/>
      <c r="C22" s="66">
        <v>60</v>
      </c>
      <c r="D22" s="173" t="s">
        <v>330</v>
      </c>
      <c r="E22" s="186"/>
      <c r="F22" s="187"/>
      <c r="G22" s="158"/>
      <c r="H22" s="197"/>
      <c r="I22" s="60"/>
      <c r="J22" s="74"/>
      <c r="K22" s="74"/>
      <c r="L22" s="74"/>
    </row>
    <row r="23" spans="1:12" ht="12.75">
      <c r="A23" s="82"/>
      <c r="B23" s="83"/>
      <c r="C23" s="17"/>
      <c r="D23" s="17"/>
      <c r="E23" s="17"/>
      <c r="F23" s="17"/>
      <c r="G23" s="17"/>
      <c r="H23" s="17"/>
      <c r="I23" s="84"/>
      <c r="J23" s="74"/>
      <c r="K23" s="74"/>
      <c r="L23" s="74"/>
    </row>
    <row r="24" spans="1:12" ht="12.75">
      <c r="A24" s="158" t="s">
        <v>260</v>
      </c>
      <c r="B24" s="159"/>
      <c r="C24" s="66">
        <v>20</v>
      </c>
      <c r="D24" s="173" t="s">
        <v>331</v>
      </c>
      <c r="E24" s="186"/>
      <c r="F24" s="186"/>
      <c r="G24" s="187"/>
      <c r="H24" s="90" t="s">
        <v>261</v>
      </c>
      <c r="I24" s="67">
        <v>303</v>
      </c>
      <c r="J24" s="74"/>
      <c r="K24" s="74"/>
      <c r="L24" s="74"/>
    </row>
    <row r="25" spans="1:12" ht="12.75">
      <c r="A25" s="82"/>
      <c r="B25" s="83"/>
      <c r="C25" s="17"/>
      <c r="D25" s="17"/>
      <c r="E25" s="17"/>
      <c r="F25" s="17"/>
      <c r="G25" s="83"/>
      <c r="H25" s="83" t="s">
        <v>317</v>
      </c>
      <c r="I25" s="91"/>
      <c r="J25" s="74"/>
      <c r="K25" s="74"/>
      <c r="L25" s="74"/>
    </row>
    <row r="26" spans="1:12" ht="12.75">
      <c r="A26" s="158" t="s">
        <v>262</v>
      </c>
      <c r="B26" s="159"/>
      <c r="C26" s="68" t="s">
        <v>332</v>
      </c>
      <c r="D26" s="18"/>
      <c r="E26" s="92"/>
      <c r="F26" s="17"/>
      <c r="G26" s="188" t="s">
        <v>263</v>
      </c>
      <c r="H26" s="159"/>
      <c r="I26" s="69" t="s">
        <v>333</v>
      </c>
      <c r="J26" s="74"/>
      <c r="K26" s="74"/>
      <c r="L26" s="74"/>
    </row>
    <row r="27" spans="1:12" ht="12.75">
      <c r="A27" s="82"/>
      <c r="B27" s="83"/>
      <c r="C27" s="17"/>
      <c r="D27" s="17"/>
      <c r="E27" s="17"/>
      <c r="F27" s="17"/>
      <c r="G27" s="17"/>
      <c r="H27" s="17"/>
      <c r="I27" s="93"/>
      <c r="J27" s="74"/>
      <c r="K27" s="74"/>
      <c r="L27" s="74"/>
    </row>
    <row r="28" spans="1:12" ht="12.75">
      <c r="A28" s="189" t="s">
        <v>264</v>
      </c>
      <c r="B28" s="190"/>
      <c r="C28" s="191"/>
      <c r="D28" s="191"/>
      <c r="E28" s="190" t="s">
        <v>265</v>
      </c>
      <c r="F28" s="192"/>
      <c r="G28" s="192"/>
      <c r="H28" s="191" t="s">
        <v>266</v>
      </c>
      <c r="I28" s="193"/>
      <c r="J28" s="74"/>
      <c r="K28" s="74"/>
      <c r="L28" s="74"/>
    </row>
    <row r="29" spans="1:12" ht="12.75">
      <c r="A29" s="94"/>
      <c r="B29" s="92"/>
      <c r="C29" s="92"/>
      <c r="D29" s="88"/>
      <c r="E29" s="17"/>
      <c r="F29" s="17"/>
      <c r="G29" s="17"/>
      <c r="H29" s="95"/>
      <c r="I29" s="93"/>
      <c r="J29" s="74"/>
      <c r="K29" s="74"/>
      <c r="L29" s="74"/>
    </row>
    <row r="30" spans="1:12" ht="12.75">
      <c r="A30" s="183"/>
      <c r="B30" s="174"/>
      <c r="C30" s="174"/>
      <c r="D30" s="175"/>
      <c r="E30" s="183"/>
      <c r="F30" s="174"/>
      <c r="G30" s="174"/>
      <c r="H30" s="171"/>
      <c r="I30" s="172"/>
      <c r="J30" s="74"/>
      <c r="K30" s="74"/>
      <c r="L30" s="74"/>
    </row>
    <row r="31" spans="1:12" ht="12.75">
      <c r="A31" s="82"/>
      <c r="B31" s="83"/>
      <c r="C31" s="89"/>
      <c r="D31" s="184"/>
      <c r="E31" s="184"/>
      <c r="F31" s="184"/>
      <c r="G31" s="185"/>
      <c r="H31" s="17"/>
      <c r="I31" s="97"/>
      <c r="J31" s="74"/>
      <c r="K31" s="74"/>
      <c r="L31" s="74"/>
    </row>
    <row r="32" spans="1:12" ht="12.75">
      <c r="A32" s="183"/>
      <c r="B32" s="174"/>
      <c r="C32" s="174"/>
      <c r="D32" s="175"/>
      <c r="E32" s="183"/>
      <c r="F32" s="174"/>
      <c r="G32" s="174"/>
      <c r="H32" s="171"/>
      <c r="I32" s="172"/>
      <c r="J32" s="74"/>
      <c r="K32" s="74"/>
      <c r="L32" s="74"/>
    </row>
    <row r="33" spans="1:12" ht="12.75">
      <c r="A33" s="82"/>
      <c r="B33" s="83"/>
      <c r="C33" s="89"/>
      <c r="D33" s="96"/>
      <c r="E33" s="96"/>
      <c r="F33" s="96"/>
      <c r="G33" s="80"/>
      <c r="H33" s="17"/>
      <c r="I33" s="98"/>
      <c r="J33" s="74"/>
      <c r="K33" s="74"/>
      <c r="L33" s="74"/>
    </row>
    <row r="34" spans="1:12" ht="12.75">
      <c r="A34" s="183"/>
      <c r="B34" s="174"/>
      <c r="C34" s="174"/>
      <c r="D34" s="175"/>
      <c r="E34" s="183"/>
      <c r="F34" s="174"/>
      <c r="G34" s="174"/>
      <c r="H34" s="171"/>
      <c r="I34" s="172"/>
      <c r="J34" s="74"/>
      <c r="K34" s="74"/>
      <c r="L34" s="74"/>
    </row>
    <row r="35" spans="1:12" ht="12.75">
      <c r="A35" s="82"/>
      <c r="B35" s="83"/>
      <c r="C35" s="89"/>
      <c r="D35" s="96"/>
      <c r="E35" s="96"/>
      <c r="F35" s="96"/>
      <c r="G35" s="80"/>
      <c r="H35" s="17"/>
      <c r="I35" s="98"/>
      <c r="J35" s="74"/>
      <c r="K35" s="74"/>
      <c r="L35" s="74"/>
    </row>
    <row r="36" spans="1:12" ht="12.75">
      <c r="A36" s="183"/>
      <c r="B36" s="174"/>
      <c r="C36" s="174"/>
      <c r="D36" s="175"/>
      <c r="E36" s="183"/>
      <c r="F36" s="174"/>
      <c r="G36" s="174"/>
      <c r="H36" s="171"/>
      <c r="I36" s="172"/>
      <c r="J36" s="74"/>
      <c r="K36" s="74"/>
      <c r="L36" s="74"/>
    </row>
    <row r="37" spans="1:12" ht="12.75">
      <c r="A37" s="99"/>
      <c r="B37" s="100"/>
      <c r="C37" s="178"/>
      <c r="D37" s="179"/>
      <c r="E37" s="17"/>
      <c r="F37" s="178"/>
      <c r="G37" s="179"/>
      <c r="H37" s="17"/>
      <c r="I37" s="84"/>
      <c r="J37" s="74"/>
      <c r="K37" s="74"/>
      <c r="L37" s="74"/>
    </row>
    <row r="38" spans="1:12" ht="12.75">
      <c r="A38" s="183"/>
      <c r="B38" s="174"/>
      <c r="C38" s="174"/>
      <c r="D38" s="175"/>
      <c r="E38" s="183"/>
      <c r="F38" s="174"/>
      <c r="G38" s="174"/>
      <c r="H38" s="171"/>
      <c r="I38" s="172"/>
      <c r="J38" s="74"/>
      <c r="K38" s="74"/>
      <c r="L38" s="74"/>
    </row>
    <row r="39" spans="1:12" ht="12.75">
      <c r="A39" s="99"/>
      <c r="B39" s="100"/>
      <c r="C39" s="101"/>
      <c r="D39" s="102"/>
      <c r="E39" s="17"/>
      <c r="F39" s="101"/>
      <c r="G39" s="102"/>
      <c r="H39" s="17"/>
      <c r="I39" s="84"/>
      <c r="J39" s="74"/>
      <c r="K39" s="74"/>
      <c r="L39" s="74"/>
    </row>
    <row r="40" spans="1:12" ht="12.75">
      <c r="A40" s="183"/>
      <c r="B40" s="174"/>
      <c r="C40" s="174"/>
      <c r="D40" s="175"/>
      <c r="E40" s="183"/>
      <c r="F40" s="174"/>
      <c r="G40" s="174"/>
      <c r="H40" s="171"/>
      <c r="I40" s="172"/>
      <c r="J40" s="74"/>
      <c r="K40" s="74"/>
      <c r="L40" s="74"/>
    </row>
    <row r="41" spans="1:12" ht="12.75">
      <c r="A41" s="70"/>
      <c r="B41" s="92"/>
      <c r="C41" s="92"/>
      <c r="D41" s="92"/>
      <c r="E41" s="16"/>
      <c r="F41" s="103"/>
      <c r="G41" s="103"/>
      <c r="H41" s="71"/>
      <c r="I41" s="61"/>
      <c r="J41" s="74"/>
      <c r="K41" s="74"/>
      <c r="L41" s="74"/>
    </row>
    <row r="42" spans="1:12" ht="12.75">
      <c r="A42" s="99"/>
      <c r="B42" s="100"/>
      <c r="C42" s="101"/>
      <c r="D42" s="102"/>
      <c r="E42" s="17"/>
      <c r="F42" s="101"/>
      <c r="G42" s="102"/>
      <c r="H42" s="17"/>
      <c r="I42" s="84"/>
      <c r="J42" s="74"/>
      <c r="K42" s="74"/>
      <c r="L42" s="74"/>
    </row>
    <row r="43" spans="1:12" ht="12.75">
      <c r="A43" s="104"/>
      <c r="B43" s="105"/>
      <c r="C43" s="105"/>
      <c r="D43" s="87"/>
      <c r="E43" s="87"/>
      <c r="F43" s="105"/>
      <c r="G43" s="87"/>
      <c r="H43" s="87"/>
      <c r="I43" s="106"/>
      <c r="J43" s="74"/>
      <c r="K43" s="74"/>
      <c r="L43" s="74"/>
    </row>
    <row r="44" spans="1:12" ht="12.75">
      <c r="A44" s="153" t="s">
        <v>267</v>
      </c>
      <c r="B44" s="154"/>
      <c r="C44" s="171"/>
      <c r="D44" s="172"/>
      <c r="E44" s="88"/>
      <c r="F44" s="173"/>
      <c r="G44" s="174"/>
      <c r="H44" s="174"/>
      <c r="I44" s="175"/>
      <c r="J44" s="74"/>
      <c r="K44" s="74"/>
      <c r="L44" s="74"/>
    </row>
    <row r="45" spans="1:12" ht="12.75">
      <c r="A45" s="99"/>
      <c r="B45" s="100"/>
      <c r="C45" s="178"/>
      <c r="D45" s="179"/>
      <c r="E45" s="17"/>
      <c r="F45" s="178"/>
      <c r="G45" s="180"/>
      <c r="H45" s="107"/>
      <c r="I45" s="108"/>
      <c r="J45" s="74"/>
      <c r="K45" s="74"/>
      <c r="L45" s="74"/>
    </row>
    <row r="46" spans="1:12" ht="12.75">
      <c r="A46" s="153" t="s">
        <v>268</v>
      </c>
      <c r="B46" s="154"/>
      <c r="C46" s="173" t="s">
        <v>334</v>
      </c>
      <c r="D46" s="181"/>
      <c r="E46" s="181"/>
      <c r="F46" s="181"/>
      <c r="G46" s="181"/>
      <c r="H46" s="181"/>
      <c r="I46" s="182"/>
      <c r="J46" s="74"/>
      <c r="K46" s="74"/>
      <c r="L46" s="74"/>
    </row>
    <row r="47" spans="1:12" ht="12.75">
      <c r="A47" s="82"/>
      <c r="B47" s="83"/>
      <c r="C47" s="89" t="s">
        <v>269</v>
      </c>
      <c r="D47" s="17"/>
      <c r="E47" s="17"/>
      <c r="F47" s="17"/>
      <c r="G47" s="17"/>
      <c r="H47" s="17"/>
      <c r="I47" s="84"/>
      <c r="J47" s="74"/>
      <c r="K47" s="74"/>
      <c r="L47" s="74"/>
    </row>
    <row r="48" spans="1:12" ht="12.75">
      <c r="A48" s="153" t="s">
        <v>270</v>
      </c>
      <c r="B48" s="154"/>
      <c r="C48" s="160" t="s">
        <v>335</v>
      </c>
      <c r="D48" s="156"/>
      <c r="E48" s="157"/>
      <c r="F48" s="17"/>
      <c r="G48" s="90" t="s">
        <v>271</v>
      </c>
      <c r="H48" s="160" t="s">
        <v>336</v>
      </c>
      <c r="I48" s="157"/>
      <c r="J48" s="74"/>
      <c r="K48" s="74"/>
      <c r="L48" s="74"/>
    </row>
    <row r="49" spans="1:12" ht="12.75">
      <c r="A49" s="82"/>
      <c r="B49" s="83"/>
      <c r="C49" s="89"/>
      <c r="D49" s="17"/>
      <c r="E49" s="17"/>
      <c r="F49" s="17"/>
      <c r="G49" s="17"/>
      <c r="H49" s="17"/>
      <c r="I49" s="84"/>
      <c r="J49" s="74"/>
      <c r="K49" s="74"/>
      <c r="L49" s="74"/>
    </row>
    <row r="50" spans="1:12" ht="12.75">
      <c r="A50" s="153" t="s">
        <v>257</v>
      </c>
      <c r="B50" s="154"/>
      <c r="C50" s="155" t="s">
        <v>328</v>
      </c>
      <c r="D50" s="156"/>
      <c r="E50" s="156"/>
      <c r="F50" s="156"/>
      <c r="G50" s="156"/>
      <c r="H50" s="156"/>
      <c r="I50" s="157"/>
      <c r="J50" s="74"/>
      <c r="K50" s="74"/>
      <c r="L50" s="74"/>
    </row>
    <row r="51" spans="1:12" ht="12.75">
      <c r="A51" s="82"/>
      <c r="B51" s="83"/>
      <c r="C51" s="17"/>
      <c r="D51" s="17"/>
      <c r="E51" s="17"/>
      <c r="F51" s="17"/>
      <c r="G51" s="17"/>
      <c r="H51" s="17"/>
      <c r="I51" s="84"/>
      <c r="J51" s="74"/>
      <c r="K51" s="74"/>
      <c r="L51" s="74"/>
    </row>
    <row r="52" spans="1:12" ht="12.75">
      <c r="A52" s="158" t="s">
        <v>272</v>
      </c>
      <c r="B52" s="159"/>
      <c r="C52" s="160" t="s">
        <v>337</v>
      </c>
      <c r="D52" s="156"/>
      <c r="E52" s="156"/>
      <c r="F52" s="156"/>
      <c r="G52" s="156"/>
      <c r="H52" s="156"/>
      <c r="I52" s="161"/>
      <c r="J52" s="74"/>
      <c r="K52" s="74"/>
      <c r="L52" s="74"/>
    </row>
    <row r="53" spans="1:12" ht="12.75">
      <c r="A53" s="109"/>
      <c r="B53" s="87"/>
      <c r="C53" s="167" t="s">
        <v>273</v>
      </c>
      <c r="D53" s="167"/>
      <c r="E53" s="167"/>
      <c r="F53" s="167"/>
      <c r="G53" s="167"/>
      <c r="H53" s="167"/>
      <c r="I53" s="111"/>
      <c r="J53" s="74"/>
      <c r="K53" s="74"/>
      <c r="L53" s="74"/>
    </row>
    <row r="54" spans="1:12" ht="12.75">
      <c r="A54" s="109"/>
      <c r="B54" s="87"/>
      <c r="C54" s="110"/>
      <c r="D54" s="110"/>
      <c r="E54" s="110"/>
      <c r="F54" s="110"/>
      <c r="G54" s="110"/>
      <c r="H54" s="110"/>
      <c r="I54" s="111"/>
      <c r="J54" s="74"/>
      <c r="K54" s="74"/>
      <c r="L54" s="74"/>
    </row>
    <row r="55" spans="1:12" ht="12.75">
      <c r="A55" s="109"/>
      <c r="B55" s="162" t="s">
        <v>274</v>
      </c>
      <c r="C55" s="163"/>
      <c r="D55" s="163"/>
      <c r="E55" s="163"/>
      <c r="F55" s="112"/>
      <c r="G55" s="112"/>
      <c r="H55" s="112"/>
      <c r="I55" s="113"/>
      <c r="J55" s="74"/>
      <c r="K55" s="74"/>
      <c r="L55" s="74"/>
    </row>
    <row r="56" spans="1:12" ht="12.75">
      <c r="A56" s="109"/>
      <c r="B56" s="164" t="s">
        <v>306</v>
      </c>
      <c r="C56" s="165"/>
      <c r="D56" s="165"/>
      <c r="E56" s="165"/>
      <c r="F56" s="165"/>
      <c r="G56" s="165"/>
      <c r="H56" s="165"/>
      <c r="I56" s="166"/>
      <c r="J56" s="74"/>
      <c r="K56" s="74"/>
      <c r="L56" s="74"/>
    </row>
    <row r="57" spans="1:12" ht="12.75">
      <c r="A57" s="109"/>
      <c r="B57" s="164" t="s">
        <v>307</v>
      </c>
      <c r="C57" s="165"/>
      <c r="D57" s="165"/>
      <c r="E57" s="165"/>
      <c r="F57" s="165"/>
      <c r="G57" s="165"/>
      <c r="H57" s="165"/>
      <c r="I57" s="113"/>
      <c r="J57" s="74"/>
      <c r="K57" s="74"/>
      <c r="L57" s="74"/>
    </row>
    <row r="58" spans="1:12" ht="12.75">
      <c r="A58" s="109"/>
      <c r="B58" s="164" t="s">
        <v>308</v>
      </c>
      <c r="C58" s="165"/>
      <c r="D58" s="165"/>
      <c r="E58" s="165"/>
      <c r="F58" s="165"/>
      <c r="G58" s="165"/>
      <c r="H58" s="165"/>
      <c r="I58" s="166"/>
      <c r="J58" s="74"/>
      <c r="K58" s="74"/>
      <c r="L58" s="74"/>
    </row>
    <row r="59" spans="1:12" ht="12.75">
      <c r="A59" s="109"/>
      <c r="B59" s="164" t="s">
        <v>309</v>
      </c>
      <c r="C59" s="165"/>
      <c r="D59" s="165"/>
      <c r="E59" s="165"/>
      <c r="F59" s="165"/>
      <c r="G59" s="165"/>
      <c r="H59" s="165"/>
      <c r="I59" s="166"/>
      <c r="J59" s="74"/>
      <c r="K59" s="74"/>
      <c r="L59" s="74"/>
    </row>
    <row r="60" spans="1:12" ht="12.75">
      <c r="A60" s="109"/>
      <c r="B60" s="114"/>
      <c r="C60" s="62"/>
      <c r="D60" s="62"/>
      <c r="E60" s="62"/>
      <c r="F60" s="62"/>
      <c r="G60" s="62"/>
      <c r="H60" s="62"/>
      <c r="I60" s="63"/>
      <c r="J60" s="74"/>
      <c r="K60" s="74"/>
      <c r="L60" s="74"/>
    </row>
    <row r="61" spans="1:12" ht="13.5" thickBot="1">
      <c r="A61" s="64" t="s">
        <v>275</v>
      </c>
      <c r="B61" s="17"/>
      <c r="C61" s="17"/>
      <c r="D61" s="17"/>
      <c r="E61" s="17"/>
      <c r="F61" s="17"/>
      <c r="G61" s="115"/>
      <c r="H61" s="116"/>
      <c r="I61" s="117"/>
      <c r="J61" s="74"/>
      <c r="K61" s="74"/>
      <c r="L61" s="74"/>
    </row>
    <row r="62" spans="1:12" ht="12.75">
      <c r="A62" s="78"/>
      <c r="B62" s="17"/>
      <c r="C62" s="17"/>
      <c r="D62" s="17"/>
      <c r="E62" s="87" t="s">
        <v>276</v>
      </c>
      <c r="F62" s="92"/>
      <c r="G62" s="168" t="s">
        <v>277</v>
      </c>
      <c r="H62" s="169"/>
      <c r="I62" s="170"/>
      <c r="J62" s="74"/>
      <c r="K62" s="74"/>
      <c r="L62" s="74"/>
    </row>
    <row r="63" spans="1:12" ht="12.75">
      <c r="A63" s="118"/>
      <c r="B63" s="119"/>
      <c r="C63" s="120"/>
      <c r="D63" s="120"/>
      <c r="E63" s="120"/>
      <c r="F63" s="120"/>
      <c r="G63" s="151"/>
      <c r="H63" s="152"/>
      <c r="I63" s="121"/>
      <c r="J63" s="74"/>
      <c r="K63" s="74"/>
      <c r="L63" s="74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financije@cateks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"/>
  <sheetViews>
    <sheetView view="pageBreakPreview" zoomScale="110" zoomScaleSheetLayoutView="110" zoomScalePageLayoutView="0" workbookViewId="0" topLeftCell="A1">
      <selection activeCell="O14" sqref="O14"/>
    </sheetView>
  </sheetViews>
  <sheetFormatPr defaultColWidth="9.140625" defaultRowHeight="12.75"/>
  <cols>
    <col min="1" max="9" width="9.140625" style="28" customWidth="1"/>
    <col min="10" max="10" width="9.8515625" style="0" bestFit="1" customWidth="1"/>
    <col min="11" max="11" width="10.8515625" style="28" customWidth="1"/>
    <col min="12" max="12" width="14.00390625" style="123" bestFit="1" customWidth="1"/>
    <col min="13" max="13" width="10.28125" style="28" bestFit="1" customWidth="1"/>
    <col min="14" max="14" width="10.8515625" style="28" bestFit="1" customWidth="1"/>
    <col min="15" max="16384" width="9.140625" style="28" customWidth="1"/>
  </cols>
  <sheetData>
    <row r="1" spans="1:11" ht="12.75" customHeight="1">
      <c r="A1" s="221" t="s">
        <v>153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348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338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2.5">
      <c r="A4" s="226" t="s">
        <v>59</v>
      </c>
      <c r="B4" s="227"/>
      <c r="C4" s="227"/>
      <c r="D4" s="227"/>
      <c r="E4" s="227"/>
      <c r="F4" s="227"/>
      <c r="G4" s="227"/>
      <c r="H4" s="228"/>
      <c r="I4" s="32" t="s">
        <v>278</v>
      </c>
      <c r="J4" s="139" t="s">
        <v>150</v>
      </c>
      <c r="K4" s="140" t="s">
        <v>319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31">
        <v>2</v>
      </c>
      <c r="J5" s="140">
        <v>3</v>
      </c>
      <c r="K5" s="140">
        <v>4</v>
      </c>
    </row>
    <row r="6" spans="1:11" ht="12.75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17"/>
      <c r="I7" s="3">
        <v>1</v>
      </c>
      <c r="J7" s="6"/>
      <c r="K7" s="6"/>
    </row>
    <row r="8" spans="1:11" ht="12.75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142">
        <f>J9+J16+J26+J35+J39</f>
        <v>54706405</v>
      </c>
      <c r="K8" s="143">
        <f>K9+K16+K26+K35+K39</f>
        <v>52566425.769999996</v>
      </c>
    </row>
    <row r="9" spans="1:11" ht="12.75">
      <c r="A9" s="229" t="s">
        <v>205</v>
      </c>
      <c r="B9" s="230"/>
      <c r="C9" s="230"/>
      <c r="D9" s="230"/>
      <c r="E9" s="230"/>
      <c r="F9" s="230"/>
      <c r="G9" s="230"/>
      <c r="H9" s="231"/>
      <c r="I9" s="1">
        <v>3</v>
      </c>
      <c r="J9" s="142">
        <f>SUM(J10:J15)</f>
        <v>265031</v>
      </c>
      <c r="K9" s="143">
        <f>SUM(K10:K15)</f>
        <v>208171.27</v>
      </c>
    </row>
    <row r="10" spans="1:11" ht="12.75">
      <c r="A10" s="229" t="s">
        <v>112</v>
      </c>
      <c r="B10" s="230"/>
      <c r="C10" s="230"/>
      <c r="D10" s="230"/>
      <c r="E10" s="230"/>
      <c r="F10" s="230"/>
      <c r="G10" s="230"/>
      <c r="H10" s="231"/>
      <c r="I10" s="1">
        <v>4</v>
      </c>
      <c r="J10" s="7">
        <v>0</v>
      </c>
      <c r="K10" s="7">
        <v>0</v>
      </c>
    </row>
    <row r="11" spans="1:11" ht="12.75">
      <c r="A11" s="229" t="s">
        <v>14</v>
      </c>
      <c r="B11" s="230"/>
      <c r="C11" s="230"/>
      <c r="D11" s="230"/>
      <c r="E11" s="230"/>
      <c r="F11" s="230"/>
      <c r="G11" s="230"/>
      <c r="H11" s="231"/>
      <c r="I11" s="1">
        <v>5</v>
      </c>
      <c r="J11" s="7">
        <v>265031</v>
      </c>
      <c r="K11" s="7">
        <v>208171.27</v>
      </c>
    </row>
    <row r="12" spans="1:11" ht="12.75">
      <c r="A12" s="229" t="s">
        <v>113</v>
      </c>
      <c r="B12" s="230"/>
      <c r="C12" s="230"/>
      <c r="D12" s="230"/>
      <c r="E12" s="230"/>
      <c r="F12" s="230"/>
      <c r="G12" s="230"/>
      <c r="H12" s="231"/>
      <c r="I12" s="1">
        <v>6</v>
      </c>
      <c r="J12" s="7">
        <v>0</v>
      </c>
      <c r="K12" s="7">
        <v>0</v>
      </c>
    </row>
    <row r="13" spans="1:11" ht="12.75">
      <c r="A13" s="229" t="s">
        <v>208</v>
      </c>
      <c r="B13" s="230"/>
      <c r="C13" s="230"/>
      <c r="D13" s="230"/>
      <c r="E13" s="230"/>
      <c r="F13" s="230"/>
      <c r="G13" s="230"/>
      <c r="H13" s="231"/>
      <c r="I13" s="1">
        <v>7</v>
      </c>
      <c r="J13" s="7">
        <v>0</v>
      </c>
      <c r="K13" s="7">
        <v>0</v>
      </c>
    </row>
    <row r="14" spans="1:11" ht="12.75">
      <c r="A14" s="229" t="s">
        <v>209</v>
      </c>
      <c r="B14" s="230"/>
      <c r="C14" s="230"/>
      <c r="D14" s="230"/>
      <c r="E14" s="230"/>
      <c r="F14" s="230"/>
      <c r="G14" s="230"/>
      <c r="H14" s="231"/>
      <c r="I14" s="1">
        <v>8</v>
      </c>
      <c r="J14" s="7">
        <v>0</v>
      </c>
      <c r="K14" s="7">
        <v>0</v>
      </c>
    </row>
    <row r="15" spans="1:11" ht="12.75">
      <c r="A15" s="229" t="s">
        <v>210</v>
      </c>
      <c r="B15" s="230"/>
      <c r="C15" s="230"/>
      <c r="D15" s="230"/>
      <c r="E15" s="230"/>
      <c r="F15" s="230"/>
      <c r="G15" s="230"/>
      <c r="H15" s="231"/>
      <c r="I15" s="1">
        <v>9</v>
      </c>
      <c r="J15" s="7">
        <v>0</v>
      </c>
      <c r="K15" s="7">
        <v>0</v>
      </c>
    </row>
    <row r="16" spans="1:11" ht="12.75">
      <c r="A16" s="229" t="s">
        <v>206</v>
      </c>
      <c r="B16" s="230"/>
      <c r="C16" s="230"/>
      <c r="D16" s="230"/>
      <c r="E16" s="230"/>
      <c r="F16" s="230"/>
      <c r="G16" s="230"/>
      <c r="H16" s="231"/>
      <c r="I16" s="1">
        <v>10</v>
      </c>
      <c r="J16" s="142">
        <f>SUM(J17:J25)</f>
        <v>53918528</v>
      </c>
      <c r="K16" s="143">
        <f>SUM(K17:K25)</f>
        <v>52058129.85999999</v>
      </c>
    </row>
    <row r="17" spans="1:11" ht="12.75">
      <c r="A17" s="229" t="s">
        <v>211</v>
      </c>
      <c r="B17" s="230"/>
      <c r="C17" s="230"/>
      <c r="D17" s="230"/>
      <c r="E17" s="230"/>
      <c r="F17" s="230"/>
      <c r="G17" s="230"/>
      <c r="H17" s="231"/>
      <c r="I17" s="1">
        <v>11</v>
      </c>
      <c r="J17" s="7">
        <v>22610793</v>
      </c>
      <c r="K17" s="7">
        <v>22610793</v>
      </c>
    </row>
    <row r="18" spans="1:11" ht="12.75">
      <c r="A18" s="229" t="s">
        <v>247</v>
      </c>
      <c r="B18" s="230"/>
      <c r="C18" s="230"/>
      <c r="D18" s="230"/>
      <c r="E18" s="230"/>
      <c r="F18" s="230"/>
      <c r="G18" s="230"/>
      <c r="H18" s="231"/>
      <c r="I18" s="1">
        <v>12</v>
      </c>
      <c r="J18" s="7">
        <v>14756497</v>
      </c>
      <c r="K18" s="7">
        <v>13752861.87</v>
      </c>
    </row>
    <row r="19" spans="1:11" ht="12.75">
      <c r="A19" s="229" t="s">
        <v>212</v>
      </c>
      <c r="B19" s="230"/>
      <c r="C19" s="230"/>
      <c r="D19" s="230"/>
      <c r="E19" s="230"/>
      <c r="F19" s="230"/>
      <c r="G19" s="230"/>
      <c r="H19" s="231"/>
      <c r="I19" s="1">
        <v>13</v>
      </c>
      <c r="J19" s="7">
        <v>13133616</v>
      </c>
      <c r="K19" s="7">
        <v>15110617.98</v>
      </c>
    </row>
    <row r="20" spans="1:11" ht="12.75">
      <c r="A20" s="229" t="s">
        <v>27</v>
      </c>
      <c r="B20" s="230"/>
      <c r="C20" s="230"/>
      <c r="D20" s="230"/>
      <c r="E20" s="230"/>
      <c r="F20" s="230"/>
      <c r="G20" s="230"/>
      <c r="H20" s="231"/>
      <c r="I20" s="1">
        <v>14</v>
      </c>
      <c r="J20" s="7">
        <v>562278</v>
      </c>
      <c r="K20" s="7">
        <v>578657.01</v>
      </c>
    </row>
    <row r="21" spans="1:11" ht="12.75">
      <c r="A21" s="229" t="s">
        <v>28</v>
      </c>
      <c r="B21" s="230"/>
      <c r="C21" s="230"/>
      <c r="D21" s="230"/>
      <c r="E21" s="230"/>
      <c r="F21" s="230"/>
      <c r="G21" s="230"/>
      <c r="H21" s="231"/>
      <c r="I21" s="1">
        <v>15</v>
      </c>
      <c r="J21" s="7">
        <v>0</v>
      </c>
      <c r="K21" s="7">
        <v>0</v>
      </c>
    </row>
    <row r="22" spans="1:11" ht="12.75">
      <c r="A22" s="229" t="s">
        <v>72</v>
      </c>
      <c r="B22" s="230"/>
      <c r="C22" s="230"/>
      <c r="D22" s="230"/>
      <c r="E22" s="230"/>
      <c r="F22" s="230"/>
      <c r="G22" s="230"/>
      <c r="H22" s="231"/>
      <c r="I22" s="1">
        <v>16</v>
      </c>
      <c r="J22" s="7">
        <v>0</v>
      </c>
      <c r="K22" s="7">
        <v>0</v>
      </c>
    </row>
    <row r="23" spans="1:11" ht="12.75">
      <c r="A23" s="229" t="s">
        <v>73</v>
      </c>
      <c r="B23" s="230"/>
      <c r="C23" s="230"/>
      <c r="D23" s="230"/>
      <c r="E23" s="230"/>
      <c r="F23" s="230"/>
      <c r="G23" s="230"/>
      <c r="H23" s="231"/>
      <c r="I23" s="1">
        <v>17</v>
      </c>
      <c r="J23" s="7">
        <v>2850144</v>
      </c>
      <c r="K23" s="7">
        <v>0</v>
      </c>
    </row>
    <row r="24" spans="1:11" ht="12.75">
      <c r="A24" s="229" t="s">
        <v>74</v>
      </c>
      <c r="B24" s="230"/>
      <c r="C24" s="230"/>
      <c r="D24" s="230"/>
      <c r="E24" s="230"/>
      <c r="F24" s="230"/>
      <c r="G24" s="230"/>
      <c r="H24" s="231"/>
      <c r="I24" s="1">
        <v>18</v>
      </c>
      <c r="J24" s="7">
        <v>5200</v>
      </c>
      <c r="K24" s="7">
        <v>5200</v>
      </c>
    </row>
    <row r="25" spans="1:11" ht="12.75">
      <c r="A25" s="229" t="s">
        <v>75</v>
      </c>
      <c r="B25" s="230"/>
      <c r="C25" s="230"/>
      <c r="D25" s="230"/>
      <c r="E25" s="230"/>
      <c r="F25" s="230"/>
      <c r="G25" s="230"/>
      <c r="H25" s="231"/>
      <c r="I25" s="1">
        <v>19</v>
      </c>
      <c r="J25" s="7">
        <v>0</v>
      </c>
      <c r="K25" s="7">
        <v>0</v>
      </c>
    </row>
    <row r="26" spans="1:11" ht="12.75">
      <c r="A26" s="229" t="s">
        <v>190</v>
      </c>
      <c r="B26" s="230"/>
      <c r="C26" s="230"/>
      <c r="D26" s="230"/>
      <c r="E26" s="230"/>
      <c r="F26" s="230"/>
      <c r="G26" s="230"/>
      <c r="H26" s="231"/>
      <c r="I26" s="1">
        <v>20</v>
      </c>
      <c r="J26" s="142">
        <f>SUM(J27:J34)</f>
        <v>283739</v>
      </c>
      <c r="K26" s="143">
        <f>SUM(K27:K34)</f>
        <v>91887.4</v>
      </c>
    </row>
    <row r="27" spans="1:11" ht="12.75">
      <c r="A27" s="229" t="s">
        <v>76</v>
      </c>
      <c r="B27" s="230"/>
      <c r="C27" s="230"/>
      <c r="D27" s="230"/>
      <c r="E27" s="230"/>
      <c r="F27" s="230"/>
      <c r="G27" s="230"/>
      <c r="H27" s="231"/>
      <c r="I27" s="1">
        <v>21</v>
      </c>
      <c r="J27" s="7">
        <v>20000</v>
      </c>
      <c r="K27" s="7">
        <v>20000</v>
      </c>
    </row>
    <row r="28" spans="1:11" ht="12.75">
      <c r="A28" s="229" t="s">
        <v>77</v>
      </c>
      <c r="B28" s="230"/>
      <c r="C28" s="230"/>
      <c r="D28" s="230"/>
      <c r="E28" s="230"/>
      <c r="F28" s="230"/>
      <c r="G28" s="230"/>
      <c r="H28" s="231"/>
      <c r="I28" s="1">
        <v>22</v>
      </c>
      <c r="J28" s="7">
        <v>0</v>
      </c>
      <c r="K28" s="7">
        <v>0</v>
      </c>
    </row>
    <row r="29" spans="1:11" ht="12.75">
      <c r="A29" s="229" t="s">
        <v>78</v>
      </c>
      <c r="B29" s="230"/>
      <c r="C29" s="230"/>
      <c r="D29" s="230"/>
      <c r="E29" s="230"/>
      <c r="F29" s="230"/>
      <c r="G29" s="230"/>
      <c r="H29" s="231"/>
      <c r="I29" s="1">
        <v>23</v>
      </c>
      <c r="J29" s="7">
        <v>0</v>
      </c>
      <c r="K29" s="7">
        <v>0</v>
      </c>
    </row>
    <row r="30" spans="1:11" ht="12.75">
      <c r="A30" s="229" t="s">
        <v>83</v>
      </c>
      <c r="B30" s="230"/>
      <c r="C30" s="230"/>
      <c r="D30" s="230"/>
      <c r="E30" s="230"/>
      <c r="F30" s="230"/>
      <c r="G30" s="230"/>
      <c r="H30" s="231"/>
      <c r="I30" s="1">
        <v>24</v>
      </c>
      <c r="J30" s="7">
        <v>0</v>
      </c>
      <c r="K30" s="7">
        <v>0</v>
      </c>
    </row>
    <row r="31" spans="1:11" ht="12.75">
      <c r="A31" s="229" t="s">
        <v>84</v>
      </c>
      <c r="B31" s="230"/>
      <c r="C31" s="230"/>
      <c r="D31" s="230"/>
      <c r="E31" s="230"/>
      <c r="F31" s="230"/>
      <c r="G31" s="230"/>
      <c r="H31" s="231"/>
      <c r="I31" s="1">
        <v>25</v>
      </c>
      <c r="J31" s="7">
        <v>0</v>
      </c>
      <c r="K31" s="7">
        <v>0</v>
      </c>
    </row>
    <row r="32" spans="1:11" ht="12.75">
      <c r="A32" s="229" t="s">
        <v>85</v>
      </c>
      <c r="B32" s="230"/>
      <c r="C32" s="230"/>
      <c r="D32" s="230"/>
      <c r="E32" s="230"/>
      <c r="F32" s="230"/>
      <c r="G32" s="230"/>
      <c r="H32" s="231"/>
      <c r="I32" s="1">
        <v>26</v>
      </c>
      <c r="J32" s="7">
        <v>263739</v>
      </c>
      <c r="K32" s="7">
        <v>71887.4</v>
      </c>
    </row>
    <row r="33" spans="1:11" ht="12.75">
      <c r="A33" s="229" t="s">
        <v>79</v>
      </c>
      <c r="B33" s="230"/>
      <c r="C33" s="230"/>
      <c r="D33" s="230"/>
      <c r="E33" s="230"/>
      <c r="F33" s="230"/>
      <c r="G33" s="230"/>
      <c r="H33" s="231"/>
      <c r="I33" s="1">
        <v>27</v>
      </c>
      <c r="J33" s="7">
        <v>0</v>
      </c>
      <c r="K33" s="7">
        <v>0</v>
      </c>
    </row>
    <row r="34" spans="1:11" ht="12.75">
      <c r="A34" s="229" t="s">
        <v>183</v>
      </c>
      <c r="B34" s="230"/>
      <c r="C34" s="230"/>
      <c r="D34" s="230"/>
      <c r="E34" s="230"/>
      <c r="F34" s="230"/>
      <c r="G34" s="230"/>
      <c r="H34" s="231"/>
      <c r="I34" s="1">
        <v>28</v>
      </c>
      <c r="J34" s="7">
        <v>0</v>
      </c>
      <c r="K34" s="7">
        <v>0</v>
      </c>
    </row>
    <row r="35" spans="1:11" ht="12.75">
      <c r="A35" s="229" t="s">
        <v>184</v>
      </c>
      <c r="B35" s="230"/>
      <c r="C35" s="230"/>
      <c r="D35" s="230"/>
      <c r="E35" s="230"/>
      <c r="F35" s="230"/>
      <c r="G35" s="230"/>
      <c r="H35" s="231"/>
      <c r="I35" s="1">
        <v>29</v>
      </c>
      <c r="J35" s="142">
        <f>SUM(J36:J38)</f>
        <v>239107</v>
      </c>
      <c r="K35" s="143">
        <f>SUM(K36:K38)</f>
        <v>208237.24</v>
      </c>
    </row>
    <row r="36" spans="1:11" ht="12.75">
      <c r="A36" s="229" t="s">
        <v>80</v>
      </c>
      <c r="B36" s="230"/>
      <c r="C36" s="230"/>
      <c r="D36" s="230"/>
      <c r="E36" s="230"/>
      <c r="F36" s="230"/>
      <c r="G36" s="230"/>
      <c r="H36" s="231"/>
      <c r="I36" s="1">
        <v>30</v>
      </c>
      <c r="J36" s="7">
        <v>0</v>
      </c>
      <c r="K36" s="7">
        <v>0</v>
      </c>
    </row>
    <row r="37" spans="1:11" ht="12.75">
      <c r="A37" s="229" t="s">
        <v>81</v>
      </c>
      <c r="B37" s="230"/>
      <c r="C37" s="230"/>
      <c r="D37" s="230"/>
      <c r="E37" s="230"/>
      <c r="F37" s="230"/>
      <c r="G37" s="230"/>
      <c r="H37" s="231"/>
      <c r="I37" s="1">
        <v>31</v>
      </c>
      <c r="J37" s="7">
        <v>239107</v>
      </c>
      <c r="K37" s="7">
        <v>208237.24</v>
      </c>
    </row>
    <row r="38" spans="1:11" ht="12.75">
      <c r="A38" s="229" t="s">
        <v>82</v>
      </c>
      <c r="B38" s="230"/>
      <c r="C38" s="230"/>
      <c r="D38" s="230"/>
      <c r="E38" s="230"/>
      <c r="F38" s="230"/>
      <c r="G38" s="230"/>
      <c r="H38" s="231"/>
      <c r="I38" s="1">
        <v>32</v>
      </c>
      <c r="J38" s="7">
        <v>0</v>
      </c>
      <c r="K38" s="7">
        <v>0</v>
      </c>
    </row>
    <row r="39" spans="1:11" ht="12.75">
      <c r="A39" s="229" t="s">
        <v>185</v>
      </c>
      <c r="B39" s="230"/>
      <c r="C39" s="230"/>
      <c r="D39" s="230"/>
      <c r="E39" s="230"/>
      <c r="F39" s="230"/>
      <c r="G39" s="230"/>
      <c r="H39" s="231"/>
      <c r="I39" s="1">
        <v>33</v>
      </c>
      <c r="J39" s="7">
        <v>0</v>
      </c>
      <c r="K39" s="7">
        <v>0</v>
      </c>
    </row>
    <row r="40" spans="1:11" ht="12.75">
      <c r="A40" s="218" t="s">
        <v>240</v>
      </c>
      <c r="B40" s="219"/>
      <c r="C40" s="219"/>
      <c r="D40" s="219"/>
      <c r="E40" s="219"/>
      <c r="F40" s="219"/>
      <c r="G40" s="219"/>
      <c r="H40" s="220"/>
      <c r="I40" s="1">
        <v>34</v>
      </c>
      <c r="J40" s="142">
        <f>J41+J49+J56+J64</f>
        <v>35361140</v>
      </c>
      <c r="K40" s="142">
        <f>K41+K49+K56+K64</f>
        <v>39324804.24999999</v>
      </c>
    </row>
    <row r="41" spans="1:11" ht="12.75">
      <c r="A41" s="229" t="s">
        <v>100</v>
      </c>
      <c r="B41" s="230"/>
      <c r="C41" s="230"/>
      <c r="D41" s="230"/>
      <c r="E41" s="230"/>
      <c r="F41" s="230"/>
      <c r="G41" s="230"/>
      <c r="H41" s="231"/>
      <c r="I41" s="1">
        <v>35</v>
      </c>
      <c r="J41" s="142">
        <f>SUM(J42:J48)</f>
        <v>26784523</v>
      </c>
      <c r="K41" s="142">
        <f>SUM(K42:K48)</f>
        <v>27723581.64</v>
      </c>
    </row>
    <row r="42" spans="1:11" ht="12.75">
      <c r="A42" s="229" t="s">
        <v>117</v>
      </c>
      <c r="B42" s="230"/>
      <c r="C42" s="230"/>
      <c r="D42" s="230"/>
      <c r="E42" s="230"/>
      <c r="F42" s="230"/>
      <c r="G42" s="230"/>
      <c r="H42" s="231"/>
      <c r="I42" s="1">
        <v>36</v>
      </c>
      <c r="J42" s="7">
        <v>6910780</v>
      </c>
      <c r="K42" s="7">
        <v>6418609.74</v>
      </c>
    </row>
    <row r="43" spans="1:11" ht="12.75">
      <c r="A43" s="229" t="s">
        <v>118</v>
      </c>
      <c r="B43" s="230"/>
      <c r="C43" s="230"/>
      <c r="D43" s="230"/>
      <c r="E43" s="230"/>
      <c r="F43" s="230"/>
      <c r="G43" s="230"/>
      <c r="H43" s="231"/>
      <c r="I43" s="1">
        <v>37</v>
      </c>
      <c r="J43" s="7">
        <v>7583184</v>
      </c>
      <c r="K43" s="7">
        <v>7414770.08</v>
      </c>
    </row>
    <row r="44" spans="1:11" ht="12.75">
      <c r="A44" s="229" t="s">
        <v>86</v>
      </c>
      <c r="B44" s="230"/>
      <c r="C44" s="230"/>
      <c r="D44" s="230"/>
      <c r="E44" s="230"/>
      <c r="F44" s="230"/>
      <c r="G44" s="230"/>
      <c r="H44" s="231"/>
      <c r="I44" s="1">
        <v>38</v>
      </c>
      <c r="J44" s="7">
        <v>12145055</v>
      </c>
      <c r="K44" s="7">
        <v>12732487.59</v>
      </c>
    </row>
    <row r="45" spans="1:11" ht="12.75">
      <c r="A45" s="229" t="s">
        <v>87</v>
      </c>
      <c r="B45" s="230"/>
      <c r="C45" s="230"/>
      <c r="D45" s="230"/>
      <c r="E45" s="230"/>
      <c r="F45" s="230"/>
      <c r="G45" s="230"/>
      <c r="H45" s="231"/>
      <c r="I45" s="1">
        <v>39</v>
      </c>
      <c r="J45" s="7">
        <v>145504</v>
      </c>
      <c r="K45" s="7">
        <v>86574.73</v>
      </c>
    </row>
    <row r="46" spans="1:11" ht="12.75">
      <c r="A46" s="229" t="s">
        <v>88</v>
      </c>
      <c r="B46" s="230"/>
      <c r="C46" s="230"/>
      <c r="D46" s="230"/>
      <c r="E46" s="230"/>
      <c r="F46" s="230"/>
      <c r="G46" s="230"/>
      <c r="H46" s="231"/>
      <c r="I46" s="1">
        <v>40</v>
      </c>
      <c r="J46" s="7">
        <v>0</v>
      </c>
      <c r="K46" s="7">
        <v>1071139.5</v>
      </c>
    </row>
    <row r="47" spans="1:11" ht="12.75">
      <c r="A47" s="229" t="s">
        <v>89</v>
      </c>
      <c r="B47" s="230"/>
      <c r="C47" s="230"/>
      <c r="D47" s="230"/>
      <c r="E47" s="230"/>
      <c r="F47" s="230"/>
      <c r="G47" s="230"/>
      <c r="H47" s="231"/>
      <c r="I47" s="1">
        <v>41</v>
      </c>
      <c r="J47" s="7">
        <v>0</v>
      </c>
      <c r="K47" s="7"/>
    </row>
    <row r="48" spans="1:11" ht="12.75">
      <c r="A48" s="229" t="s">
        <v>90</v>
      </c>
      <c r="B48" s="230"/>
      <c r="C48" s="230"/>
      <c r="D48" s="230"/>
      <c r="E48" s="230"/>
      <c r="F48" s="230"/>
      <c r="G48" s="230"/>
      <c r="H48" s="231"/>
      <c r="I48" s="1">
        <v>42</v>
      </c>
      <c r="J48" s="7">
        <v>0</v>
      </c>
      <c r="K48" s="7">
        <v>0</v>
      </c>
    </row>
    <row r="49" spans="1:11" ht="12.75">
      <c r="A49" s="229" t="s">
        <v>101</v>
      </c>
      <c r="B49" s="230"/>
      <c r="C49" s="230"/>
      <c r="D49" s="230"/>
      <c r="E49" s="230"/>
      <c r="F49" s="230"/>
      <c r="G49" s="230"/>
      <c r="H49" s="231"/>
      <c r="I49" s="1">
        <v>43</v>
      </c>
      <c r="J49" s="142">
        <f>SUM(J50:J55)</f>
        <v>5668064</v>
      </c>
      <c r="K49" s="143">
        <f>SUM(K50:K55)</f>
        <v>10065775.489999998</v>
      </c>
    </row>
    <row r="50" spans="1:11" ht="12.75">
      <c r="A50" s="229" t="s">
        <v>200</v>
      </c>
      <c r="B50" s="230"/>
      <c r="C50" s="230"/>
      <c r="D50" s="230"/>
      <c r="E50" s="230"/>
      <c r="F50" s="230"/>
      <c r="G50" s="230"/>
      <c r="H50" s="231"/>
      <c r="I50" s="1">
        <v>44</v>
      </c>
      <c r="J50" s="7">
        <v>0</v>
      </c>
      <c r="K50" s="7">
        <v>0</v>
      </c>
    </row>
    <row r="51" spans="1:11" ht="12.75">
      <c r="A51" s="229" t="s">
        <v>201</v>
      </c>
      <c r="B51" s="230"/>
      <c r="C51" s="230"/>
      <c r="D51" s="230"/>
      <c r="E51" s="230"/>
      <c r="F51" s="230"/>
      <c r="G51" s="230"/>
      <c r="H51" s="231"/>
      <c r="I51" s="1">
        <v>45</v>
      </c>
      <c r="J51" s="7">
        <v>5272243</v>
      </c>
      <c r="K51" s="7">
        <v>9339373.19</v>
      </c>
    </row>
    <row r="52" spans="1:11" ht="12.75">
      <c r="A52" s="229" t="s">
        <v>202</v>
      </c>
      <c r="B52" s="230"/>
      <c r="C52" s="230"/>
      <c r="D52" s="230"/>
      <c r="E52" s="230"/>
      <c r="F52" s="230"/>
      <c r="G52" s="230"/>
      <c r="H52" s="231"/>
      <c r="I52" s="1">
        <v>46</v>
      </c>
      <c r="J52" s="7">
        <v>0</v>
      </c>
      <c r="K52" s="7">
        <v>0</v>
      </c>
    </row>
    <row r="53" spans="1:11" ht="12.75">
      <c r="A53" s="229" t="s">
        <v>203</v>
      </c>
      <c r="B53" s="230"/>
      <c r="C53" s="230"/>
      <c r="D53" s="230"/>
      <c r="E53" s="230"/>
      <c r="F53" s="230"/>
      <c r="G53" s="230"/>
      <c r="H53" s="231"/>
      <c r="I53" s="1">
        <v>47</v>
      </c>
      <c r="J53" s="7">
        <v>66788</v>
      </c>
      <c r="K53" s="7">
        <v>13805.27</v>
      </c>
    </row>
    <row r="54" spans="1:11" ht="12.75">
      <c r="A54" s="229" t="s">
        <v>10</v>
      </c>
      <c r="B54" s="230"/>
      <c r="C54" s="230"/>
      <c r="D54" s="230"/>
      <c r="E54" s="230"/>
      <c r="F54" s="230"/>
      <c r="G54" s="230"/>
      <c r="H54" s="231"/>
      <c r="I54" s="1">
        <v>48</v>
      </c>
      <c r="J54" s="7">
        <v>83550</v>
      </c>
      <c r="K54" s="7">
        <v>576154.46</v>
      </c>
    </row>
    <row r="55" spans="1:11" ht="12.75">
      <c r="A55" s="229" t="s">
        <v>11</v>
      </c>
      <c r="B55" s="230"/>
      <c r="C55" s="230"/>
      <c r="D55" s="230"/>
      <c r="E55" s="230"/>
      <c r="F55" s="230"/>
      <c r="G55" s="230"/>
      <c r="H55" s="231"/>
      <c r="I55" s="1">
        <v>49</v>
      </c>
      <c r="J55" s="7">
        <v>245483</v>
      </c>
      <c r="K55" s="7">
        <v>136442.57</v>
      </c>
    </row>
    <row r="56" spans="1:11" ht="12.75">
      <c r="A56" s="229" t="s">
        <v>102</v>
      </c>
      <c r="B56" s="230"/>
      <c r="C56" s="230"/>
      <c r="D56" s="230"/>
      <c r="E56" s="230"/>
      <c r="F56" s="230"/>
      <c r="G56" s="230"/>
      <c r="H56" s="231"/>
      <c r="I56" s="1">
        <v>50</v>
      </c>
      <c r="J56" s="142">
        <f>SUM(J57:J63)</f>
        <v>0</v>
      </c>
      <c r="K56" s="143">
        <f>SUM(K57:K63)</f>
        <v>0</v>
      </c>
    </row>
    <row r="57" spans="1:11" ht="12.75">
      <c r="A57" s="229" t="s">
        <v>76</v>
      </c>
      <c r="B57" s="230"/>
      <c r="C57" s="230"/>
      <c r="D57" s="230"/>
      <c r="E57" s="230"/>
      <c r="F57" s="230"/>
      <c r="G57" s="230"/>
      <c r="H57" s="231"/>
      <c r="I57" s="1">
        <v>51</v>
      </c>
      <c r="J57" s="7">
        <v>0</v>
      </c>
      <c r="K57" s="7">
        <v>0</v>
      </c>
    </row>
    <row r="58" spans="1:11" ht="12.75">
      <c r="A58" s="229" t="s">
        <v>77</v>
      </c>
      <c r="B58" s="230"/>
      <c r="C58" s="230"/>
      <c r="D58" s="230"/>
      <c r="E58" s="230"/>
      <c r="F58" s="230"/>
      <c r="G58" s="230"/>
      <c r="H58" s="231"/>
      <c r="I58" s="1">
        <v>52</v>
      </c>
      <c r="J58" s="7">
        <v>0</v>
      </c>
      <c r="K58" s="7">
        <v>0</v>
      </c>
    </row>
    <row r="59" spans="1:11" ht="12.75">
      <c r="A59" s="229" t="s">
        <v>242</v>
      </c>
      <c r="B59" s="230"/>
      <c r="C59" s="230"/>
      <c r="D59" s="230"/>
      <c r="E59" s="230"/>
      <c r="F59" s="230"/>
      <c r="G59" s="230"/>
      <c r="H59" s="231"/>
      <c r="I59" s="1">
        <v>53</v>
      </c>
      <c r="J59" s="7">
        <v>0</v>
      </c>
      <c r="K59" s="7">
        <v>0</v>
      </c>
    </row>
    <row r="60" spans="1:11" ht="12.75">
      <c r="A60" s="229" t="s">
        <v>83</v>
      </c>
      <c r="B60" s="230"/>
      <c r="C60" s="230"/>
      <c r="D60" s="230"/>
      <c r="E60" s="230"/>
      <c r="F60" s="230"/>
      <c r="G60" s="230"/>
      <c r="H60" s="231"/>
      <c r="I60" s="1">
        <v>54</v>
      </c>
      <c r="J60" s="7">
        <v>0</v>
      </c>
      <c r="K60" s="7">
        <v>0</v>
      </c>
    </row>
    <row r="61" spans="1:11" ht="12.75">
      <c r="A61" s="229" t="s">
        <v>84</v>
      </c>
      <c r="B61" s="230"/>
      <c r="C61" s="230"/>
      <c r="D61" s="230"/>
      <c r="E61" s="230"/>
      <c r="F61" s="230"/>
      <c r="G61" s="230"/>
      <c r="H61" s="231"/>
      <c r="I61" s="1">
        <v>55</v>
      </c>
      <c r="J61" s="7">
        <v>0</v>
      </c>
      <c r="K61" s="7">
        <v>0</v>
      </c>
    </row>
    <row r="62" spans="1:11" ht="12.75">
      <c r="A62" s="229" t="s">
        <v>85</v>
      </c>
      <c r="B62" s="230"/>
      <c r="C62" s="230"/>
      <c r="D62" s="230"/>
      <c r="E62" s="230"/>
      <c r="F62" s="230"/>
      <c r="G62" s="230"/>
      <c r="H62" s="231"/>
      <c r="I62" s="1">
        <v>56</v>
      </c>
      <c r="J62" s="7">
        <v>0</v>
      </c>
      <c r="K62" s="7">
        <v>0</v>
      </c>
    </row>
    <row r="63" spans="1:11" ht="12.75">
      <c r="A63" s="229" t="s">
        <v>46</v>
      </c>
      <c r="B63" s="230"/>
      <c r="C63" s="230"/>
      <c r="D63" s="230"/>
      <c r="E63" s="230"/>
      <c r="F63" s="230"/>
      <c r="G63" s="230"/>
      <c r="H63" s="231"/>
      <c r="I63" s="1">
        <v>57</v>
      </c>
      <c r="J63" s="7">
        <v>0</v>
      </c>
      <c r="K63" s="7">
        <v>0</v>
      </c>
    </row>
    <row r="64" spans="1:11" ht="12.75">
      <c r="A64" s="229" t="s">
        <v>207</v>
      </c>
      <c r="B64" s="230"/>
      <c r="C64" s="230"/>
      <c r="D64" s="230"/>
      <c r="E64" s="230"/>
      <c r="F64" s="230"/>
      <c r="G64" s="230"/>
      <c r="H64" s="231"/>
      <c r="I64" s="1">
        <v>58</v>
      </c>
      <c r="J64" s="141">
        <v>2908553</v>
      </c>
      <c r="K64" s="141">
        <v>1535447.12</v>
      </c>
    </row>
    <row r="65" spans="1:11" ht="12.75">
      <c r="A65" s="218" t="s">
        <v>56</v>
      </c>
      <c r="B65" s="219"/>
      <c r="C65" s="219"/>
      <c r="D65" s="219"/>
      <c r="E65" s="219"/>
      <c r="F65" s="219"/>
      <c r="G65" s="219"/>
      <c r="H65" s="220"/>
      <c r="I65" s="1">
        <v>59</v>
      </c>
      <c r="J65" s="141">
        <v>188443</v>
      </c>
      <c r="K65" s="141">
        <v>156386.91</v>
      </c>
    </row>
    <row r="66" spans="1:11" ht="12.75">
      <c r="A66" s="218" t="s">
        <v>241</v>
      </c>
      <c r="B66" s="219"/>
      <c r="C66" s="219"/>
      <c r="D66" s="219"/>
      <c r="E66" s="219"/>
      <c r="F66" s="219"/>
      <c r="G66" s="219"/>
      <c r="H66" s="220"/>
      <c r="I66" s="1">
        <v>60</v>
      </c>
      <c r="J66" s="142">
        <f>J7+J8+J40+J65</f>
        <v>90255988</v>
      </c>
      <c r="K66" s="143">
        <f>K7+K8+K40+K65</f>
        <v>92047616.92999998</v>
      </c>
    </row>
    <row r="67" spans="1:11" ht="12.75">
      <c r="A67" s="232" t="s">
        <v>91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/>
      <c r="K67" s="8"/>
    </row>
    <row r="68" spans="1:11" ht="12.75">
      <c r="A68" s="235" t="s">
        <v>58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15" t="s">
        <v>191</v>
      </c>
      <c r="B69" s="216"/>
      <c r="C69" s="216"/>
      <c r="D69" s="216"/>
      <c r="E69" s="216"/>
      <c r="F69" s="216"/>
      <c r="G69" s="216"/>
      <c r="H69" s="217"/>
      <c r="I69" s="3">
        <v>62</v>
      </c>
      <c r="J69" s="144">
        <f>J70+J71+J72+J78+J79+J82+J85</f>
        <v>47307559</v>
      </c>
      <c r="K69" s="145">
        <f>K70+K71+K72+K78+K79+K82+K85</f>
        <v>50963801.57</v>
      </c>
    </row>
    <row r="70" spans="1:11" ht="12.75">
      <c r="A70" s="229" t="s">
        <v>141</v>
      </c>
      <c r="B70" s="230"/>
      <c r="C70" s="230"/>
      <c r="D70" s="230"/>
      <c r="E70" s="230"/>
      <c r="F70" s="230"/>
      <c r="G70" s="230"/>
      <c r="H70" s="231"/>
      <c r="I70" s="1">
        <v>63</v>
      </c>
      <c r="J70" s="141">
        <v>49240200</v>
      </c>
      <c r="K70" s="141">
        <v>49240200</v>
      </c>
    </row>
    <row r="71" spans="1:11" ht="12.75">
      <c r="A71" s="229" t="s">
        <v>142</v>
      </c>
      <c r="B71" s="230"/>
      <c r="C71" s="230"/>
      <c r="D71" s="230"/>
      <c r="E71" s="230"/>
      <c r="F71" s="230"/>
      <c r="G71" s="230"/>
      <c r="H71" s="231"/>
      <c r="I71" s="1">
        <v>64</v>
      </c>
      <c r="J71" s="7">
        <v>0</v>
      </c>
      <c r="K71" s="7">
        <v>0</v>
      </c>
    </row>
    <row r="72" spans="1:11" ht="12.75">
      <c r="A72" s="229" t="s">
        <v>143</v>
      </c>
      <c r="B72" s="230"/>
      <c r="C72" s="230"/>
      <c r="D72" s="230"/>
      <c r="E72" s="230"/>
      <c r="F72" s="230"/>
      <c r="G72" s="230"/>
      <c r="H72" s="231"/>
      <c r="I72" s="1">
        <v>65</v>
      </c>
      <c r="J72" s="142">
        <f>J73+J74-J75+J76+J77</f>
        <v>-588255</v>
      </c>
      <c r="K72" s="142">
        <f>K73+K74-K75+K76+K77</f>
        <v>-588255</v>
      </c>
    </row>
    <row r="73" spans="1:11" ht="12.75">
      <c r="A73" s="229" t="s">
        <v>144</v>
      </c>
      <c r="B73" s="230"/>
      <c r="C73" s="230"/>
      <c r="D73" s="230"/>
      <c r="E73" s="230"/>
      <c r="F73" s="230"/>
      <c r="G73" s="230"/>
      <c r="H73" s="231"/>
      <c r="I73" s="1">
        <v>66</v>
      </c>
      <c r="J73" s="7">
        <v>0</v>
      </c>
      <c r="K73" s="7">
        <v>0</v>
      </c>
    </row>
    <row r="74" spans="1:11" ht="12.75">
      <c r="A74" s="229" t="s">
        <v>145</v>
      </c>
      <c r="B74" s="230"/>
      <c r="C74" s="230"/>
      <c r="D74" s="230"/>
      <c r="E74" s="230"/>
      <c r="F74" s="230"/>
      <c r="G74" s="230"/>
      <c r="H74" s="231"/>
      <c r="I74" s="1">
        <v>67</v>
      </c>
      <c r="J74" s="7">
        <v>1943182</v>
      </c>
      <c r="K74" s="7">
        <v>1943182</v>
      </c>
    </row>
    <row r="75" spans="1:11" ht="12.75">
      <c r="A75" s="229" t="s">
        <v>133</v>
      </c>
      <c r="B75" s="230"/>
      <c r="C75" s="230"/>
      <c r="D75" s="230"/>
      <c r="E75" s="230"/>
      <c r="F75" s="230"/>
      <c r="G75" s="230"/>
      <c r="H75" s="231"/>
      <c r="I75" s="1">
        <v>68</v>
      </c>
      <c r="J75" s="7">
        <v>2531437</v>
      </c>
      <c r="K75" s="7">
        <v>2531437</v>
      </c>
    </row>
    <row r="76" spans="1:11" ht="12.75">
      <c r="A76" s="229" t="s">
        <v>134</v>
      </c>
      <c r="B76" s="230"/>
      <c r="C76" s="230"/>
      <c r="D76" s="230"/>
      <c r="E76" s="230"/>
      <c r="F76" s="230"/>
      <c r="G76" s="230"/>
      <c r="H76" s="231"/>
      <c r="I76" s="1">
        <v>69</v>
      </c>
      <c r="J76" s="7">
        <v>0</v>
      </c>
      <c r="K76" s="7">
        <v>0</v>
      </c>
    </row>
    <row r="77" spans="1:11" ht="12.75">
      <c r="A77" s="229" t="s">
        <v>135</v>
      </c>
      <c r="B77" s="230"/>
      <c r="C77" s="230"/>
      <c r="D77" s="230"/>
      <c r="E77" s="230"/>
      <c r="F77" s="230"/>
      <c r="G77" s="230"/>
      <c r="H77" s="231"/>
      <c r="I77" s="1">
        <v>70</v>
      </c>
      <c r="J77" s="7">
        <v>0</v>
      </c>
      <c r="K77" s="7">
        <v>0</v>
      </c>
    </row>
    <row r="78" spans="1:11" ht="12.75">
      <c r="A78" s="229" t="s">
        <v>136</v>
      </c>
      <c r="B78" s="230"/>
      <c r="C78" s="230"/>
      <c r="D78" s="230"/>
      <c r="E78" s="230"/>
      <c r="F78" s="230"/>
      <c r="G78" s="230"/>
      <c r="H78" s="231"/>
      <c r="I78" s="1">
        <v>71</v>
      </c>
      <c r="J78" s="141">
        <v>19929613</v>
      </c>
      <c r="K78" s="141">
        <v>19929613</v>
      </c>
    </row>
    <row r="79" spans="1:11" ht="12.75">
      <c r="A79" s="229" t="s">
        <v>238</v>
      </c>
      <c r="B79" s="230"/>
      <c r="C79" s="230"/>
      <c r="D79" s="230"/>
      <c r="E79" s="230"/>
      <c r="F79" s="230"/>
      <c r="G79" s="230"/>
      <c r="H79" s="231"/>
      <c r="I79" s="1">
        <v>72</v>
      </c>
      <c r="J79" s="142">
        <f>J80-J81</f>
        <v>-22009352</v>
      </c>
      <c r="K79" s="142">
        <f>K80-K81</f>
        <v>-21273999.05</v>
      </c>
    </row>
    <row r="80" spans="1:11" ht="12.75">
      <c r="A80" s="238" t="s">
        <v>169</v>
      </c>
      <c r="B80" s="239"/>
      <c r="C80" s="239"/>
      <c r="D80" s="239"/>
      <c r="E80" s="239"/>
      <c r="F80" s="239"/>
      <c r="G80" s="239"/>
      <c r="H80" s="240"/>
      <c r="I80" s="1">
        <v>73</v>
      </c>
      <c r="J80" s="7">
        <v>0</v>
      </c>
      <c r="K80" s="7">
        <v>0</v>
      </c>
    </row>
    <row r="81" spans="1:11" ht="12.75">
      <c r="A81" s="238" t="s">
        <v>170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>
        <v>22009352</v>
      </c>
      <c r="K81" s="7">
        <v>21273999.05</v>
      </c>
    </row>
    <row r="82" spans="1:11" ht="12.75">
      <c r="A82" s="229" t="s">
        <v>239</v>
      </c>
      <c r="B82" s="230"/>
      <c r="C82" s="230"/>
      <c r="D82" s="230"/>
      <c r="E82" s="230"/>
      <c r="F82" s="230"/>
      <c r="G82" s="230"/>
      <c r="H82" s="231"/>
      <c r="I82" s="1">
        <v>75</v>
      </c>
      <c r="J82" s="142">
        <f>J83-J84</f>
        <v>735353</v>
      </c>
      <c r="K82" s="142">
        <f>K83-K84</f>
        <v>3656242.62</v>
      </c>
    </row>
    <row r="83" spans="1:11" ht="12.75">
      <c r="A83" s="238" t="s">
        <v>171</v>
      </c>
      <c r="B83" s="239"/>
      <c r="C83" s="239"/>
      <c r="D83" s="239"/>
      <c r="E83" s="239"/>
      <c r="F83" s="239"/>
      <c r="G83" s="239"/>
      <c r="H83" s="240"/>
      <c r="I83" s="1">
        <v>76</v>
      </c>
      <c r="J83" s="7">
        <v>735353</v>
      </c>
      <c r="K83" s="7">
        <v>3656242.62</v>
      </c>
    </row>
    <row r="84" spans="1:11" ht="12.75">
      <c r="A84" s="238" t="s">
        <v>172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>
        <v>0</v>
      </c>
      <c r="K84" s="7">
        <v>0</v>
      </c>
    </row>
    <row r="85" spans="1:11" ht="12.75">
      <c r="A85" s="229" t="s">
        <v>173</v>
      </c>
      <c r="B85" s="230"/>
      <c r="C85" s="230"/>
      <c r="D85" s="230"/>
      <c r="E85" s="230"/>
      <c r="F85" s="230"/>
      <c r="G85" s="230"/>
      <c r="H85" s="231"/>
      <c r="I85" s="1">
        <v>78</v>
      </c>
      <c r="J85" s="7">
        <v>0</v>
      </c>
      <c r="K85" s="7">
        <v>0</v>
      </c>
    </row>
    <row r="86" spans="1:11" ht="12.75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137">
        <f>SUM(J87:J89)</f>
        <v>0</v>
      </c>
      <c r="K86" s="29">
        <f>SUM(K87:K89)</f>
        <v>0</v>
      </c>
    </row>
    <row r="87" spans="1:11" ht="12.75">
      <c r="A87" s="229" t="s">
        <v>129</v>
      </c>
      <c r="B87" s="230"/>
      <c r="C87" s="230"/>
      <c r="D87" s="230"/>
      <c r="E87" s="230"/>
      <c r="F87" s="230"/>
      <c r="G87" s="230"/>
      <c r="H87" s="231"/>
      <c r="I87" s="1">
        <v>80</v>
      </c>
      <c r="J87" s="7">
        <v>0</v>
      </c>
      <c r="K87" s="7">
        <v>0</v>
      </c>
    </row>
    <row r="88" spans="1:11" ht="12.75">
      <c r="A88" s="229" t="s">
        <v>130</v>
      </c>
      <c r="B88" s="230"/>
      <c r="C88" s="230"/>
      <c r="D88" s="230"/>
      <c r="E88" s="230"/>
      <c r="F88" s="230"/>
      <c r="G88" s="230"/>
      <c r="H88" s="231"/>
      <c r="I88" s="1">
        <v>81</v>
      </c>
      <c r="J88" s="7">
        <v>0</v>
      </c>
      <c r="K88" s="7">
        <v>0</v>
      </c>
    </row>
    <row r="89" spans="1:11" ht="12.75">
      <c r="A89" s="229" t="s">
        <v>131</v>
      </c>
      <c r="B89" s="230"/>
      <c r="C89" s="230"/>
      <c r="D89" s="230"/>
      <c r="E89" s="230"/>
      <c r="F89" s="230"/>
      <c r="G89" s="230"/>
      <c r="H89" s="231"/>
      <c r="I89" s="1">
        <v>82</v>
      </c>
      <c r="J89" s="7">
        <v>0</v>
      </c>
      <c r="K89" s="7">
        <v>0</v>
      </c>
    </row>
    <row r="90" spans="1:11" ht="12.75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142">
        <f>SUM(J91:J99)</f>
        <v>11786572</v>
      </c>
      <c r="K90" s="142">
        <f>SUM(K91:K99)</f>
        <v>9202687.770000001</v>
      </c>
    </row>
    <row r="91" spans="1:11" ht="12.75">
      <c r="A91" s="229" t="s">
        <v>132</v>
      </c>
      <c r="B91" s="230"/>
      <c r="C91" s="230"/>
      <c r="D91" s="230"/>
      <c r="E91" s="230"/>
      <c r="F91" s="230"/>
      <c r="G91" s="230"/>
      <c r="H91" s="231"/>
      <c r="I91" s="1">
        <v>84</v>
      </c>
      <c r="J91" s="7">
        <v>0</v>
      </c>
      <c r="K91" s="7">
        <v>0</v>
      </c>
    </row>
    <row r="92" spans="1:11" ht="12.75">
      <c r="A92" s="229" t="s">
        <v>243</v>
      </c>
      <c r="B92" s="230"/>
      <c r="C92" s="230"/>
      <c r="D92" s="230"/>
      <c r="E92" s="230"/>
      <c r="F92" s="230"/>
      <c r="G92" s="230"/>
      <c r="H92" s="231"/>
      <c r="I92" s="1">
        <v>85</v>
      </c>
      <c r="J92" s="7">
        <v>0</v>
      </c>
      <c r="K92" s="7">
        <v>0</v>
      </c>
    </row>
    <row r="93" spans="1:11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7">
        <v>11578418</v>
      </c>
      <c r="K93" s="7">
        <v>9067333.22</v>
      </c>
    </row>
    <row r="94" spans="1:11" ht="12.75">
      <c r="A94" s="229" t="s">
        <v>244</v>
      </c>
      <c r="B94" s="230"/>
      <c r="C94" s="230"/>
      <c r="D94" s="230"/>
      <c r="E94" s="230"/>
      <c r="F94" s="230"/>
      <c r="G94" s="230"/>
      <c r="H94" s="231"/>
      <c r="I94" s="1">
        <v>87</v>
      </c>
      <c r="J94" s="7">
        <v>0</v>
      </c>
      <c r="K94" s="7">
        <v>0</v>
      </c>
    </row>
    <row r="95" spans="1:11" ht="12.75">
      <c r="A95" s="229" t="s">
        <v>245</v>
      </c>
      <c r="B95" s="230"/>
      <c r="C95" s="230"/>
      <c r="D95" s="230"/>
      <c r="E95" s="230"/>
      <c r="F95" s="230"/>
      <c r="G95" s="230"/>
      <c r="H95" s="231"/>
      <c r="I95" s="1">
        <v>88</v>
      </c>
      <c r="J95" s="7">
        <v>0</v>
      </c>
      <c r="K95" s="7">
        <v>0</v>
      </c>
    </row>
    <row r="96" spans="1:11" ht="12.75">
      <c r="A96" s="229" t="s">
        <v>246</v>
      </c>
      <c r="B96" s="230"/>
      <c r="C96" s="230"/>
      <c r="D96" s="230"/>
      <c r="E96" s="230"/>
      <c r="F96" s="230"/>
      <c r="G96" s="230"/>
      <c r="H96" s="231"/>
      <c r="I96" s="1">
        <v>89</v>
      </c>
      <c r="J96" s="7">
        <v>0</v>
      </c>
      <c r="K96" s="7">
        <v>0</v>
      </c>
    </row>
    <row r="97" spans="1:13" ht="12.75">
      <c r="A97" s="229" t="s">
        <v>94</v>
      </c>
      <c r="B97" s="230"/>
      <c r="C97" s="230"/>
      <c r="D97" s="230"/>
      <c r="E97" s="230"/>
      <c r="F97" s="230"/>
      <c r="G97" s="230"/>
      <c r="H97" s="231"/>
      <c r="I97" s="1">
        <v>90</v>
      </c>
      <c r="J97" s="7">
        <v>0</v>
      </c>
      <c r="K97" s="7">
        <v>0</v>
      </c>
      <c r="M97" s="122"/>
    </row>
    <row r="98" spans="1:11" ht="12.75">
      <c r="A98" s="229" t="s">
        <v>92</v>
      </c>
      <c r="B98" s="230"/>
      <c r="C98" s="230"/>
      <c r="D98" s="230"/>
      <c r="E98" s="230"/>
      <c r="F98" s="230"/>
      <c r="G98" s="230"/>
      <c r="H98" s="231"/>
      <c r="I98" s="1">
        <v>91</v>
      </c>
      <c r="J98" s="7">
        <v>208154</v>
      </c>
      <c r="K98" s="7">
        <v>135354.55</v>
      </c>
    </row>
    <row r="99" spans="1:14" ht="12.75">
      <c r="A99" s="229" t="s">
        <v>93</v>
      </c>
      <c r="B99" s="230"/>
      <c r="C99" s="230"/>
      <c r="D99" s="230"/>
      <c r="E99" s="230"/>
      <c r="F99" s="230"/>
      <c r="G99" s="230"/>
      <c r="H99" s="231"/>
      <c r="I99" s="1">
        <v>92</v>
      </c>
      <c r="J99" s="7">
        <v>0</v>
      </c>
      <c r="K99" s="7">
        <v>0</v>
      </c>
      <c r="N99" s="123"/>
    </row>
    <row r="100" spans="1:11" ht="12.75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142">
        <f>SUM(J101:J112)</f>
        <v>31161857</v>
      </c>
      <c r="K100" s="142">
        <f>SUM(K101:K112)</f>
        <v>31881126.86</v>
      </c>
    </row>
    <row r="101" spans="1:11" ht="12.75">
      <c r="A101" s="229" t="s">
        <v>132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7">
        <v>0</v>
      </c>
      <c r="K101" s="7">
        <v>0</v>
      </c>
    </row>
    <row r="102" spans="1:13" ht="12.75">
      <c r="A102" s="229" t="s">
        <v>243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7">
        <v>0</v>
      </c>
      <c r="K102" s="7">
        <v>0</v>
      </c>
      <c r="M102" s="123"/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7">
        <v>16372536</v>
      </c>
      <c r="K103" s="7">
        <v>18720841.34</v>
      </c>
    </row>
    <row r="104" spans="1:11" ht="12.75">
      <c r="A104" s="229" t="s">
        <v>244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7">
        <v>670014</v>
      </c>
      <c r="K104" s="7">
        <v>0</v>
      </c>
    </row>
    <row r="105" spans="1:11" ht="12.75">
      <c r="A105" s="229" t="s">
        <v>245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7">
        <v>11615284</v>
      </c>
      <c r="K105" s="7">
        <v>10941035.41</v>
      </c>
    </row>
    <row r="106" spans="1:11" ht="12.75">
      <c r="A106" s="229" t="s">
        <v>246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7">
        <v>0</v>
      </c>
      <c r="K106" s="7">
        <v>0</v>
      </c>
    </row>
    <row r="107" spans="1:11" ht="12.75">
      <c r="A107" s="229" t="s">
        <v>94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7">
        <v>0</v>
      </c>
      <c r="K107" s="7">
        <v>0</v>
      </c>
    </row>
    <row r="108" spans="1:11" ht="12.75">
      <c r="A108" s="229" t="s">
        <v>95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7">
        <v>1303727</v>
      </c>
      <c r="K108" s="7">
        <v>1225180.27</v>
      </c>
    </row>
    <row r="109" spans="1:11" ht="12.75">
      <c r="A109" s="229" t="s">
        <v>96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7">
        <v>697346</v>
      </c>
      <c r="K109" s="7">
        <v>540179.87</v>
      </c>
    </row>
    <row r="110" spans="1:11" ht="12.75">
      <c r="A110" s="229" t="s">
        <v>99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7">
        <v>0</v>
      </c>
      <c r="K110" s="7">
        <v>0</v>
      </c>
    </row>
    <row r="111" spans="1:11" ht="12.75">
      <c r="A111" s="229" t="s">
        <v>97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7">
        <v>0</v>
      </c>
      <c r="K111" s="7">
        <v>0</v>
      </c>
    </row>
    <row r="112" spans="1:11" ht="12.75">
      <c r="A112" s="229" t="s">
        <v>98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7">
        <v>502950</v>
      </c>
      <c r="K112" s="7">
        <v>453889.97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0</v>
      </c>
      <c r="K113" s="7"/>
    </row>
    <row r="114" spans="1:11" ht="12.75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142">
        <f>J69+J86+J90+J100+J113</f>
        <v>90255988</v>
      </c>
      <c r="K114" s="142">
        <f>K69+K86+K90+K100+K113</f>
        <v>92047616.2</v>
      </c>
    </row>
    <row r="115" spans="1:11" ht="12.75">
      <c r="A115" s="243" t="s">
        <v>57</v>
      </c>
      <c r="B115" s="244"/>
      <c r="C115" s="244"/>
      <c r="D115" s="244"/>
      <c r="E115" s="244"/>
      <c r="F115" s="244"/>
      <c r="G115" s="244"/>
      <c r="H115" s="245"/>
      <c r="I115" s="2">
        <v>108</v>
      </c>
      <c r="J115" s="8"/>
      <c r="K115" s="8"/>
    </row>
    <row r="116" spans="1:11" ht="12.75">
      <c r="A116" s="235" t="s">
        <v>310</v>
      </c>
      <c r="B116" s="246"/>
      <c r="C116" s="246"/>
      <c r="D116" s="246"/>
      <c r="E116" s="246"/>
      <c r="F116" s="246"/>
      <c r="G116" s="246"/>
      <c r="H116" s="246"/>
      <c r="I116" s="247"/>
      <c r="J116" s="247"/>
      <c r="K116" s="248"/>
    </row>
    <row r="117" spans="1:11" ht="12.75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49"/>
      <c r="J117" s="249"/>
      <c r="K117" s="250"/>
    </row>
    <row r="118" spans="1:11" ht="12.75">
      <c r="A118" s="229" t="s">
        <v>8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7"/>
      <c r="K118" s="7"/>
    </row>
    <row r="119" spans="1:11" ht="12.75">
      <c r="A119" s="251" t="s">
        <v>9</v>
      </c>
      <c r="B119" s="252"/>
      <c r="C119" s="252"/>
      <c r="D119" s="252"/>
      <c r="E119" s="252"/>
      <c r="F119" s="252"/>
      <c r="G119" s="252"/>
      <c r="H119" s="253"/>
      <c r="I119" s="4">
        <v>110</v>
      </c>
      <c r="J119" s="8"/>
      <c r="K119" s="8"/>
    </row>
    <row r="120" spans="1:11" ht="12.75">
      <c r="A120" s="254" t="s">
        <v>311</v>
      </c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1:11" ht="12.75">
      <c r="A121" s="241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</row>
    <row r="122" ht="12.75">
      <c r="J122" s="2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6">
    <dataValidation type="whole" operator="greaterThanOrEqual" allowBlank="1" showInputMessage="1" showErrorMessage="1" errorTitle="Pogrešan unos" error="Mogu se unijeti samo cjelobrojne pozitivne vrijednosti." sqref="J70 J72:J77 J79:J84 J86:J115 J7:J67 K82 K114 K100 K90 K79 K72 K40:K41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118:J119 J85">
      <formula1>999999999999</formula1>
    </dataValidation>
    <dataValidation allowBlank="1" sqref="A1:I65536 L1:IV65536 K83:K89 K115:K65536 K101:K113 K91:K99 K80:K81 K73:K77 K42:K71 K1:K3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SheetLayoutView="100" zoomScalePageLayoutView="0" workbookViewId="0" topLeftCell="A1">
      <selection activeCell="O38" sqref="O38"/>
    </sheetView>
  </sheetViews>
  <sheetFormatPr defaultColWidth="9.140625" defaultRowHeight="12.75"/>
  <cols>
    <col min="1" max="7" width="9.140625" style="28" customWidth="1"/>
    <col min="8" max="8" width="7.8515625" style="28" customWidth="1"/>
    <col min="9" max="9" width="9.140625" style="28" customWidth="1"/>
    <col min="10" max="10" width="10.8515625" style="28" customWidth="1"/>
    <col min="11" max="12" width="12.00390625" style="28" customWidth="1"/>
    <col min="13" max="13" width="11.28125" style="28" customWidth="1"/>
    <col min="14" max="16384" width="9.140625" style="28" customWidth="1"/>
  </cols>
  <sheetData>
    <row r="1" spans="1:13" ht="12.75" customHeight="1">
      <c r="A1" s="221" t="s">
        <v>154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65" t="s">
        <v>349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2.75" customHeight="1">
      <c r="A3" s="256" t="s">
        <v>338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3.25">
      <c r="A4" s="257" t="s">
        <v>59</v>
      </c>
      <c r="B4" s="257"/>
      <c r="C4" s="257"/>
      <c r="D4" s="257"/>
      <c r="E4" s="257"/>
      <c r="F4" s="257"/>
      <c r="G4" s="257"/>
      <c r="H4" s="257"/>
      <c r="I4" s="32" t="s">
        <v>279</v>
      </c>
      <c r="J4" s="258" t="s">
        <v>318</v>
      </c>
      <c r="K4" s="258"/>
      <c r="L4" s="258" t="s">
        <v>319</v>
      </c>
      <c r="M4" s="258"/>
    </row>
    <row r="5" spans="1:13" s="138" customFormat="1" ht="11.25">
      <c r="A5" s="258"/>
      <c r="B5" s="258"/>
      <c r="C5" s="258"/>
      <c r="D5" s="258"/>
      <c r="E5" s="258"/>
      <c r="F5" s="258"/>
      <c r="G5" s="258"/>
      <c r="H5" s="258"/>
      <c r="I5" s="33"/>
      <c r="J5" s="33" t="s">
        <v>314</v>
      </c>
      <c r="K5" s="33" t="s">
        <v>315</v>
      </c>
      <c r="L5" s="33" t="s">
        <v>314</v>
      </c>
      <c r="M5" s="33" t="s">
        <v>315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36">
        <v>2</v>
      </c>
      <c r="J6" s="33">
        <v>3</v>
      </c>
      <c r="K6" s="33">
        <v>4</v>
      </c>
      <c r="L6" s="33">
        <v>5</v>
      </c>
      <c r="M6" s="33">
        <v>6</v>
      </c>
    </row>
    <row r="7" spans="1:14" ht="12.75">
      <c r="A7" s="215" t="s">
        <v>26</v>
      </c>
      <c r="B7" s="216"/>
      <c r="C7" s="216"/>
      <c r="D7" s="216"/>
      <c r="E7" s="216"/>
      <c r="F7" s="216"/>
      <c r="G7" s="216"/>
      <c r="H7" s="217"/>
      <c r="I7" s="3">
        <v>111</v>
      </c>
      <c r="J7" s="147">
        <f>SUM(J8:J9)</f>
        <v>60433013.94</v>
      </c>
      <c r="K7" s="147">
        <f>SUM(K8:K9)</f>
        <v>20476880</v>
      </c>
      <c r="L7" s="146">
        <f>L8+L9</f>
        <v>67911286.22999999</v>
      </c>
      <c r="M7" s="146">
        <f>M8+M9</f>
        <v>21866668.339999996</v>
      </c>
      <c r="N7" s="122"/>
    </row>
    <row r="8" spans="1:14" ht="12.75">
      <c r="A8" s="218" t="s">
        <v>152</v>
      </c>
      <c r="B8" s="219"/>
      <c r="C8" s="219"/>
      <c r="D8" s="219"/>
      <c r="E8" s="219"/>
      <c r="F8" s="219"/>
      <c r="G8" s="219"/>
      <c r="H8" s="220"/>
      <c r="I8" s="1">
        <v>112</v>
      </c>
      <c r="J8" s="148">
        <v>59249327.41</v>
      </c>
      <c r="K8" s="148">
        <v>20360292</v>
      </c>
      <c r="L8" s="146">
        <v>67515390.21</v>
      </c>
      <c r="M8" s="146">
        <v>21774912.339999996</v>
      </c>
      <c r="N8" s="122"/>
    </row>
    <row r="9" spans="1:14" ht="12.75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148">
        <v>1183686.53</v>
      </c>
      <c r="K9" s="148">
        <v>116588</v>
      </c>
      <c r="L9" s="146">
        <v>395896.02</v>
      </c>
      <c r="M9" s="146">
        <v>91756</v>
      </c>
      <c r="N9" s="122"/>
    </row>
    <row r="10" spans="1:14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147">
        <f>J11+J12+J16+J20+J21+J22+J25+J26</f>
        <v>59157432.28999999</v>
      </c>
      <c r="K10" s="147">
        <f>K11+K12+K16+K20+K21+K22+K25+K26</f>
        <v>20132431</v>
      </c>
      <c r="L10" s="146">
        <f>L11+L12+L16+L20+L21+L22+L25+L26</f>
        <v>63298588.61</v>
      </c>
      <c r="M10" s="146">
        <f>M11+M12+M16+M20+M21+M22+M25+M26</f>
        <v>21182774.859999996</v>
      </c>
      <c r="N10" s="122"/>
    </row>
    <row r="11" spans="1:14" ht="12.75">
      <c r="A11" s="218" t="s">
        <v>104</v>
      </c>
      <c r="B11" s="219"/>
      <c r="C11" s="219"/>
      <c r="D11" s="219"/>
      <c r="E11" s="219"/>
      <c r="F11" s="219"/>
      <c r="G11" s="219"/>
      <c r="H11" s="220"/>
      <c r="I11" s="1">
        <v>115</v>
      </c>
      <c r="J11" s="148">
        <v>-2559155.47</v>
      </c>
      <c r="K11" s="148">
        <v>-335664</v>
      </c>
      <c r="L11" s="146">
        <v>-420810.83</v>
      </c>
      <c r="M11" s="146">
        <v>1038959.3799999999</v>
      </c>
      <c r="N11" s="122"/>
    </row>
    <row r="12" spans="1:14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147">
        <f>SUM(J13:J15)</f>
        <v>38245161.22</v>
      </c>
      <c r="K12" s="147">
        <f>SUM(K13:K15)</f>
        <v>13022844</v>
      </c>
      <c r="L12" s="146">
        <f>SUM(L13:L15)</f>
        <v>41554677.08</v>
      </c>
      <c r="M12" s="146">
        <f>SUM(M13:M15)</f>
        <v>12833805.059999997</v>
      </c>
      <c r="N12" s="122"/>
    </row>
    <row r="13" spans="1:14" ht="12.75">
      <c r="A13" s="229" t="s">
        <v>146</v>
      </c>
      <c r="B13" s="230"/>
      <c r="C13" s="230"/>
      <c r="D13" s="230"/>
      <c r="E13" s="230"/>
      <c r="F13" s="230"/>
      <c r="G13" s="230"/>
      <c r="H13" s="231"/>
      <c r="I13" s="1">
        <v>117</v>
      </c>
      <c r="J13" s="148">
        <v>34960710.01</v>
      </c>
      <c r="K13" s="148">
        <v>11911401</v>
      </c>
      <c r="L13" s="146">
        <v>38605950.97</v>
      </c>
      <c r="M13" s="146">
        <v>11917549.029999997</v>
      </c>
      <c r="N13" s="122"/>
    </row>
    <row r="14" spans="1:14" ht="12.75">
      <c r="A14" s="229" t="s">
        <v>147</v>
      </c>
      <c r="B14" s="230"/>
      <c r="C14" s="230"/>
      <c r="D14" s="230"/>
      <c r="E14" s="230"/>
      <c r="F14" s="230"/>
      <c r="G14" s="230"/>
      <c r="H14" s="231"/>
      <c r="I14" s="1">
        <v>118</v>
      </c>
      <c r="J14" s="148">
        <v>474596.42</v>
      </c>
      <c r="K14" s="148">
        <v>148931</v>
      </c>
      <c r="L14" s="146">
        <v>329231.26</v>
      </c>
      <c r="M14" s="146">
        <v>80858.37</v>
      </c>
      <c r="N14" s="122"/>
    </row>
    <row r="15" spans="1:14" ht="12.75">
      <c r="A15" s="229" t="s">
        <v>61</v>
      </c>
      <c r="B15" s="230"/>
      <c r="C15" s="230"/>
      <c r="D15" s="230"/>
      <c r="E15" s="230"/>
      <c r="F15" s="230"/>
      <c r="G15" s="230"/>
      <c r="H15" s="231"/>
      <c r="I15" s="1">
        <v>119</v>
      </c>
      <c r="J15" s="148">
        <v>2809854.79</v>
      </c>
      <c r="K15" s="148">
        <v>962512</v>
      </c>
      <c r="L15" s="146">
        <v>2619494.85</v>
      </c>
      <c r="M15" s="146">
        <v>835397.6600000001</v>
      </c>
      <c r="N15" s="122"/>
    </row>
    <row r="16" spans="1:14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147">
        <f>SUM(J17:J19)</f>
        <v>16458631.629999999</v>
      </c>
      <c r="K16" s="147">
        <f>SUM(K17:K19)</f>
        <v>5448412</v>
      </c>
      <c r="L16" s="147">
        <f>SUM(L17:L19)</f>
        <v>15681230</v>
      </c>
      <c r="M16" s="147">
        <f>SUM(M17:M19)</f>
        <v>5193966.91</v>
      </c>
      <c r="N16" s="122"/>
    </row>
    <row r="17" spans="1:14" ht="12.75">
      <c r="A17" s="229" t="s">
        <v>62</v>
      </c>
      <c r="B17" s="230"/>
      <c r="C17" s="230"/>
      <c r="D17" s="230"/>
      <c r="E17" s="230"/>
      <c r="F17" s="230"/>
      <c r="G17" s="230"/>
      <c r="H17" s="231"/>
      <c r="I17" s="1">
        <v>121</v>
      </c>
      <c r="J17" s="148">
        <v>10852084.68</v>
      </c>
      <c r="K17" s="148">
        <v>3544829</v>
      </c>
      <c r="L17" s="146">
        <v>10378818.77</v>
      </c>
      <c r="M17" s="146">
        <v>3462967.4499999993</v>
      </c>
      <c r="N17" s="122"/>
    </row>
    <row r="18" spans="1:14" ht="12.75">
      <c r="A18" s="229" t="s">
        <v>63</v>
      </c>
      <c r="B18" s="230"/>
      <c r="C18" s="230"/>
      <c r="D18" s="230"/>
      <c r="E18" s="230"/>
      <c r="F18" s="230"/>
      <c r="G18" s="230"/>
      <c r="H18" s="231"/>
      <c r="I18" s="1">
        <v>122</v>
      </c>
      <c r="J18" s="148">
        <v>3133085.95</v>
      </c>
      <c r="K18" s="148">
        <v>1030188</v>
      </c>
      <c r="L18" s="146">
        <v>3043024.67</v>
      </c>
      <c r="M18" s="146">
        <v>1017663.23</v>
      </c>
      <c r="N18" s="122"/>
    </row>
    <row r="19" spans="1:14" ht="12.75">
      <c r="A19" s="229" t="s">
        <v>64</v>
      </c>
      <c r="B19" s="230"/>
      <c r="C19" s="230"/>
      <c r="D19" s="230"/>
      <c r="E19" s="230"/>
      <c r="F19" s="230"/>
      <c r="G19" s="230"/>
      <c r="H19" s="231"/>
      <c r="I19" s="1">
        <v>123</v>
      </c>
      <c r="J19" s="148">
        <v>2473461</v>
      </c>
      <c r="K19" s="148">
        <v>873395</v>
      </c>
      <c r="L19" s="146">
        <v>2259386.56</v>
      </c>
      <c r="M19" s="146">
        <v>713336.23</v>
      </c>
      <c r="N19" s="122"/>
    </row>
    <row r="20" spans="1:14" ht="12.75">
      <c r="A20" s="218" t="s">
        <v>105</v>
      </c>
      <c r="B20" s="219"/>
      <c r="C20" s="219"/>
      <c r="D20" s="219"/>
      <c r="E20" s="219"/>
      <c r="F20" s="219"/>
      <c r="G20" s="219"/>
      <c r="H20" s="220"/>
      <c r="I20" s="1">
        <v>124</v>
      </c>
      <c r="J20" s="148">
        <v>2271918.96</v>
      </c>
      <c r="K20" s="148">
        <v>757306</v>
      </c>
      <c r="L20" s="146">
        <v>2351128.32</v>
      </c>
      <c r="M20" s="146">
        <v>783709.8799999999</v>
      </c>
      <c r="N20" s="122"/>
    </row>
    <row r="21" spans="1:14" ht="12.75">
      <c r="A21" s="218" t="s">
        <v>106</v>
      </c>
      <c r="B21" s="219"/>
      <c r="C21" s="219"/>
      <c r="D21" s="219"/>
      <c r="E21" s="219"/>
      <c r="F21" s="219"/>
      <c r="G21" s="219"/>
      <c r="H21" s="220"/>
      <c r="I21" s="1">
        <v>125</v>
      </c>
      <c r="J21" s="148">
        <v>4406547.8</v>
      </c>
      <c r="K21" s="148">
        <v>1161175</v>
      </c>
      <c r="L21" s="146">
        <v>3622085.94</v>
      </c>
      <c r="M21" s="146">
        <v>1305445.1999999997</v>
      </c>
      <c r="N21" s="122"/>
    </row>
    <row r="22" spans="1:14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147">
        <f>SUM(J23:J24)</f>
        <v>0</v>
      </c>
      <c r="K22" s="147">
        <f>SUM(K23:K24)</f>
        <v>0</v>
      </c>
      <c r="L22" s="147">
        <f>SUM(L23:L24)</f>
        <v>0</v>
      </c>
      <c r="M22" s="147">
        <f>SUM(M23:M24)</f>
        <v>0</v>
      </c>
      <c r="N22" s="122"/>
    </row>
    <row r="23" spans="1:14" ht="12.75">
      <c r="A23" s="229" t="s">
        <v>137</v>
      </c>
      <c r="B23" s="230"/>
      <c r="C23" s="230"/>
      <c r="D23" s="230"/>
      <c r="E23" s="230"/>
      <c r="F23" s="230"/>
      <c r="G23" s="230"/>
      <c r="H23" s="231"/>
      <c r="I23" s="1">
        <v>127</v>
      </c>
      <c r="J23" s="148">
        <v>0</v>
      </c>
      <c r="K23" s="148">
        <v>0</v>
      </c>
      <c r="L23" s="146">
        <v>0</v>
      </c>
      <c r="M23" s="146">
        <v>0</v>
      </c>
      <c r="N23" s="122"/>
    </row>
    <row r="24" spans="1:14" ht="12.75">
      <c r="A24" s="229" t="s">
        <v>138</v>
      </c>
      <c r="B24" s="230"/>
      <c r="C24" s="230"/>
      <c r="D24" s="230"/>
      <c r="E24" s="230"/>
      <c r="F24" s="230"/>
      <c r="G24" s="230"/>
      <c r="H24" s="231"/>
      <c r="I24" s="1">
        <v>128</v>
      </c>
      <c r="J24" s="148">
        <v>0</v>
      </c>
      <c r="K24" s="148">
        <v>0</v>
      </c>
      <c r="L24" s="146">
        <v>0</v>
      </c>
      <c r="M24" s="146">
        <v>0</v>
      </c>
      <c r="N24" s="122"/>
    </row>
    <row r="25" spans="1:14" ht="12.75">
      <c r="A25" s="218" t="s">
        <v>107</v>
      </c>
      <c r="B25" s="219"/>
      <c r="C25" s="219"/>
      <c r="D25" s="219"/>
      <c r="E25" s="219"/>
      <c r="F25" s="219"/>
      <c r="G25" s="219"/>
      <c r="H25" s="220"/>
      <c r="I25" s="1">
        <v>129</v>
      </c>
      <c r="J25" s="148">
        <v>0</v>
      </c>
      <c r="K25" s="148">
        <v>0</v>
      </c>
      <c r="L25" s="146">
        <v>0</v>
      </c>
      <c r="M25" s="146">
        <v>0</v>
      </c>
      <c r="N25" s="122"/>
    </row>
    <row r="26" spans="1:14" ht="12.75">
      <c r="A26" s="218" t="s">
        <v>50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148">
        <v>334328.15</v>
      </c>
      <c r="K26" s="148">
        <v>78358</v>
      </c>
      <c r="L26" s="146">
        <v>510278.1</v>
      </c>
      <c r="M26" s="146">
        <v>26888.429999999993</v>
      </c>
      <c r="N26" s="122"/>
    </row>
    <row r="27" spans="1:14" ht="12.75">
      <c r="A27" s="218" t="s">
        <v>213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147">
        <f>SUM(J28:J32)</f>
        <v>207372.31</v>
      </c>
      <c r="K27" s="147">
        <f>SUM(K28:K32)</f>
        <v>65956</v>
      </c>
      <c r="L27" s="147">
        <f>SUM(L28:L32)</f>
        <v>587906.58</v>
      </c>
      <c r="M27" s="147">
        <f>SUM(M28:M32)</f>
        <v>43707.25</v>
      </c>
      <c r="N27" s="122"/>
    </row>
    <row r="28" spans="1:14" ht="0.75" customHeight="1">
      <c r="A28" s="218" t="s">
        <v>227</v>
      </c>
      <c r="B28" s="219"/>
      <c r="C28" s="219"/>
      <c r="D28" s="219"/>
      <c r="E28" s="219"/>
      <c r="F28" s="219"/>
      <c r="G28" s="219"/>
      <c r="H28" s="220"/>
      <c r="I28" s="1">
        <v>132</v>
      </c>
      <c r="J28" s="149">
        <v>0</v>
      </c>
      <c r="K28" s="149">
        <v>0</v>
      </c>
      <c r="L28" s="150">
        <v>0</v>
      </c>
      <c r="M28" s="150">
        <v>0</v>
      </c>
      <c r="N28" s="122"/>
    </row>
    <row r="29" spans="1:14" ht="23.25" customHeight="1">
      <c r="A29" s="218" t="s">
        <v>155</v>
      </c>
      <c r="B29" s="219"/>
      <c r="C29" s="219"/>
      <c r="D29" s="219"/>
      <c r="E29" s="219"/>
      <c r="F29" s="219"/>
      <c r="G29" s="219"/>
      <c r="H29" s="220"/>
      <c r="I29" s="1">
        <v>133</v>
      </c>
      <c r="J29" s="148">
        <v>207372.31</v>
      </c>
      <c r="K29" s="148">
        <v>65956</v>
      </c>
      <c r="L29" s="325">
        <v>587906.58</v>
      </c>
      <c r="M29" s="325">
        <v>43707.25</v>
      </c>
      <c r="N29" s="122"/>
    </row>
    <row r="30" spans="1:14" ht="12.75">
      <c r="A30" s="218" t="s">
        <v>139</v>
      </c>
      <c r="B30" s="219"/>
      <c r="C30" s="219"/>
      <c r="D30" s="219"/>
      <c r="E30" s="219"/>
      <c r="F30" s="219"/>
      <c r="G30" s="219"/>
      <c r="H30" s="220"/>
      <c r="I30" s="1">
        <v>134</v>
      </c>
      <c r="J30" s="148">
        <v>0</v>
      </c>
      <c r="K30" s="148">
        <v>0</v>
      </c>
      <c r="L30" s="146">
        <v>0</v>
      </c>
      <c r="M30" s="146">
        <v>0</v>
      </c>
      <c r="N30" s="122"/>
    </row>
    <row r="31" spans="1:14" ht="12.75">
      <c r="A31" s="218" t="s">
        <v>223</v>
      </c>
      <c r="B31" s="219"/>
      <c r="C31" s="219"/>
      <c r="D31" s="219"/>
      <c r="E31" s="219"/>
      <c r="F31" s="219"/>
      <c r="G31" s="219"/>
      <c r="H31" s="220"/>
      <c r="I31" s="1">
        <v>135</v>
      </c>
      <c r="J31" s="148">
        <v>0</v>
      </c>
      <c r="K31" s="148">
        <v>0</v>
      </c>
      <c r="L31" s="146">
        <v>0</v>
      </c>
      <c r="M31" s="146">
        <v>0</v>
      </c>
      <c r="N31" s="122"/>
    </row>
    <row r="32" spans="1:14" ht="12.75">
      <c r="A32" s="218" t="s">
        <v>140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148">
        <v>0</v>
      </c>
      <c r="K32" s="148">
        <v>0</v>
      </c>
      <c r="L32" s="146">
        <v>0</v>
      </c>
      <c r="M32" s="146">
        <v>0</v>
      </c>
      <c r="N32" s="122"/>
    </row>
    <row r="33" spans="1:14" ht="12" customHeight="1">
      <c r="A33" s="218" t="s">
        <v>214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147">
        <f>SUM(J34:J37)</f>
        <v>1197619.88</v>
      </c>
      <c r="K33" s="147">
        <f>SUM(K34:K37)</f>
        <v>417201</v>
      </c>
      <c r="L33" s="147">
        <f>SUM(L34:L37)</f>
        <v>1544361.58</v>
      </c>
      <c r="M33" s="147">
        <f>SUM(M34:M37)</f>
        <v>513555.9900000001</v>
      </c>
      <c r="N33" s="122"/>
    </row>
    <row r="34" spans="1:14" ht="6" customHeight="1" hidden="1">
      <c r="A34" s="218" t="s">
        <v>66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148">
        <v>0</v>
      </c>
      <c r="K34" s="148">
        <v>0</v>
      </c>
      <c r="L34" s="146">
        <v>0</v>
      </c>
      <c r="M34" s="146">
        <v>0</v>
      </c>
      <c r="N34" s="122"/>
    </row>
    <row r="35" spans="1:14" ht="20.25" customHeight="1">
      <c r="A35" s="218" t="s">
        <v>65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148">
        <v>1197619.88</v>
      </c>
      <c r="K35" s="148">
        <v>417201</v>
      </c>
      <c r="L35" s="146">
        <v>1544361.58</v>
      </c>
      <c r="M35" s="146">
        <v>513555.9900000001</v>
      </c>
      <c r="N35" s="122"/>
    </row>
    <row r="36" spans="1:14" ht="12.75">
      <c r="A36" s="218" t="s">
        <v>224</v>
      </c>
      <c r="B36" s="219"/>
      <c r="C36" s="219"/>
      <c r="D36" s="219"/>
      <c r="E36" s="219"/>
      <c r="F36" s="219"/>
      <c r="G36" s="219"/>
      <c r="H36" s="220"/>
      <c r="I36" s="1">
        <v>140</v>
      </c>
      <c r="J36" s="148">
        <v>0</v>
      </c>
      <c r="K36" s="148">
        <v>0</v>
      </c>
      <c r="L36" s="146">
        <v>0</v>
      </c>
      <c r="M36" s="146">
        <v>0</v>
      </c>
      <c r="N36" s="122"/>
    </row>
    <row r="37" spans="1:14" ht="12.75">
      <c r="A37" s="218" t="s">
        <v>67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148">
        <v>0</v>
      </c>
      <c r="K37" s="148">
        <v>0</v>
      </c>
      <c r="L37" s="146">
        <v>0</v>
      </c>
      <c r="M37" s="146">
        <v>0</v>
      </c>
      <c r="N37" s="122"/>
    </row>
    <row r="38" spans="1:14" ht="12.75">
      <c r="A38" s="218" t="s">
        <v>195</v>
      </c>
      <c r="B38" s="219"/>
      <c r="C38" s="219"/>
      <c r="D38" s="219"/>
      <c r="E38" s="219"/>
      <c r="F38" s="219"/>
      <c r="G38" s="219"/>
      <c r="H38" s="220"/>
      <c r="I38" s="1">
        <v>142</v>
      </c>
      <c r="J38" s="148">
        <v>0</v>
      </c>
      <c r="K38" s="148">
        <v>0</v>
      </c>
      <c r="L38" s="146">
        <v>0</v>
      </c>
      <c r="M38" s="146">
        <v>0</v>
      </c>
      <c r="N38" s="122"/>
    </row>
    <row r="39" spans="1:14" ht="12.75">
      <c r="A39" s="218" t="s">
        <v>196</v>
      </c>
      <c r="B39" s="219"/>
      <c r="C39" s="219"/>
      <c r="D39" s="219"/>
      <c r="E39" s="219"/>
      <c r="F39" s="219"/>
      <c r="G39" s="219"/>
      <c r="H39" s="220"/>
      <c r="I39" s="1">
        <v>143</v>
      </c>
      <c r="J39" s="148">
        <v>0</v>
      </c>
      <c r="K39" s="148">
        <v>0</v>
      </c>
      <c r="L39" s="146">
        <v>0</v>
      </c>
      <c r="M39" s="146">
        <v>0</v>
      </c>
      <c r="N39" s="122"/>
    </row>
    <row r="40" spans="1:14" ht="12.75">
      <c r="A40" s="218" t="s">
        <v>225</v>
      </c>
      <c r="B40" s="219"/>
      <c r="C40" s="219"/>
      <c r="D40" s="219"/>
      <c r="E40" s="219"/>
      <c r="F40" s="219"/>
      <c r="G40" s="219"/>
      <c r="H40" s="220"/>
      <c r="I40" s="1">
        <v>144</v>
      </c>
      <c r="J40" s="148">
        <v>0</v>
      </c>
      <c r="K40" s="148">
        <v>0</v>
      </c>
      <c r="L40" s="146">
        <v>0</v>
      </c>
      <c r="M40" s="146">
        <v>0</v>
      </c>
      <c r="N40" s="122"/>
    </row>
    <row r="41" spans="1:14" ht="12.75">
      <c r="A41" s="218" t="s">
        <v>226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148">
        <v>0</v>
      </c>
      <c r="K41" s="148">
        <v>0</v>
      </c>
      <c r="L41" s="146">
        <v>0</v>
      </c>
      <c r="M41" s="146">
        <v>0</v>
      </c>
      <c r="N41" s="122"/>
    </row>
    <row r="42" spans="1:14" ht="12.75">
      <c r="A42" s="218" t="s">
        <v>215</v>
      </c>
      <c r="B42" s="219"/>
      <c r="C42" s="219"/>
      <c r="D42" s="219"/>
      <c r="E42" s="219"/>
      <c r="F42" s="219"/>
      <c r="G42" s="219"/>
      <c r="H42" s="220"/>
      <c r="I42" s="1">
        <v>146</v>
      </c>
      <c r="J42" s="147">
        <f>J7+J27+J38+J40</f>
        <v>60640386.25</v>
      </c>
      <c r="K42" s="147">
        <f>K7+K27+K38+K40</f>
        <v>20542836</v>
      </c>
      <c r="L42" s="147">
        <f>L7+L27+L38+L40</f>
        <v>68499192.80999999</v>
      </c>
      <c r="M42" s="147">
        <f>M7+M27+M38+M40</f>
        <v>21910375.589999996</v>
      </c>
      <c r="N42" s="122"/>
    </row>
    <row r="43" spans="1:14" ht="12.75">
      <c r="A43" s="218" t="s">
        <v>216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147">
        <f>J10+J33+J39+J41</f>
        <v>60355052.169999994</v>
      </c>
      <c r="K43" s="147">
        <f>K10+K33+K39+K41</f>
        <v>20549632</v>
      </c>
      <c r="L43" s="147">
        <f>L10+L33+L39+L41</f>
        <v>64842950.19</v>
      </c>
      <c r="M43" s="147">
        <f>M10+M33+M39+M41</f>
        <v>21696330.849999994</v>
      </c>
      <c r="N43" s="122"/>
    </row>
    <row r="44" spans="1:14" ht="12.75">
      <c r="A44" s="218" t="s">
        <v>236</v>
      </c>
      <c r="B44" s="219"/>
      <c r="C44" s="219"/>
      <c r="D44" s="219"/>
      <c r="E44" s="219"/>
      <c r="F44" s="219"/>
      <c r="G44" s="219"/>
      <c r="H44" s="220"/>
      <c r="I44" s="1">
        <v>148</v>
      </c>
      <c r="J44" s="147">
        <f>J42-J43</f>
        <v>285334.08000000566</v>
      </c>
      <c r="K44" s="147">
        <f>K42-K43</f>
        <v>-6796</v>
      </c>
      <c r="L44" s="147">
        <f>L42-L43</f>
        <v>3656242.61999999</v>
      </c>
      <c r="M44" s="147">
        <f>M42-M43</f>
        <v>214044.7400000021</v>
      </c>
      <c r="N44" s="122"/>
    </row>
    <row r="45" spans="1:14" ht="12.75">
      <c r="A45" s="238" t="s">
        <v>218</v>
      </c>
      <c r="B45" s="239"/>
      <c r="C45" s="239"/>
      <c r="D45" s="239"/>
      <c r="E45" s="239"/>
      <c r="F45" s="239"/>
      <c r="G45" s="239"/>
      <c r="H45" s="240"/>
      <c r="I45" s="1">
        <v>149</v>
      </c>
      <c r="J45" s="147">
        <f>IF(J42&gt;J43,J42-J43,0)</f>
        <v>285334.08000000566</v>
      </c>
      <c r="K45" s="147">
        <f>IF(K42&gt;K43,K42-K43,0)</f>
        <v>0</v>
      </c>
      <c r="L45" s="147">
        <f>IF(L42&gt;L43,L42-L43,0)</f>
        <v>3656242.61999999</v>
      </c>
      <c r="M45" s="147">
        <f>IF(M42&gt;M43,M42-M43,0)</f>
        <v>214044.7400000021</v>
      </c>
      <c r="N45" s="122"/>
    </row>
    <row r="46" spans="1:14" ht="12.75">
      <c r="A46" s="238" t="s">
        <v>219</v>
      </c>
      <c r="B46" s="239"/>
      <c r="C46" s="239"/>
      <c r="D46" s="239"/>
      <c r="E46" s="239"/>
      <c r="F46" s="239"/>
      <c r="G46" s="239"/>
      <c r="H46" s="240"/>
      <c r="I46" s="1">
        <v>150</v>
      </c>
      <c r="J46" s="147">
        <f>IF(J43&gt;J42,J43-J42,0)</f>
        <v>0</v>
      </c>
      <c r="K46" s="147">
        <f>IF(K43&gt;K42,K43-K42,0)</f>
        <v>6796</v>
      </c>
      <c r="L46" s="146">
        <v>0</v>
      </c>
      <c r="M46" s="146">
        <v>0</v>
      </c>
      <c r="N46" s="122"/>
    </row>
    <row r="47" spans="1:14" ht="12.75">
      <c r="A47" s="218" t="s">
        <v>217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148">
        <v>0</v>
      </c>
      <c r="K47" s="148">
        <v>0</v>
      </c>
      <c r="L47" s="146">
        <v>0</v>
      </c>
      <c r="M47" s="146">
        <v>0</v>
      </c>
      <c r="N47" s="122"/>
    </row>
    <row r="48" spans="1:14" ht="12.75">
      <c r="A48" s="218" t="s">
        <v>237</v>
      </c>
      <c r="B48" s="219"/>
      <c r="C48" s="219"/>
      <c r="D48" s="219"/>
      <c r="E48" s="219"/>
      <c r="F48" s="219"/>
      <c r="G48" s="219"/>
      <c r="H48" s="220"/>
      <c r="I48" s="1">
        <v>152</v>
      </c>
      <c r="J48" s="147">
        <f>J44-J47</f>
        <v>285334.08000000566</v>
      </c>
      <c r="K48" s="147">
        <f>K44-K47</f>
        <v>-6796</v>
      </c>
      <c r="L48" s="147">
        <f>L44-L47</f>
        <v>3656242.61999999</v>
      </c>
      <c r="M48" s="147">
        <f>M44-M47</f>
        <v>214044.7400000021</v>
      </c>
      <c r="N48" s="122"/>
    </row>
    <row r="49" spans="1:14" ht="12.75">
      <c r="A49" s="238" t="s">
        <v>192</v>
      </c>
      <c r="B49" s="239"/>
      <c r="C49" s="239"/>
      <c r="D49" s="239"/>
      <c r="E49" s="239"/>
      <c r="F49" s="239"/>
      <c r="G49" s="239"/>
      <c r="H49" s="240"/>
      <c r="I49" s="1">
        <v>153</v>
      </c>
      <c r="J49" s="147">
        <f>IF(J48&gt;0,J48,0)</f>
        <v>285334.08000000566</v>
      </c>
      <c r="K49" s="147">
        <f>IF(K48&gt;0,K48,0)</f>
        <v>0</v>
      </c>
      <c r="L49" s="147">
        <f>IF(L48&gt;0,L48,0)</f>
        <v>3656242.61999999</v>
      </c>
      <c r="M49" s="147">
        <f>IF(M48&gt;0,M48,0)</f>
        <v>214044.7400000021</v>
      </c>
      <c r="N49" s="122"/>
    </row>
    <row r="50" spans="1:14" ht="12.75">
      <c r="A50" s="262" t="s">
        <v>220</v>
      </c>
      <c r="B50" s="263"/>
      <c r="C50" s="263"/>
      <c r="D50" s="263"/>
      <c r="E50" s="263"/>
      <c r="F50" s="263"/>
      <c r="G50" s="263"/>
      <c r="H50" s="264"/>
      <c r="I50" s="2">
        <v>154</v>
      </c>
      <c r="J50" s="147">
        <f>IF(J48&lt;0,-J48,0)</f>
        <v>0</v>
      </c>
      <c r="K50" s="147">
        <f>IF(K48&lt;0,-K48,0)</f>
        <v>6796</v>
      </c>
      <c r="L50" s="147">
        <f>IF(L48&lt;0,-L48,0)</f>
        <v>0</v>
      </c>
      <c r="M50" s="147">
        <f>IF(M48&lt;0,-M48,0)</f>
        <v>0</v>
      </c>
      <c r="N50" s="122"/>
    </row>
    <row r="51" spans="1:13" ht="12.75" customHeight="1">
      <c r="A51" s="235" t="s">
        <v>312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</row>
    <row r="52" spans="1:13" ht="12.75" customHeight="1">
      <c r="A52" s="215" t="s">
        <v>187</v>
      </c>
      <c r="B52" s="216"/>
      <c r="C52" s="216"/>
      <c r="D52" s="216"/>
      <c r="E52" s="216"/>
      <c r="F52" s="216"/>
      <c r="G52" s="216"/>
      <c r="H52" s="216"/>
      <c r="I52" s="30"/>
      <c r="J52" s="30"/>
      <c r="K52" s="30"/>
      <c r="L52" s="30"/>
      <c r="M52" s="35"/>
    </row>
    <row r="53" spans="1:13" ht="12.75">
      <c r="A53" s="259" t="s">
        <v>234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/>
      <c r="K53" s="7"/>
      <c r="L53" s="7"/>
      <c r="M53" s="7"/>
    </row>
    <row r="54" spans="1:13" ht="12.75">
      <c r="A54" s="259" t="s">
        <v>235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/>
      <c r="K54" s="8"/>
      <c r="L54" s="8"/>
      <c r="M54" s="8"/>
    </row>
    <row r="55" spans="1:13" ht="12.75" customHeight="1">
      <c r="A55" s="235" t="s">
        <v>189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</row>
    <row r="56" spans="1:13" ht="12.75">
      <c r="A56" s="215" t="s">
        <v>204</v>
      </c>
      <c r="B56" s="216"/>
      <c r="C56" s="216"/>
      <c r="D56" s="216"/>
      <c r="E56" s="216"/>
      <c r="F56" s="216"/>
      <c r="G56" s="216"/>
      <c r="H56" s="217"/>
      <c r="I56" s="9">
        <v>157</v>
      </c>
      <c r="J56" s="6">
        <f>J48</f>
        <v>285334.08000000566</v>
      </c>
      <c r="K56" s="6">
        <f>K48</f>
        <v>-6796</v>
      </c>
      <c r="L56" s="6">
        <f>L49</f>
        <v>3656242.61999999</v>
      </c>
      <c r="M56" s="6">
        <f>M49</f>
        <v>214044.7400000021</v>
      </c>
    </row>
    <row r="57" spans="1:13" ht="12.75">
      <c r="A57" s="218" t="s">
        <v>221</v>
      </c>
      <c r="B57" s="219"/>
      <c r="C57" s="219"/>
      <c r="D57" s="219"/>
      <c r="E57" s="219"/>
      <c r="F57" s="219"/>
      <c r="G57" s="219"/>
      <c r="H57" s="220"/>
      <c r="I57" s="1">
        <v>158</v>
      </c>
      <c r="J57" s="29">
        <f>SUM(J58:J64)</f>
        <v>0</v>
      </c>
      <c r="K57" s="29">
        <f>SUM(K58:K64)</f>
        <v>0</v>
      </c>
      <c r="L57" s="29"/>
      <c r="M57" s="29"/>
    </row>
    <row r="58" spans="1:13" ht="12.75">
      <c r="A58" s="218" t="s">
        <v>228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>
        <v>0</v>
      </c>
      <c r="K58" s="7">
        <v>0</v>
      </c>
      <c r="L58" s="7"/>
      <c r="M58" s="7"/>
    </row>
    <row r="59" spans="1:13" ht="12.75">
      <c r="A59" s="218" t="s">
        <v>229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>
        <v>0</v>
      </c>
      <c r="K59" s="7">
        <v>0</v>
      </c>
      <c r="L59" s="7"/>
      <c r="M59" s="7"/>
    </row>
    <row r="60" spans="1:13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>
        <v>0</v>
      </c>
      <c r="K60" s="7">
        <v>0</v>
      </c>
      <c r="L60" s="7"/>
      <c r="M60" s="7"/>
    </row>
    <row r="61" spans="1:13" ht="12.75">
      <c r="A61" s="218" t="s">
        <v>230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>
        <v>0</v>
      </c>
      <c r="K61" s="7">
        <v>0</v>
      </c>
      <c r="L61" s="7"/>
      <c r="M61" s="7"/>
    </row>
    <row r="62" spans="1:13" ht="12.75">
      <c r="A62" s="218" t="s">
        <v>231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>
        <v>0</v>
      </c>
      <c r="K62" s="7">
        <v>0</v>
      </c>
      <c r="L62" s="7"/>
      <c r="M62" s="7"/>
    </row>
    <row r="63" spans="1:13" ht="12.75">
      <c r="A63" s="218" t="s">
        <v>232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>
        <v>0</v>
      </c>
      <c r="K63" s="7">
        <v>0</v>
      </c>
      <c r="L63" s="7"/>
      <c r="M63" s="7"/>
    </row>
    <row r="64" spans="1:13" ht="12.75">
      <c r="A64" s="218" t="s">
        <v>233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>
        <v>0</v>
      </c>
      <c r="K64" s="7">
        <v>0</v>
      </c>
      <c r="L64" s="7"/>
      <c r="M64" s="7"/>
    </row>
    <row r="65" spans="1:13" ht="12.75">
      <c r="A65" s="218" t="s">
        <v>222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>
        <v>0</v>
      </c>
      <c r="K65" s="7">
        <v>0</v>
      </c>
      <c r="L65" s="7"/>
      <c r="M65" s="7"/>
    </row>
    <row r="66" spans="1:13" ht="12.75">
      <c r="A66" s="218" t="s">
        <v>193</v>
      </c>
      <c r="B66" s="219"/>
      <c r="C66" s="219"/>
      <c r="D66" s="219"/>
      <c r="E66" s="219"/>
      <c r="F66" s="219"/>
      <c r="G66" s="219"/>
      <c r="H66" s="220"/>
      <c r="I66" s="1">
        <v>167</v>
      </c>
      <c r="J66" s="29">
        <f>J57-J65</f>
        <v>0</v>
      </c>
      <c r="K66" s="29">
        <f>K57-K65</f>
        <v>0</v>
      </c>
      <c r="L66" s="29">
        <f>L57-L65</f>
        <v>0</v>
      </c>
      <c r="M66" s="29">
        <f>M57-M65</f>
        <v>0</v>
      </c>
    </row>
    <row r="67" spans="1:13" ht="12.75">
      <c r="A67" s="218" t="s">
        <v>194</v>
      </c>
      <c r="B67" s="219"/>
      <c r="C67" s="219"/>
      <c r="D67" s="219"/>
      <c r="E67" s="219"/>
      <c r="F67" s="219"/>
      <c r="G67" s="219"/>
      <c r="H67" s="220"/>
      <c r="I67" s="1">
        <v>168</v>
      </c>
      <c r="J67" s="34">
        <f>J56+J66</f>
        <v>285334.08000000566</v>
      </c>
      <c r="K67" s="34">
        <f>K56+K66</f>
        <v>-6796</v>
      </c>
      <c r="L67" s="34">
        <f>L56+L66</f>
        <v>3656242.61999999</v>
      </c>
      <c r="M67" s="34">
        <f>M56+M66</f>
        <v>214044.7400000021</v>
      </c>
    </row>
    <row r="68" spans="1:13" ht="12.75" customHeight="1">
      <c r="A68" s="269" t="s">
        <v>313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</row>
    <row r="69" spans="1:13" ht="12.75" customHeight="1">
      <c r="A69" s="271" t="s">
        <v>188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</row>
    <row r="70" spans="1:13" ht="12.75">
      <c r="A70" s="259" t="s">
        <v>234</v>
      </c>
      <c r="B70" s="260"/>
      <c r="C70" s="260"/>
      <c r="D70" s="260"/>
      <c r="E70" s="260"/>
      <c r="F70" s="260"/>
      <c r="G70" s="260"/>
      <c r="H70" s="261"/>
      <c r="I70" s="1">
        <v>169</v>
      </c>
      <c r="J70" s="7"/>
      <c r="K70" s="7"/>
      <c r="L70" s="7"/>
      <c r="M70" s="7"/>
    </row>
    <row r="71" spans="1:13" ht="12.75">
      <c r="A71" s="266" t="s">
        <v>235</v>
      </c>
      <c r="B71" s="267"/>
      <c r="C71" s="267"/>
      <c r="D71" s="267"/>
      <c r="E71" s="267"/>
      <c r="F71" s="267"/>
      <c r="G71" s="267"/>
      <c r="H71" s="26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2">
    <dataValidation allowBlank="1" sqref="A1:I65536 J68:K65536 J1:K55 N1:IV65536 L1:M6 L48:M65536 L16:M16 L22:M22 L33:M33 L27:M27 L42:M45"/>
    <dataValidation type="whole" operator="notEqual" allowBlank="1" showInputMessage="1" showErrorMessage="1" errorTitle="Pogrešan unos" error="Mogu se unijeti samo cjelobrojne vrijednosti." sqref="J66:K67 J56 J57:K57 J58:J6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22">
      <selection activeCell="L51" sqref="L51"/>
    </sheetView>
  </sheetViews>
  <sheetFormatPr defaultColWidth="9.140625" defaultRowHeight="12.75"/>
  <cols>
    <col min="1" max="7" width="9.140625" style="28" customWidth="1"/>
    <col min="8" max="8" width="7.57421875" style="28" customWidth="1"/>
    <col min="9" max="9" width="8.140625" style="28" customWidth="1"/>
    <col min="10" max="10" width="9.140625" style="28" customWidth="1"/>
    <col min="11" max="11" width="11.00390625" style="28" customWidth="1"/>
    <col min="12" max="12" width="9.8515625" style="28" bestFit="1" customWidth="1"/>
    <col min="13" max="16384" width="9.140625" style="28" customWidth="1"/>
  </cols>
  <sheetData>
    <row r="1" spans="1:11" ht="12.75" customHeight="1">
      <c r="A1" s="276" t="s">
        <v>164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349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3" t="s">
        <v>338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33.75">
      <c r="A4" s="278" t="s">
        <v>59</v>
      </c>
      <c r="B4" s="278"/>
      <c r="C4" s="278"/>
      <c r="D4" s="278"/>
      <c r="E4" s="278"/>
      <c r="F4" s="278"/>
      <c r="G4" s="278"/>
      <c r="H4" s="278"/>
      <c r="I4" s="39" t="s">
        <v>279</v>
      </c>
      <c r="J4" s="40" t="s">
        <v>318</v>
      </c>
      <c r="K4" s="40" t="s">
        <v>319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41">
        <v>2</v>
      </c>
      <c r="J5" s="42" t="s">
        <v>283</v>
      </c>
      <c r="K5" s="42" t="s">
        <v>284</v>
      </c>
    </row>
    <row r="6" spans="1:11" ht="12.75">
      <c r="A6" s="235" t="s">
        <v>156</v>
      </c>
      <c r="B6" s="246"/>
      <c r="C6" s="246"/>
      <c r="D6" s="246"/>
      <c r="E6" s="246"/>
      <c r="F6" s="246"/>
      <c r="G6" s="246"/>
      <c r="H6" s="246"/>
      <c r="I6" s="280"/>
      <c r="J6" s="280"/>
      <c r="K6" s="281"/>
    </row>
    <row r="7" spans="1:11" ht="12.75">
      <c r="A7" s="229" t="s">
        <v>40</v>
      </c>
      <c r="B7" s="230"/>
      <c r="C7" s="230"/>
      <c r="D7" s="230"/>
      <c r="E7" s="230"/>
      <c r="F7" s="230"/>
      <c r="G7" s="230"/>
      <c r="H7" s="230"/>
      <c r="I7" s="1">
        <v>1</v>
      </c>
      <c r="J7" s="7">
        <v>285334</v>
      </c>
      <c r="K7" s="7">
        <v>3656242.61999999</v>
      </c>
    </row>
    <row r="8" spans="1:11" ht="12.75">
      <c r="A8" s="229" t="s">
        <v>41</v>
      </c>
      <c r="B8" s="230"/>
      <c r="C8" s="230"/>
      <c r="D8" s="230"/>
      <c r="E8" s="230"/>
      <c r="F8" s="230"/>
      <c r="G8" s="230"/>
      <c r="H8" s="230"/>
      <c r="I8" s="1">
        <v>2</v>
      </c>
      <c r="J8" s="7">
        <v>2271919</v>
      </c>
      <c r="K8" s="7">
        <v>2351128.32</v>
      </c>
    </row>
    <row r="9" spans="1:11" ht="12.75">
      <c r="A9" s="229" t="s">
        <v>42</v>
      </c>
      <c r="B9" s="230"/>
      <c r="C9" s="230"/>
      <c r="D9" s="230"/>
      <c r="E9" s="230"/>
      <c r="F9" s="230"/>
      <c r="G9" s="230"/>
      <c r="H9" s="230"/>
      <c r="I9" s="1">
        <v>3</v>
      </c>
      <c r="J9" s="7">
        <v>1824330</v>
      </c>
      <c r="K9" s="7">
        <v>0</v>
      </c>
    </row>
    <row r="10" spans="1:11" ht="12.75">
      <c r="A10" s="229" t="s">
        <v>43</v>
      </c>
      <c r="B10" s="230"/>
      <c r="C10" s="230"/>
      <c r="D10" s="230"/>
      <c r="E10" s="230"/>
      <c r="F10" s="230"/>
      <c r="G10" s="230"/>
      <c r="H10" s="230"/>
      <c r="I10" s="1">
        <v>4</v>
      </c>
      <c r="J10" s="7">
        <v>0</v>
      </c>
      <c r="K10" s="7">
        <v>0</v>
      </c>
    </row>
    <row r="11" spans="1:11" ht="12.75">
      <c r="A11" s="229" t="s">
        <v>44</v>
      </c>
      <c r="B11" s="230"/>
      <c r="C11" s="230"/>
      <c r="D11" s="230"/>
      <c r="E11" s="230"/>
      <c r="F11" s="230"/>
      <c r="G11" s="230"/>
      <c r="H11" s="230"/>
      <c r="I11" s="1">
        <v>5</v>
      </c>
      <c r="J11" s="7">
        <v>0</v>
      </c>
      <c r="K11" s="7">
        <v>0</v>
      </c>
    </row>
    <row r="12" spans="1:12" ht="12.75">
      <c r="A12" s="229" t="s">
        <v>51</v>
      </c>
      <c r="B12" s="230"/>
      <c r="C12" s="230"/>
      <c r="D12" s="230"/>
      <c r="E12" s="230"/>
      <c r="F12" s="230"/>
      <c r="G12" s="230"/>
      <c r="H12" s="230"/>
      <c r="I12" s="1">
        <v>6</v>
      </c>
      <c r="J12" s="7">
        <v>0</v>
      </c>
      <c r="K12" s="7">
        <v>0</v>
      </c>
      <c r="L12" s="122"/>
    </row>
    <row r="13" spans="1:11" ht="12.75">
      <c r="A13" s="218" t="s">
        <v>157</v>
      </c>
      <c r="B13" s="219"/>
      <c r="C13" s="219"/>
      <c r="D13" s="219"/>
      <c r="E13" s="219"/>
      <c r="F13" s="219"/>
      <c r="G13" s="219"/>
      <c r="H13" s="219"/>
      <c r="I13" s="1">
        <v>7</v>
      </c>
      <c r="J13" s="29">
        <f>SUM(J7:J12)</f>
        <v>4381583</v>
      </c>
      <c r="K13" s="29">
        <f>SUM(K7:K12)</f>
        <v>6007370.93999999</v>
      </c>
    </row>
    <row r="14" spans="1:11" ht="12.75">
      <c r="A14" s="229" t="s">
        <v>52</v>
      </c>
      <c r="B14" s="230"/>
      <c r="C14" s="230"/>
      <c r="D14" s="230"/>
      <c r="E14" s="230"/>
      <c r="F14" s="230"/>
      <c r="G14" s="230"/>
      <c r="H14" s="230"/>
      <c r="I14" s="1">
        <v>8</v>
      </c>
      <c r="J14" s="7">
        <v>0</v>
      </c>
      <c r="K14" s="7">
        <v>1629035.4800000004</v>
      </c>
    </row>
    <row r="15" spans="1:11" ht="12.75">
      <c r="A15" s="229" t="s">
        <v>53</v>
      </c>
      <c r="B15" s="230"/>
      <c r="C15" s="230"/>
      <c r="D15" s="230"/>
      <c r="E15" s="230"/>
      <c r="F15" s="230"/>
      <c r="G15" s="230"/>
      <c r="H15" s="230"/>
      <c r="I15" s="1">
        <v>9</v>
      </c>
      <c r="J15" s="7">
        <v>2348378</v>
      </c>
      <c r="K15" s="7">
        <v>4397711.489999998</v>
      </c>
    </row>
    <row r="16" spans="1:11" ht="12.75">
      <c r="A16" s="229" t="s">
        <v>54</v>
      </c>
      <c r="B16" s="230"/>
      <c r="C16" s="230"/>
      <c r="D16" s="230"/>
      <c r="E16" s="230"/>
      <c r="F16" s="230"/>
      <c r="G16" s="230"/>
      <c r="H16" s="230"/>
      <c r="I16" s="1">
        <v>10</v>
      </c>
      <c r="J16" s="7">
        <v>3012118</v>
      </c>
      <c r="K16" s="7">
        <v>939058.6400000006</v>
      </c>
    </row>
    <row r="17" spans="1:11" ht="12.75">
      <c r="A17" s="229" t="s">
        <v>55</v>
      </c>
      <c r="B17" s="230"/>
      <c r="C17" s="230"/>
      <c r="D17" s="230"/>
      <c r="E17" s="230"/>
      <c r="F17" s="230"/>
      <c r="G17" s="230"/>
      <c r="H17" s="230"/>
      <c r="I17" s="1">
        <v>11</v>
      </c>
      <c r="J17" s="7">
        <v>5537</v>
      </c>
      <c r="K17" s="7">
        <v>9872.600000000006</v>
      </c>
    </row>
    <row r="18" spans="1:11" ht="12.75">
      <c r="A18" s="218" t="s">
        <v>158</v>
      </c>
      <c r="B18" s="219"/>
      <c r="C18" s="219"/>
      <c r="D18" s="219"/>
      <c r="E18" s="219"/>
      <c r="F18" s="219"/>
      <c r="G18" s="219"/>
      <c r="H18" s="219"/>
      <c r="I18" s="1">
        <v>12</v>
      </c>
      <c r="J18" s="29">
        <f>SUM(J14:J17)</f>
        <v>5366033</v>
      </c>
      <c r="K18" s="29">
        <f>SUM(K14:K17)</f>
        <v>6975678.209999999</v>
      </c>
    </row>
    <row r="19" spans="1:11" ht="24.75" customHeight="1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29">
        <f>IF(J13&gt;J18,J13-J18,0)</f>
        <v>0</v>
      </c>
      <c r="K19" s="29">
        <f>IF(K13&gt;K18,K13-K18,0)</f>
        <v>0</v>
      </c>
    </row>
    <row r="20" spans="1:11" ht="22.5" customHeight="1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29">
        <f>IF(J18&gt;J13,J18-J13,0)</f>
        <v>984450</v>
      </c>
      <c r="K20" s="29">
        <f>IF(K18&gt;K13,K18-K13,0)</f>
        <v>968307.2700000089</v>
      </c>
    </row>
    <row r="21" spans="1:11" ht="12.75">
      <c r="A21" s="235" t="s">
        <v>159</v>
      </c>
      <c r="B21" s="246"/>
      <c r="C21" s="246"/>
      <c r="D21" s="246"/>
      <c r="E21" s="246"/>
      <c r="F21" s="246"/>
      <c r="G21" s="246"/>
      <c r="H21" s="246"/>
      <c r="I21" s="280"/>
      <c r="J21" s="280"/>
      <c r="K21" s="281"/>
    </row>
    <row r="22" spans="1:11" ht="12.75">
      <c r="A22" s="229" t="s">
        <v>178</v>
      </c>
      <c r="B22" s="230"/>
      <c r="C22" s="230"/>
      <c r="D22" s="230"/>
      <c r="E22" s="230"/>
      <c r="F22" s="230"/>
      <c r="G22" s="230"/>
      <c r="H22" s="230"/>
      <c r="I22" s="1">
        <v>15</v>
      </c>
      <c r="J22" s="7">
        <v>0</v>
      </c>
      <c r="K22" s="7">
        <v>0</v>
      </c>
    </row>
    <row r="23" spans="1:11" ht="12.75">
      <c r="A23" s="229" t="s">
        <v>179</v>
      </c>
      <c r="B23" s="230"/>
      <c r="C23" s="230"/>
      <c r="D23" s="230"/>
      <c r="E23" s="230"/>
      <c r="F23" s="230"/>
      <c r="G23" s="230"/>
      <c r="H23" s="230"/>
      <c r="I23" s="1">
        <v>16</v>
      </c>
      <c r="J23" s="7">
        <v>0</v>
      </c>
      <c r="K23" s="7">
        <v>0</v>
      </c>
    </row>
    <row r="24" spans="1:11" ht="12.75">
      <c r="A24" s="229" t="s">
        <v>180</v>
      </c>
      <c r="B24" s="230"/>
      <c r="C24" s="230"/>
      <c r="D24" s="230"/>
      <c r="E24" s="230"/>
      <c r="F24" s="230"/>
      <c r="G24" s="230"/>
      <c r="H24" s="230"/>
      <c r="I24" s="1">
        <v>17</v>
      </c>
      <c r="J24" s="7">
        <v>0</v>
      </c>
      <c r="K24" s="7">
        <v>0</v>
      </c>
    </row>
    <row r="25" spans="1:11" ht="12.75">
      <c r="A25" s="229" t="s">
        <v>181</v>
      </c>
      <c r="B25" s="230"/>
      <c r="C25" s="230"/>
      <c r="D25" s="230"/>
      <c r="E25" s="230"/>
      <c r="F25" s="230"/>
      <c r="G25" s="230"/>
      <c r="H25" s="230"/>
      <c r="I25" s="1">
        <v>18</v>
      </c>
      <c r="J25" s="7">
        <v>0</v>
      </c>
      <c r="K25" s="7">
        <v>0</v>
      </c>
    </row>
    <row r="26" spans="1:11" ht="12.75">
      <c r="A26" s="229" t="s">
        <v>182</v>
      </c>
      <c r="B26" s="230"/>
      <c r="C26" s="230"/>
      <c r="D26" s="230"/>
      <c r="E26" s="230"/>
      <c r="F26" s="230"/>
      <c r="G26" s="230"/>
      <c r="H26" s="230"/>
      <c r="I26" s="1">
        <v>19</v>
      </c>
      <c r="J26" s="7">
        <v>0</v>
      </c>
      <c r="K26" s="7">
        <v>0</v>
      </c>
    </row>
    <row r="27" spans="1:11" ht="12.75">
      <c r="A27" s="218" t="s">
        <v>168</v>
      </c>
      <c r="B27" s="219"/>
      <c r="C27" s="219"/>
      <c r="D27" s="219"/>
      <c r="E27" s="219"/>
      <c r="F27" s="219"/>
      <c r="G27" s="219"/>
      <c r="H27" s="219"/>
      <c r="I27" s="1">
        <v>20</v>
      </c>
      <c r="J27" s="29">
        <f>SUM(J22:J26)</f>
        <v>0</v>
      </c>
      <c r="K27" s="29">
        <f>SUM(K22:K26)</f>
        <v>0</v>
      </c>
    </row>
    <row r="28" spans="1:11" ht="12.75">
      <c r="A28" s="229" t="s">
        <v>115</v>
      </c>
      <c r="B28" s="230"/>
      <c r="C28" s="230"/>
      <c r="D28" s="230"/>
      <c r="E28" s="230"/>
      <c r="F28" s="230"/>
      <c r="G28" s="230"/>
      <c r="H28" s="230"/>
      <c r="I28" s="1">
        <v>21</v>
      </c>
      <c r="J28" s="7">
        <v>1409774</v>
      </c>
      <c r="K28" s="7">
        <v>433870.44999999506</v>
      </c>
    </row>
    <row r="29" spans="1:11" ht="12.75">
      <c r="A29" s="229" t="s">
        <v>116</v>
      </c>
      <c r="B29" s="230"/>
      <c r="C29" s="230"/>
      <c r="D29" s="230"/>
      <c r="E29" s="230"/>
      <c r="F29" s="230"/>
      <c r="G29" s="230"/>
      <c r="H29" s="230"/>
      <c r="I29" s="1">
        <v>22</v>
      </c>
      <c r="J29" s="7">
        <v>0</v>
      </c>
      <c r="K29" s="7">
        <v>0</v>
      </c>
    </row>
    <row r="30" spans="1:11" ht="12.75">
      <c r="A30" s="229" t="s">
        <v>16</v>
      </c>
      <c r="B30" s="230"/>
      <c r="C30" s="230"/>
      <c r="D30" s="230"/>
      <c r="E30" s="230"/>
      <c r="F30" s="230"/>
      <c r="G30" s="230"/>
      <c r="H30" s="230"/>
      <c r="I30" s="1">
        <v>23</v>
      </c>
      <c r="J30" s="7">
        <v>0</v>
      </c>
      <c r="K30" s="7">
        <v>0</v>
      </c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29">
        <f>SUM(J28:J30)</f>
        <v>1409774</v>
      </c>
      <c r="K31" s="29">
        <f>SUM(K28:K30)</f>
        <v>433870.44999999506</v>
      </c>
    </row>
    <row r="32" spans="1:11" ht="12.75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29">
        <f>IF(J27&gt;J31,J27-J31,0)</f>
        <v>0</v>
      </c>
      <c r="K32" s="29">
        <f>IF(K27&gt;K31,K27-K31,0)</f>
        <v>0</v>
      </c>
    </row>
    <row r="33" spans="1:11" ht="12.75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29">
        <f>IF(J31&gt;J27,J31-J27,0)</f>
        <v>1409774</v>
      </c>
      <c r="K33" s="29">
        <f>IF(K31&gt;K27,K31-K27,0)</f>
        <v>433870.44999999506</v>
      </c>
    </row>
    <row r="34" spans="1:11" ht="12.75">
      <c r="A34" s="235" t="s">
        <v>160</v>
      </c>
      <c r="B34" s="246"/>
      <c r="C34" s="246"/>
      <c r="D34" s="246"/>
      <c r="E34" s="246"/>
      <c r="F34" s="246"/>
      <c r="G34" s="246"/>
      <c r="H34" s="246"/>
      <c r="I34" s="280"/>
      <c r="J34" s="280"/>
      <c r="K34" s="281"/>
    </row>
    <row r="35" spans="1:11" ht="12.75">
      <c r="A35" s="229" t="s">
        <v>174</v>
      </c>
      <c r="B35" s="230"/>
      <c r="C35" s="230"/>
      <c r="D35" s="230"/>
      <c r="E35" s="230"/>
      <c r="F35" s="230"/>
      <c r="G35" s="230"/>
      <c r="H35" s="230"/>
      <c r="I35" s="1">
        <v>27</v>
      </c>
      <c r="J35" s="7">
        <v>0</v>
      </c>
      <c r="K35" s="7">
        <v>0</v>
      </c>
    </row>
    <row r="36" spans="1:11" ht="12.75">
      <c r="A36" s="229" t="s">
        <v>29</v>
      </c>
      <c r="B36" s="230"/>
      <c r="C36" s="230"/>
      <c r="D36" s="230"/>
      <c r="E36" s="230"/>
      <c r="F36" s="230"/>
      <c r="G36" s="230"/>
      <c r="H36" s="230"/>
      <c r="I36" s="1">
        <v>28</v>
      </c>
      <c r="J36" s="7">
        <v>662484</v>
      </c>
      <c r="K36" s="7"/>
    </row>
    <row r="37" spans="1:13" ht="12.75">
      <c r="A37" s="229" t="s">
        <v>30</v>
      </c>
      <c r="B37" s="230"/>
      <c r="C37" s="230"/>
      <c r="D37" s="230"/>
      <c r="E37" s="230"/>
      <c r="F37" s="230"/>
      <c r="G37" s="230"/>
      <c r="H37" s="230"/>
      <c r="I37" s="1">
        <v>29</v>
      </c>
      <c r="J37" s="7">
        <v>214061</v>
      </c>
      <c r="K37" s="7">
        <v>191851.6</v>
      </c>
      <c r="M37" s="122"/>
    </row>
    <row r="38" spans="1:12" ht="12.75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29">
        <f>SUM(J35:J37)</f>
        <v>876545</v>
      </c>
      <c r="K38" s="29">
        <f>SUM(K35:K37)</f>
        <v>191851.6</v>
      </c>
      <c r="L38" s="122"/>
    </row>
    <row r="39" spans="1:11" ht="12.75">
      <c r="A39" s="229" t="s">
        <v>31</v>
      </c>
      <c r="B39" s="230"/>
      <c r="C39" s="230"/>
      <c r="D39" s="230"/>
      <c r="E39" s="230"/>
      <c r="F39" s="230"/>
      <c r="G39" s="230"/>
      <c r="H39" s="230"/>
      <c r="I39" s="1">
        <v>31</v>
      </c>
      <c r="J39" s="7">
        <v>0</v>
      </c>
      <c r="K39" s="7">
        <v>162779.43999999762</v>
      </c>
    </row>
    <row r="40" spans="1:11" ht="12.75">
      <c r="A40" s="229" t="s">
        <v>32</v>
      </c>
      <c r="B40" s="230"/>
      <c r="C40" s="230"/>
      <c r="D40" s="230"/>
      <c r="E40" s="230"/>
      <c r="F40" s="230"/>
      <c r="G40" s="230"/>
      <c r="H40" s="230"/>
      <c r="I40" s="1">
        <v>32</v>
      </c>
      <c r="J40" s="7">
        <v>0</v>
      </c>
      <c r="K40" s="7">
        <v>0</v>
      </c>
    </row>
    <row r="41" spans="1:11" ht="12.75">
      <c r="A41" s="229" t="s">
        <v>33</v>
      </c>
      <c r="B41" s="230"/>
      <c r="C41" s="230"/>
      <c r="D41" s="230"/>
      <c r="E41" s="230"/>
      <c r="F41" s="230"/>
      <c r="G41" s="230"/>
      <c r="H41" s="230"/>
      <c r="I41" s="1">
        <v>33</v>
      </c>
      <c r="J41" s="7">
        <v>0</v>
      </c>
      <c r="K41" s="7">
        <v>0</v>
      </c>
    </row>
    <row r="42" spans="1:11" ht="12.75">
      <c r="A42" s="229" t="s">
        <v>34</v>
      </c>
      <c r="B42" s="230"/>
      <c r="C42" s="230"/>
      <c r="D42" s="230"/>
      <c r="E42" s="230"/>
      <c r="F42" s="230"/>
      <c r="G42" s="230"/>
      <c r="H42" s="230"/>
      <c r="I42" s="1">
        <v>34</v>
      </c>
      <c r="J42" s="7">
        <v>0</v>
      </c>
      <c r="K42" s="7">
        <v>0</v>
      </c>
    </row>
    <row r="43" spans="1:11" ht="12.75">
      <c r="A43" s="229" t="s">
        <v>35</v>
      </c>
      <c r="B43" s="230"/>
      <c r="C43" s="230"/>
      <c r="D43" s="230"/>
      <c r="E43" s="230"/>
      <c r="F43" s="230"/>
      <c r="G43" s="230"/>
      <c r="H43" s="230"/>
      <c r="I43" s="1">
        <v>35</v>
      </c>
      <c r="J43" s="7">
        <v>43867</v>
      </c>
      <c r="K43" s="7"/>
    </row>
    <row r="44" spans="1:11" ht="12.75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29">
        <f>SUM(J39:J43)</f>
        <v>43867</v>
      </c>
      <c r="K44" s="29">
        <f>SUM(K39:K43)</f>
        <v>162779.43999999762</v>
      </c>
    </row>
    <row r="45" spans="1:12" ht="0.75" customHeight="1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29">
        <f>IF(J38&gt;J44,J38-J44,0)</f>
        <v>832678</v>
      </c>
      <c r="K45" s="29">
        <f>IF(K38&gt;K44,K38-K44,0)</f>
        <v>29072.16000000239</v>
      </c>
      <c r="L45" s="122"/>
    </row>
    <row r="46" spans="1:11" ht="22.5" customHeight="1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29">
        <f>IF(J44&gt;J38,J44-J38,0)</f>
        <v>0</v>
      </c>
      <c r="K46" s="29">
        <f>IF(K44&gt;K38,K44-K38,0)</f>
        <v>0</v>
      </c>
    </row>
    <row r="47" spans="1:12" ht="12.75">
      <c r="A47" s="229" t="s">
        <v>70</v>
      </c>
      <c r="B47" s="230"/>
      <c r="C47" s="230"/>
      <c r="D47" s="230"/>
      <c r="E47" s="230"/>
      <c r="F47" s="230"/>
      <c r="G47" s="230"/>
      <c r="H47" s="230"/>
      <c r="I47" s="1">
        <v>39</v>
      </c>
      <c r="J47" s="29">
        <f>IF(J19-J20+J32-J33+J45-J46&gt;0,J19-J20+J32-J33+J45-J46,0)</f>
        <v>0</v>
      </c>
      <c r="K47" s="29">
        <f>IF(K19-K20+K32-K33+K45-K46&gt;0,K19-K20+K32-K33+K45-K46,0)</f>
        <v>0</v>
      </c>
      <c r="L47" s="122"/>
    </row>
    <row r="48" spans="1:13" ht="12.75">
      <c r="A48" s="229" t="s">
        <v>71</v>
      </c>
      <c r="B48" s="230"/>
      <c r="C48" s="230"/>
      <c r="D48" s="230"/>
      <c r="E48" s="230"/>
      <c r="F48" s="230"/>
      <c r="G48" s="230"/>
      <c r="H48" s="230"/>
      <c r="I48" s="1">
        <v>40</v>
      </c>
      <c r="J48" s="29">
        <f>IF(J20-J19+J33-J32+J46-J45&gt;0,J20-J19+J33-J32+J46-J45,0)</f>
        <v>1561546</v>
      </c>
      <c r="K48" s="29">
        <f>IF(K20-K19+K33-K32+K46-K45&gt;0,K20-K19+K33-K32+K46-K45,0)</f>
        <v>1373105.5600000015</v>
      </c>
      <c r="L48" s="122"/>
      <c r="M48" s="122"/>
    </row>
    <row r="49" spans="1:11" ht="12.75">
      <c r="A49" s="229" t="s">
        <v>161</v>
      </c>
      <c r="B49" s="230"/>
      <c r="C49" s="230"/>
      <c r="D49" s="230"/>
      <c r="E49" s="230"/>
      <c r="F49" s="230"/>
      <c r="G49" s="230"/>
      <c r="H49" s="230"/>
      <c r="I49" s="1">
        <v>41</v>
      </c>
      <c r="J49" s="7">
        <v>2409575</v>
      </c>
      <c r="K49" s="7">
        <v>2908553</v>
      </c>
    </row>
    <row r="50" spans="1:11" ht="12.75">
      <c r="A50" s="229" t="s">
        <v>175</v>
      </c>
      <c r="B50" s="230"/>
      <c r="C50" s="230"/>
      <c r="D50" s="230"/>
      <c r="E50" s="230"/>
      <c r="F50" s="230"/>
      <c r="G50" s="230"/>
      <c r="H50" s="230"/>
      <c r="I50" s="1">
        <v>42</v>
      </c>
      <c r="J50" s="7">
        <v>0</v>
      </c>
      <c r="K50" s="7">
        <v>0</v>
      </c>
    </row>
    <row r="51" spans="1:11" ht="12.75">
      <c r="A51" s="229" t="s">
        <v>176</v>
      </c>
      <c r="B51" s="230"/>
      <c r="C51" s="230"/>
      <c r="D51" s="230"/>
      <c r="E51" s="230"/>
      <c r="F51" s="230"/>
      <c r="G51" s="230"/>
      <c r="H51" s="230"/>
      <c r="I51" s="1">
        <v>43</v>
      </c>
      <c r="J51" s="7">
        <f>J48</f>
        <v>1561546</v>
      </c>
      <c r="K51" s="7">
        <f>K48</f>
        <v>1373105.5600000015</v>
      </c>
    </row>
    <row r="52" spans="1:12" ht="12.75">
      <c r="A52" s="251" t="s">
        <v>177</v>
      </c>
      <c r="B52" s="252"/>
      <c r="C52" s="252"/>
      <c r="D52" s="252"/>
      <c r="E52" s="252"/>
      <c r="F52" s="252"/>
      <c r="G52" s="252"/>
      <c r="H52" s="252"/>
      <c r="I52" s="4">
        <v>44</v>
      </c>
      <c r="J52" s="34">
        <f>J49+J50-J51</f>
        <v>848029</v>
      </c>
      <c r="K52" s="34">
        <f>K49+K50-K51</f>
        <v>1535447.4399999985</v>
      </c>
      <c r="L52" s="122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3">
    <dataValidation allowBlank="1" sqref="A1:I65536 J21 L1:IV65536 J28:J30 J1:K20 K21:K65536 J34:J65536"/>
    <dataValidation type="whole" operator="greaterThanOrEqual" allowBlank="1" showInputMessage="1" showErrorMessage="1" errorTitle="Pogrešan unos" error="Mogu se unijeti samo cjelobrojne pozitivne vrijednosti." sqref="J31:J33 J27">
      <formula1>0</formula1>
    </dataValidation>
    <dataValidation type="whole" operator="notEqual" allowBlank="1" showInputMessage="1" showErrorMessage="1" errorTitle="Pogrešan unos" error="Mogu se unijeti samo cjelobrojne vrijednosti." sqref="J22:J26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1" sqref="A21:H21"/>
    </sheetView>
  </sheetViews>
  <sheetFormatPr defaultColWidth="9.140625" defaultRowHeight="12.75"/>
  <cols>
    <col min="1" max="16384" width="9.140625" style="28" customWidth="1"/>
  </cols>
  <sheetData>
    <row r="1" spans="1:11" ht="12.75" customHeight="1">
      <c r="A1" s="276" t="s">
        <v>197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83" t="s">
        <v>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78" t="s">
        <v>59</v>
      </c>
      <c r="B4" s="278"/>
      <c r="C4" s="278"/>
      <c r="D4" s="278"/>
      <c r="E4" s="278"/>
      <c r="F4" s="278"/>
      <c r="G4" s="278"/>
      <c r="H4" s="278"/>
      <c r="I4" s="39" t="s">
        <v>279</v>
      </c>
      <c r="J4" s="40" t="s">
        <v>318</v>
      </c>
      <c r="K4" s="40" t="s">
        <v>319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45">
        <v>2</v>
      </c>
      <c r="J5" s="46" t="s">
        <v>283</v>
      </c>
      <c r="K5" s="46" t="s">
        <v>284</v>
      </c>
    </row>
    <row r="6" spans="1:11" ht="12.75">
      <c r="A6" s="235" t="s">
        <v>156</v>
      </c>
      <c r="B6" s="246"/>
      <c r="C6" s="246"/>
      <c r="D6" s="246"/>
      <c r="E6" s="246"/>
      <c r="F6" s="246"/>
      <c r="G6" s="246"/>
      <c r="H6" s="246"/>
      <c r="I6" s="280"/>
      <c r="J6" s="280"/>
      <c r="K6" s="281"/>
    </row>
    <row r="7" spans="1:11" ht="12.75">
      <c r="A7" s="229" t="s">
        <v>199</v>
      </c>
      <c r="B7" s="230"/>
      <c r="C7" s="230"/>
      <c r="D7" s="230"/>
      <c r="E7" s="230"/>
      <c r="F7" s="230"/>
      <c r="G7" s="230"/>
      <c r="H7" s="230"/>
      <c r="I7" s="1">
        <v>1</v>
      </c>
      <c r="J7" s="5"/>
      <c r="K7" s="7"/>
    </row>
    <row r="8" spans="1:11" ht="12.75">
      <c r="A8" s="229" t="s">
        <v>119</v>
      </c>
      <c r="B8" s="230"/>
      <c r="C8" s="230"/>
      <c r="D8" s="230"/>
      <c r="E8" s="230"/>
      <c r="F8" s="230"/>
      <c r="G8" s="230"/>
      <c r="H8" s="230"/>
      <c r="I8" s="1">
        <v>2</v>
      </c>
      <c r="J8" s="5"/>
      <c r="K8" s="7"/>
    </row>
    <row r="9" spans="1:11" ht="12.75">
      <c r="A9" s="229" t="s">
        <v>120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7"/>
    </row>
    <row r="10" spans="1:11" ht="12.75">
      <c r="A10" s="229" t="s">
        <v>121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7"/>
    </row>
    <row r="11" spans="1:11" ht="12.75">
      <c r="A11" s="229" t="s">
        <v>122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 ht="12.75">
      <c r="A12" s="218" t="s">
        <v>198</v>
      </c>
      <c r="B12" s="219"/>
      <c r="C12" s="219"/>
      <c r="D12" s="219"/>
      <c r="E12" s="219"/>
      <c r="F12" s="219"/>
      <c r="G12" s="219"/>
      <c r="H12" s="219"/>
      <c r="I12" s="1">
        <v>6</v>
      </c>
      <c r="J12" s="37">
        <f>SUM(J7:J11)</f>
        <v>0</v>
      </c>
      <c r="K12" s="29">
        <f>SUM(K7:K11)</f>
        <v>0</v>
      </c>
    </row>
    <row r="13" spans="1:11" ht="12.75">
      <c r="A13" s="229" t="s">
        <v>123</v>
      </c>
      <c r="B13" s="230"/>
      <c r="C13" s="230"/>
      <c r="D13" s="230"/>
      <c r="E13" s="230"/>
      <c r="F13" s="230"/>
      <c r="G13" s="230"/>
      <c r="H13" s="230"/>
      <c r="I13" s="1">
        <v>7</v>
      </c>
      <c r="J13" s="5"/>
      <c r="K13" s="7"/>
    </row>
    <row r="14" spans="1:11" ht="12.75">
      <c r="A14" s="229" t="s">
        <v>124</v>
      </c>
      <c r="B14" s="230"/>
      <c r="C14" s="230"/>
      <c r="D14" s="230"/>
      <c r="E14" s="230"/>
      <c r="F14" s="230"/>
      <c r="G14" s="230"/>
      <c r="H14" s="230"/>
      <c r="I14" s="1">
        <v>8</v>
      </c>
      <c r="J14" s="5"/>
      <c r="K14" s="7"/>
    </row>
    <row r="15" spans="1:11" ht="12.75">
      <c r="A15" s="229" t="s">
        <v>125</v>
      </c>
      <c r="B15" s="230"/>
      <c r="C15" s="230"/>
      <c r="D15" s="230"/>
      <c r="E15" s="230"/>
      <c r="F15" s="230"/>
      <c r="G15" s="230"/>
      <c r="H15" s="230"/>
      <c r="I15" s="1">
        <v>9</v>
      </c>
      <c r="J15" s="5"/>
      <c r="K15" s="7"/>
    </row>
    <row r="16" spans="1:11" ht="12.75">
      <c r="A16" s="229" t="s">
        <v>126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/>
      <c r="K16" s="7"/>
    </row>
    <row r="17" spans="1:11" ht="12.75">
      <c r="A17" s="229" t="s">
        <v>127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/>
      <c r="K17" s="7"/>
    </row>
    <row r="18" spans="1:11" ht="12.75">
      <c r="A18" s="229" t="s">
        <v>128</v>
      </c>
      <c r="B18" s="230"/>
      <c r="C18" s="230"/>
      <c r="D18" s="230"/>
      <c r="E18" s="230"/>
      <c r="F18" s="230"/>
      <c r="G18" s="230"/>
      <c r="H18" s="230"/>
      <c r="I18" s="1">
        <v>12</v>
      </c>
      <c r="J18" s="5"/>
      <c r="K18" s="7"/>
    </row>
    <row r="19" spans="1:11" ht="12.75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37">
        <f>SUM(J13:J18)</f>
        <v>0</v>
      </c>
      <c r="K19" s="29">
        <f>SUM(K13:K18)</f>
        <v>0</v>
      </c>
    </row>
    <row r="20" spans="1:11" ht="12.75">
      <c r="A20" s="218" t="s">
        <v>108</v>
      </c>
      <c r="B20" s="285"/>
      <c r="C20" s="285"/>
      <c r="D20" s="285"/>
      <c r="E20" s="285"/>
      <c r="F20" s="285"/>
      <c r="G20" s="285"/>
      <c r="H20" s="286"/>
      <c r="I20" s="1">
        <v>14</v>
      </c>
      <c r="J20" s="37">
        <f>IF(J12&gt;J19,J12-J19,0)</f>
        <v>0</v>
      </c>
      <c r="K20" s="29">
        <f>IF(K12&gt;K19,K12-K19,0)</f>
        <v>0</v>
      </c>
    </row>
    <row r="21" spans="1:11" ht="12.75">
      <c r="A21" s="232" t="s">
        <v>109</v>
      </c>
      <c r="B21" s="287"/>
      <c r="C21" s="287"/>
      <c r="D21" s="287"/>
      <c r="E21" s="287"/>
      <c r="F21" s="287"/>
      <c r="G21" s="287"/>
      <c r="H21" s="288"/>
      <c r="I21" s="1">
        <v>15</v>
      </c>
      <c r="J21" s="37">
        <f>IF(J19&gt;J12,J19-J12,0)</f>
        <v>0</v>
      </c>
      <c r="K21" s="29">
        <f>IF(K19&gt;K12,K19-K12,0)</f>
        <v>0</v>
      </c>
    </row>
    <row r="22" spans="1:11" ht="12.75">
      <c r="A22" s="235" t="s">
        <v>159</v>
      </c>
      <c r="B22" s="246"/>
      <c r="C22" s="246"/>
      <c r="D22" s="246"/>
      <c r="E22" s="246"/>
      <c r="F22" s="246"/>
      <c r="G22" s="246"/>
      <c r="H22" s="246"/>
      <c r="I22" s="280"/>
      <c r="J22" s="280"/>
      <c r="K22" s="281"/>
    </row>
    <row r="23" spans="1:11" ht="12.75">
      <c r="A23" s="229" t="s">
        <v>165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7"/>
    </row>
    <row r="24" spans="1:11" ht="12.75">
      <c r="A24" s="229" t="s">
        <v>166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7"/>
    </row>
    <row r="25" spans="1:11" ht="12.75">
      <c r="A25" s="229" t="s">
        <v>320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7"/>
    </row>
    <row r="26" spans="1:11" ht="12.75">
      <c r="A26" s="229" t="s">
        <v>321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7"/>
    </row>
    <row r="27" spans="1:11" ht="12.75">
      <c r="A27" s="229" t="s">
        <v>167</v>
      </c>
      <c r="B27" s="230"/>
      <c r="C27" s="230"/>
      <c r="D27" s="230"/>
      <c r="E27" s="230"/>
      <c r="F27" s="230"/>
      <c r="G27" s="230"/>
      <c r="H27" s="230"/>
      <c r="I27" s="1">
        <v>20</v>
      </c>
      <c r="J27" s="5"/>
      <c r="K27" s="7"/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37">
        <f>SUM(J23:J27)</f>
        <v>0</v>
      </c>
      <c r="K28" s="29">
        <f>SUM(K23:K27)</f>
        <v>0</v>
      </c>
    </row>
    <row r="29" spans="1:11" ht="12.75">
      <c r="A29" s="229" t="s">
        <v>2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7"/>
    </row>
    <row r="30" spans="1:11" ht="12.75">
      <c r="A30" s="229" t="s">
        <v>3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7"/>
    </row>
    <row r="31" spans="1:11" ht="12.75">
      <c r="A31" s="229" t="s">
        <v>4</v>
      </c>
      <c r="B31" s="230"/>
      <c r="C31" s="230"/>
      <c r="D31" s="230"/>
      <c r="E31" s="230"/>
      <c r="F31" s="230"/>
      <c r="G31" s="230"/>
      <c r="H31" s="230"/>
      <c r="I31" s="1">
        <v>24</v>
      </c>
      <c r="J31" s="5"/>
      <c r="K31" s="7"/>
    </row>
    <row r="32" spans="1:11" ht="12.75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37">
        <f>SUM(J29:J31)</f>
        <v>0</v>
      </c>
      <c r="K32" s="29">
        <f>SUM(K29:K31)</f>
        <v>0</v>
      </c>
    </row>
    <row r="33" spans="1:11" ht="12.75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37">
        <f>IF(J28&gt;J32,J28-J32,0)</f>
        <v>0</v>
      </c>
      <c r="K33" s="29">
        <f>IF(K28&gt;K32,K28-K32,0)</f>
        <v>0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37">
        <f>IF(J32&gt;J28,J32-J28,0)</f>
        <v>0</v>
      </c>
      <c r="K34" s="29">
        <f>IF(K32&gt;K28,K32-K28,0)</f>
        <v>0</v>
      </c>
    </row>
    <row r="35" spans="1:11" ht="12.75">
      <c r="A35" s="235" t="s">
        <v>160</v>
      </c>
      <c r="B35" s="246"/>
      <c r="C35" s="246"/>
      <c r="D35" s="246"/>
      <c r="E35" s="246"/>
      <c r="F35" s="246"/>
      <c r="G35" s="246"/>
      <c r="H35" s="246"/>
      <c r="I35" s="280">
        <v>0</v>
      </c>
      <c r="J35" s="280"/>
      <c r="K35" s="281"/>
    </row>
    <row r="36" spans="1:11" ht="12.75">
      <c r="A36" s="229" t="s">
        <v>174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/>
      <c r="K36" s="7"/>
    </row>
    <row r="37" spans="1:11" ht="12.75">
      <c r="A37" s="229" t="s">
        <v>29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/>
    </row>
    <row r="38" spans="1:11" ht="12.75">
      <c r="A38" s="229" t="s">
        <v>30</v>
      </c>
      <c r="B38" s="230"/>
      <c r="C38" s="230"/>
      <c r="D38" s="230"/>
      <c r="E38" s="230"/>
      <c r="F38" s="230"/>
      <c r="G38" s="230"/>
      <c r="H38" s="230"/>
      <c r="I38" s="1">
        <v>30</v>
      </c>
      <c r="J38" s="5"/>
      <c r="K38" s="7"/>
    </row>
    <row r="39" spans="1:11" ht="12.75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37">
        <f>SUM(J36:J38)</f>
        <v>0</v>
      </c>
      <c r="K39" s="29">
        <f>SUM(K36:K38)</f>
        <v>0</v>
      </c>
    </row>
    <row r="40" spans="1:11" ht="12.75">
      <c r="A40" s="229" t="s">
        <v>31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7"/>
    </row>
    <row r="41" spans="1:11" ht="12.75">
      <c r="A41" s="229" t="s">
        <v>32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33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34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7"/>
    </row>
    <row r="44" spans="1:11" ht="12.75">
      <c r="A44" s="229" t="s">
        <v>35</v>
      </c>
      <c r="B44" s="230"/>
      <c r="C44" s="230"/>
      <c r="D44" s="230"/>
      <c r="E44" s="230"/>
      <c r="F44" s="230"/>
      <c r="G44" s="230"/>
      <c r="H44" s="230"/>
      <c r="I44" s="1">
        <v>36</v>
      </c>
      <c r="J44" s="5"/>
      <c r="K44" s="7"/>
    </row>
    <row r="45" spans="1:11" ht="12.75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37">
        <f>SUM(J40:J44)</f>
        <v>0</v>
      </c>
      <c r="K45" s="29">
        <f>SUM(K40:K44)</f>
        <v>0</v>
      </c>
    </row>
    <row r="46" spans="1:11" ht="12.75">
      <c r="A46" s="218" t="s">
        <v>162</v>
      </c>
      <c r="B46" s="219"/>
      <c r="C46" s="219"/>
      <c r="D46" s="219"/>
      <c r="E46" s="219"/>
      <c r="F46" s="219"/>
      <c r="G46" s="219"/>
      <c r="H46" s="219"/>
      <c r="I46" s="1">
        <v>38</v>
      </c>
      <c r="J46" s="37">
        <f>IF(J39&gt;J45,J39-J45,0)</f>
        <v>0</v>
      </c>
      <c r="K46" s="29">
        <f>IF(K39&gt;K45,K39-K45,0)</f>
        <v>0</v>
      </c>
    </row>
    <row r="47" spans="1:11" ht="12.75">
      <c r="A47" s="218" t="s">
        <v>163</v>
      </c>
      <c r="B47" s="219"/>
      <c r="C47" s="219"/>
      <c r="D47" s="219"/>
      <c r="E47" s="219"/>
      <c r="F47" s="219"/>
      <c r="G47" s="219"/>
      <c r="H47" s="219"/>
      <c r="I47" s="1">
        <v>39</v>
      </c>
      <c r="J47" s="37">
        <f>IF(J45&gt;J39,J45-J39,0)</f>
        <v>0</v>
      </c>
      <c r="K47" s="29">
        <f>IF(K45&gt;K39,K45-K39,0)</f>
        <v>0</v>
      </c>
    </row>
    <row r="48" spans="1:11" ht="12.75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37">
        <f>IF(J20-J21+J33-J34+J46-J47&gt;0,J20-J21+J33-J34+J46-J47,0)</f>
        <v>0</v>
      </c>
      <c r="K48" s="29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37">
        <f>IF(J21-J20+J34-J33+J47-J46&gt;0,J21-J20+J34-J33+J47-J46,0)</f>
        <v>0</v>
      </c>
      <c r="K49" s="29">
        <f>IF(K21-K20+K34-K33+K47-K46&gt;0,K21-K20+K34-K33+K47-K46,0)</f>
        <v>0</v>
      </c>
    </row>
    <row r="50" spans="1:11" ht="12.75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32" t="s">
        <v>177</v>
      </c>
      <c r="B53" s="233"/>
      <c r="C53" s="233"/>
      <c r="D53" s="233"/>
      <c r="E53" s="233"/>
      <c r="F53" s="233"/>
      <c r="G53" s="233"/>
      <c r="H53" s="233"/>
      <c r="I53" s="4">
        <v>45</v>
      </c>
      <c r="J53" s="38">
        <f>J50+J51-J52</f>
        <v>0</v>
      </c>
      <c r="K53" s="34">
        <f>K50+K51-K52</f>
        <v>0</v>
      </c>
    </row>
    <row r="54" spans="1:11" ht="12.7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49" customWidth="1"/>
    <col min="5" max="5" width="10.140625" style="49" bestFit="1" customWidth="1"/>
    <col min="6" max="16384" width="9.140625" style="49" customWidth="1"/>
  </cols>
  <sheetData>
    <row r="1" spans="1:12" ht="12.75">
      <c r="A1" s="295" t="s">
        <v>281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48"/>
    </row>
    <row r="2" spans="1:12" ht="15.75">
      <c r="A2" s="21"/>
      <c r="B2" s="47"/>
      <c r="C2" s="305" t="s">
        <v>282</v>
      </c>
      <c r="D2" s="306"/>
      <c r="E2" s="124" t="s">
        <v>346</v>
      </c>
      <c r="F2" s="22" t="s">
        <v>250</v>
      </c>
      <c r="G2" s="307" t="s">
        <v>347</v>
      </c>
      <c r="H2" s="308"/>
      <c r="I2" s="47"/>
      <c r="J2" s="47"/>
      <c r="K2" s="47"/>
      <c r="L2" s="50"/>
    </row>
    <row r="3" spans="1:11" ht="23.25">
      <c r="A3" s="309" t="s">
        <v>59</v>
      </c>
      <c r="B3" s="309"/>
      <c r="C3" s="309"/>
      <c r="D3" s="309"/>
      <c r="E3" s="309"/>
      <c r="F3" s="309"/>
      <c r="G3" s="309"/>
      <c r="H3" s="309"/>
      <c r="I3" s="53" t="s">
        <v>305</v>
      </c>
      <c r="J3" s="54" t="s">
        <v>150</v>
      </c>
      <c r="K3" s="54" t="s">
        <v>151</v>
      </c>
    </row>
    <row r="4" spans="1:11" ht="12.75">
      <c r="A4" s="310">
        <v>1</v>
      </c>
      <c r="B4" s="310"/>
      <c r="C4" s="310"/>
      <c r="D4" s="310"/>
      <c r="E4" s="310"/>
      <c r="F4" s="310"/>
      <c r="G4" s="310"/>
      <c r="H4" s="310"/>
      <c r="I4" s="56">
        <v>2</v>
      </c>
      <c r="J4" s="55" t="s">
        <v>283</v>
      </c>
      <c r="K4" s="55" t="s">
        <v>284</v>
      </c>
    </row>
    <row r="5" spans="1:11" ht="12.75">
      <c r="A5" s="297" t="s">
        <v>285</v>
      </c>
      <c r="B5" s="298"/>
      <c r="C5" s="298"/>
      <c r="D5" s="298"/>
      <c r="E5" s="298"/>
      <c r="F5" s="298"/>
      <c r="G5" s="298"/>
      <c r="H5" s="298"/>
      <c r="I5" s="23">
        <v>1</v>
      </c>
      <c r="J5" s="6">
        <v>49240200</v>
      </c>
      <c r="K5" s="24">
        <v>49240200</v>
      </c>
    </row>
    <row r="6" spans="1:11" ht="12.75">
      <c r="A6" s="297" t="s">
        <v>286</v>
      </c>
      <c r="B6" s="298"/>
      <c r="C6" s="298"/>
      <c r="D6" s="298"/>
      <c r="E6" s="298"/>
      <c r="F6" s="298"/>
      <c r="G6" s="298"/>
      <c r="H6" s="298"/>
      <c r="I6" s="23">
        <v>2</v>
      </c>
      <c r="J6" s="7">
        <v>0</v>
      </c>
      <c r="K6" s="25">
        <v>0</v>
      </c>
    </row>
    <row r="7" spans="1:11" ht="12.75">
      <c r="A7" s="297" t="s">
        <v>287</v>
      </c>
      <c r="B7" s="298"/>
      <c r="C7" s="298"/>
      <c r="D7" s="298"/>
      <c r="E7" s="298"/>
      <c r="F7" s="298"/>
      <c r="G7" s="298"/>
      <c r="H7" s="298"/>
      <c r="I7" s="23">
        <v>3</v>
      </c>
      <c r="J7" s="7">
        <v>-588255</v>
      </c>
      <c r="K7" s="25">
        <v>-588255</v>
      </c>
    </row>
    <row r="8" spans="1:11" ht="12.75">
      <c r="A8" s="297" t="s">
        <v>288</v>
      </c>
      <c r="B8" s="298"/>
      <c r="C8" s="298"/>
      <c r="D8" s="298"/>
      <c r="E8" s="298"/>
      <c r="F8" s="298"/>
      <c r="G8" s="298"/>
      <c r="H8" s="298"/>
      <c r="I8" s="23">
        <v>4</v>
      </c>
      <c r="J8" s="7">
        <v>-22009351.73</v>
      </c>
      <c r="K8" s="25">
        <v>-21273999.05</v>
      </c>
    </row>
    <row r="9" spans="1:11" ht="12.75">
      <c r="A9" s="297" t="s">
        <v>289</v>
      </c>
      <c r="B9" s="298"/>
      <c r="C9" s="298"/>
      <c r="D9" s="298"/>
      <c r="E9" s="298"/>
      <c r="F9" s="298"/>
      <c r="G9" s="298"/>
      <c r="H9" s="298"/>
      <c r="I9" s="23">
        <v>5</v>
      </c>
      <c r="J9" s="7">
        <v>285333.63</v>
      </c>
      <c r="K9" s="25">
        <v>3656242.62</v>
      </c>
    </row>
    <row r="10" spans="1:11" ht="12.75">
      <c r="A10" s="297" t="s">
        <v>290</v>
      </c>
      <c r="B10" s="298"/>
      <c r="C10" s="298"/>
      <c r="D10" s="298"/>
      <c r="E10" s="298"/>
      <c r="F10" s="298"/>
      <c r="G10" s="298"/>
      <c r="H10" s="298"/>
      <c r="I10" s="23">
        <v>6</v>
      </c>
      <c r="J10" s="7">
        <v>19929613.02</v>
      </c>
      <c r="K10" s="25">
        <v>19929613</v>
      </c>
    </row>
    <row r="11" spans="1:11" ht="12.75">
      <c r="A11" s="297" t="s">
        <v>291</v>
      </c>
      <c r="B11" s="298"/>
      <c r="C11" s="298"/>
      <c r="D11" s="298"/>
      <c r="E11" s="298"/>
      <c r="F11" s="298"/>
      <c r="G11" s="298"/>
      <c r="H11" s="298"/>
      <c r="I11" s="23">
        <v>7</v>
      </c>
      <c r="J11" s="7">
        <v>0</v>
      </c>
      <c r="K11" s="25">
        <v>0</v>
      </c>
    </row>
    <row r="12" spans="1:11" ht="12.75">
      <c r="A12" s="297" t="s">
        <v>292</v>
      </c>
      <c r="B12" s="298"/>
      <c r="C12" s="298"/>
      <c r="D12" s="298"/>
      <c r="E12" s="298"/>
      <c r="F12" s="298"/>
      <c r="G12" s="298"/>
      <c r="H12" s="298"/>
      <c r="I12" s="23">
        <v>8</v>
      </c>
      <c r="J12" s="7">
        <v>0</v>
      </c>
      <c r="K12" s="25">
        <v>0</v>
      </c>
    </row>
    <row r="13" spans="1:11" ht="12.75">
      <c r="A13" s="297" t="s">
        <v>293</v>
      </c>
      <c r="B13" s="298"/>
      <c r="C13" s="298"/>
      <c r="D13" s="298"/>
      <c r="E13" s="298"/>
      <c r="F13" s="298"/>
      <c r="G13" s="298"/>
      <c r="H13" s="298"/>
      <c r="I13" s="23">
        <v>9</v>
      </c>
      <c r="J13" s="7">
        <v>0</v>
      </c>
      <c r="K13" s="25">
        <v>0</v>
      </c>
    </row>
    <row r="14" spans="1:11" ht="12.75">
      <c r="A14" s="299" t="s">
        <v>294</v>
      </c>
      <c r="B14" s="300"/>
      <c r="C14" s="300"/>
      <c r="D14" s="300"/>
      <c r="E14" s="300"/>
      <c r="F14" s="300"/>
      <c r="G14" s="300"/>
      <c r="H14" s="300"/>
      <c r="I14" s="23">
        <v>10</v>
      </c>
      <c r="J14" s="29">
        <f>SUM(J5:J13)</f>
        <v>46857539.92</v>
      </c>
      <c r="K14" s="51">
        <f>SUM(K5:K10)</f>
        <v>50963801.57</v>
      </c>
    </row>
    <row r="15" spans="1:11" ht="12.75">
      <c r="A15" s="297" t="s">
        <v>295</v>
      </c>
      <c r="B15" s="298"/>
      <c r="C15" s="298"/>
      <c r="D15" s="298"/>
      <c r="E15" s="298"/>
      <c r="F15" s="298"/>
      <c r="G15" s="298"/>
      <c r="H15" s="298"/>
      <c r="I15" s="23">
        <v>11</v>
      </c>
      <c r="J15" s="7">
        <v>0</v>
      </c>
      <c r="K15" s="25">
        <v>0</v>
      </c>
    </row>
    <row r="16" spans="1:11" ht="12.75">
      <c r="A16" s="297" t="s">
        <v>296</v>
      </c>
      <c r="B16" s="298"/>
      <c r="C16" s="298"/>
      <c r="D16" s="298"/>
      <c r="E16" s="298"/>
      <c r="F16" s="298"/>
      <c r="G16" s="298"/>
      <c r="H16" s="298"/>
      <c r="I16" s="23">
        <v>12</v>
      </c>
      <c r="J16" s="7">
        <v>0</v>
      </c>
      <c r="K16" s="25">
        <v>0</v>
      </c>
    </row>
    <row r="17" spans="1:11" ht="12.75">
      <c r="A17" s="297" t="s">
        <v>297</v>
      </c>
      <c r="B17" s="298"/>
      <c r="C17" s="298"/>
      <c r="D17" s="298"/>
      <c r="E17" s="298"/>
      <c r="F17" s="298"/>
      <c r="G17" s="298"/>
      <c r="H17" s="298"/>
      <c r="I17" s="23">
        <v>13</v>
      </c>
      <c r="J17" s="7">
        <v>0</v>
      </c>
      <c r="K17" s="25">
        <v>0</v>
      </c>
    </row>
    <row r="18" spans="1:11" ht="12.75">
      <c r="A18" s="297" t="s">
        <v>298</v>
      </c>
      <c r="B18" s="298"/>
      <c r="C18" s="298"/>
      <c r="D18" s="298"/>
      <c r="E18" s="298"/>
      <c r="F18" s="298"/>
      <c r="G18" s="298"/>
      <c r="H18" s="298"/>
      <c r="I18" s="23">
        <v>14</v>
      </c>
      <c r="J18" s="7">
        <v>0</v>
      </c>
      <c r="K18" s="25">
        <v>0</v>
      </c>
    </row>
    <row r="19" spans="1:11" ht="12.75">
      <c r="A19" s="297" t="s">
        <v>299</v>
      </c>
      <c r="B19" s="298"/>
      <c r="C19" s="298"/>
      <c r="D19" s="298"/>
      <c r="E19" s="298"/>
      <c r="F19" s="298"/>
      <c r="G19" s="298"/>
      <c r="H19" s="298"/>
      <c r="I19" s="23">
        <v>15</v>
      </c>
      <c r="J19" s="7">
        <v>0</v>
      </c>
      <c r="K19" s="25">
        <v>0</v>
      </c>
    </row>
    <row r="20" spans="1:11" ht="12.75">
      <c r="A20" s="297" t="s">
        <v>300</v>
      </c>
      <c r="B20" s="298"/>
      <c r="C20" s="298"/>
      <c r="D20" s="298"/>
      <c r="E20" s="298"/>
      <c r="F20" s="298"/>
      <c r="G20" s="298"/>
      <c r="H20" s="298"/>
      <c r="I20" s="23">
        <v>16</v>
      </c>
      <c r="J20" s="7">
        <v>0</v>
      </c>
      <c r="K20" s="25">
        <v>0</v>
      </c>
    </row>
    <row r="21" spans="1:11" ht="12.75">
      <c r="A21" s="299" t="s">
        <v>301</v>
      </c>
      <c r="B21" s="300"/>
      <c r="C21" s="300"/>
      <c r="D21" s="300"/>
      <c r="E21" s="300"/>
      <c r="F21" s="300"/>
      <c r="G21" s="300"/>
      <c r="H21" s="300"/>
      <c r="I21" s="23">
        <v>17</v>
      </c>
      <c r="J21" s="34">
        <f>SUM(J15:J20)</f>
        <v>0</v>
      </c>
      <c r="K21" s="52">
        <f>SUM(K15:K20)</f>
        <v>0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89" t="s">
        <v>302</v>
      </c>
      <c r="B23" s="290"/>
      <c r="C23" s="290"/>
      <c r="D23" s="290"/>
      <c r="E23" s="290"/>
      <c r="F23" s="290"/>
      <c r="G23" s="290"/>
      <c r="H23" s="290"/>
      <c r="I23" s="26">
        <v>18</v>
      </c>
      <c r="J23" s="24"/>
      <c r="K23" s="24"/>
    </row>
    <row r="24" spans="1:11" ht="17.25" customHeight="1">
      <c r="A24" s="291" t="s">
        <v>303</v>
      </c>
      <c r="B24" s="292"/>
      <c r="C24" s="292"/>
      <c r="D24" s="292"/>
      <c r="E24" s="292"/>
      <c r="F24" s="292"/>
      <c r="G24" s="292"/>
      <c r="H24" s="292"/>
      <c r="I24" s="27">
        <v>19</v>
      </c>
      <c r="J24" s="52"/>
      <c r="K24" s="52"/>
    </row>
    <row r="25" spans="1:11" ht="30" customHeight="1">
      <c r="A25" s="293" t="s">
        <v>304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22:J65536 J1:J4 K1:IV65536"/>
    <dataValidation type="whole" operator="greaterThanOrEqual" allowBlank="1" showInputMessage="1" showErrorMessage="1" errorTitle="Pogrešan unos" error="Mogu se unijeti samo cjelobrojne pozitivne vrijednosti." sqref="J14 J21">
      <formula1>0</formula1>
    </dataValidation>
    <dataValidation type="whole" operator="notEqual" allowBlank="1" showInputMessage="1" showErrorMessage="1" errorTitle="Pogrešan unos" error="Mogu se unijeti samo cjelobrojne vrijednosti." sqref="J15:J20 J5:J13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I23" sqref="I23"/>
    </sheetView>
  </sheetViews>
  <sheetFormatPr defaultColWidth="9.140625" defaultRowHeight="12.75"/>
  <cols>
    <col min="5" max="5" width="3.140625" style="0" customWidth="1"/>
    <col min="6" max="6" width="10.8515625" style="0" customWidth="1"/>
    <col min="7" max="7" width="11.00390625" style="0" customWidth="1"/>
    <col min="8" max="8" width="9.421875" style="0" customWidth="1"/>
    <col min="9" max="9" width="10.57421875" style="0" bestFit="1" customWidth="1"/>
  </cols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s="125" customFormat="1" ht="22.5" customHeight="1">
      <c r="A2" s="318" t="s">
        <v>280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s="127" customFormat="1" ht="20.25" customHeight="1">
      <c r="A3" s="311" t="s">
        <v>339</v>
      </c>
      <c r="B3" s="320"/>
      <c r="C3" s="320"/>
      <c r="D3" s="320"/>
      <c r="E3" s="320"/>
      <c r="F3" s="320"/>
      <c r="G3" s="320"/>
      <c r="H3" s="321"/>
      <c r="I3" s="126"/>
      <c r="J3" s="126"/>
    </row>
    <row r="4" spans="1:10" s="130" customFormat="1" ht="16.5" customHeight="1">
      <c r="A4" s="322"/>
      <c r="B4" s="323"/>
      <c r="C4" s="323"/>
      <c r="D4" s="323"/>
      <c r="E4" s="324"/>
      <c r="F4" s="128" t="s">
        <v>350</v>
      </c>
      <c r="G4" s="128" t="s">
        <v>351</v>
      </c>
      <c r="H4" s="128" t="s">
        <v>340</v>
      </c>
      <c r="I4" s="129"/>
      <c r="J4" s="129"/>
    </row>
    <row r="5" spans="1:10" ht="12.75" customHeight="1">
      <c r="A5" s="322" t="s">
        <v>341</v>
      </c>
      <c r="B5" s="323"/>
      <c r="C5" s="323"/>
      <c r="D5" s="323"/>
      <c r="E5" s="324"/>
      <c r="F5" s="131">
        <v>15990</v>
      </c>
      <c r="G5" s="131">
        <v>18916</v>
      </c>
      <c r="H5" s="132">
        <f>G5/F5*100</f>
        <v>118.2989368355222</v>
      </c>
      <c r="I5" s="133"/>
      <c r="J5" s="135"/>
    </row>
    <row r="6" spans="1:10" ht="12.75" customHeight="1">
      <c r="A6" s="322" t="s">
        <v>342</v>
      </c>
      <c r="B6" s="323"/>
      <c r="C6" s="323"/>
      <c r="D6" s="323"/>
      <c r="E6" s="324"/>
      <c r="F6" s="131">
        <v>43259</v>
      </c>
      <c r="G6" s="131">
        <v>48599</v>
      </c>
      <c r="H6" s="132">
        <f>G6/F6*100</f>
        <v>112.34425206315449</v>
      </c>
      <c r="I6" s="133"/>
      <c r="J6" s="133"/>
    </row>
    <row r="7" spans="1:10" ht="12.75" customHeight="1">
      <c r="A7" s="315"/>
      <c r="B7" s="316"/>
      <c r="C7" s="316"/>
      <c r="D7" s="316"/>
      <c r="E7" s="317"/>
      <c r="F7" s="131">
        <f>SUM(F5:F6)</f>
        <v>59249</v>
      </c>
      <c r="G7" s="131">
        <f>SUM(G5:G6)</f>
        <v>67515</v>
      </c>
      <c r="H7" s="132">
        <f>G7/F7*100</f>
        <v>113.95129031713616</v>
      </c>
      <c r="I7" s="135"/>
      <c r="J7" s="133"/>
    </row>
    <row r="8" spans="1:10" ht="12.7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0" ht="12.7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</row>
    <row r="10" spans="1:10" ht="12.7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</row>
    <row r="11" spans="1:10" ht="12.75">
      <c r="A11" s="319"/>
      <c r="B11" s="319"/>
      <c r="C11" s="319"/>
      <c r="D11" s="319"/>
      <c r="E11" s="319"/>
      <c r="F11" s="319"/>
      <c r="G11" s="319"/>
      <c r="H11" s="319"/>
      <c r="I11" s="319"/>
      <c r="J11" s="319"/>
    </row>
    <row r="12" spans="1:10" ht="23.25" customHeight="1">
      <c r="A12" s="311" t="s">
        <v>343</v>
      </c>
      <c r="B12" s="312"/>
      <c r="C12" s="312"/>
      <c r="D12" s="312"/>
      <c r="E12" s="312"/>
      <c r="F12" s="312"/>
      <c r="G12" s="312"/>
      <c r="H12" s="313"/>
      <c r="I12" s="20"/>
      <c r="J12" s="20"/>
    </row>
    <row r="13" spans="1:10" ht="12.75">
      <c r="A13" s="314"/>
      <c r="B13" s="314"/>
      <c r="C13" s="314"/>
      <c r="D13" s="314"/>
      <c r="E13" s="314"/>
      <c r="F13" s="128" t="s">
        <v>350</v>
      </c>
      <c r="G13" s="128" t="s">
        <v>351</v>
      </c>
      <c r="H13" s="128" t="s">
        <v>340</v>
      </c>
      <c r="I13" s="20"/>
      <c r="J13" s="20"/>
    </row>
    <row r="14" spans="1:10" ht="12.75" customHeight="1">
      <c r="A14" s="314" t="s">
        <v>344</v>
      </c>
      <c r="B14" s="314"/>
      <c r="C14" s="314"/>
      <c r="D14" s="314"/>
      <c r="E14" s="314"/>
      <c r="F14" s="131">
        <v>31178</v>
      </c>
      <c r="G14" s="131">
        <v>34549</v>
      </c>
      <c r="H14" s="132">
        <f>G14/F14*100</f>
        <v>110.81211110398357</v>
      </c>
      <c r="I14" s="20"/>
      <c r="J14" s="20"/>
    </row>
    <row r="15" spans="1:10" ht="12.75" customHeight="1">
      <c r="A15" s="314" t="s">
        <v>345</v>
      </c>
      <c r="B15" s="314"/>
      <c r="C15" s="314"/>
      <c r="D15" s="314"/>
      <c r="E15" s="314"/>
      <c r="F15" s="131">
        <v>3783</v>
      </c>
      <c r="G15" s="131">
        <v>4057</v>
      </c>
      <c r="H15" s="132">
        <f>G15/F15*100</f>
        <v>107.24292889241343</v>
      </c>
      <c r="I15" s="20"/>
      <c r="J15" s="20"/>
    </row>
    <row r="16" spans="1:10" ht="12.75">
      <c r="A16" s="315"/>
      <c r="B16" s="316"/>
      <c r="C16" s="316"/>
      <c r="D16" s="316"/>
      <c r="E16" s="317"/>
      <c r="F16" s="131">
        <f>SUM(F14:F15)</f>
        <v>34961</v>
      </c>
      <c r="G16" s="131">
        <f>SUM(G14:G15)</f>
        <v>38606</v>
      </c>
      <c r="H16" s="132">
        <f>G16/F16*100</f>
        <v>110.42590314922343</v>
      </c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136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20"/>
      <c r="D26" s="20"/>
      <c r="E26" s="20"/>
      <c r="F26" s="20"/>
      <c r="G26" s="20"/>
      <c r="H26" s="20"/>
      <c r="I26" s="134"/>
      <c r="J26" s="20"/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sheetProtection/>
  <mergeCells count="12">
    <mergeCell ref="A6:E6"/>
    <mergeCell ref="A7:E7"/>
    <mergeCell ref="A12:H12"/>
    <mergeCell ref="A13:E13"/>
    <mergeCell ref="A14:E14"/>
    <mergeCell ref="A15:E15"/>
    <mergeCell ref="A16:E16"/>
    <mergeCell ref="A2:J2"/>
    <mergeCell ref="A11:J11"/>
    <mergeCell ref="A3:H3"/>
    <mergeCell ref="A4:E4"/>
    <mergeCell ref="A5:E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Matija Bilandžija</cp:lastModifiedBy>
  <cp:lastPrinted>2018-10-29T11:09:26Z</cp:lastPrinted>
  <dcterms:created xsi:type="dcterms:W3CDTF">2008-10-17T11:51:54Z</dcterms:created>
  <dcterms:modified xsi:type="dcterms:W3CDTF">2018-10-29T11:33:50Z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