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<sst xmlns="http://schemas.openxmlformats.org/spreadsheetml/2006/main" count="412" uniqueCount="353">
  <si>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</si>
  <si>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</si>
  <si>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</si>
  <si>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</si>
  <si>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</si>
  <si>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</si>
  <si>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</si>
  <si>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</si>
  <si>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</si>
  <si>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</si>
  <si>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</si>
  <si>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</si>
  <si>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</si>
  <si>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</si>
  <si>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</si>
  <si>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</si>
  <si>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</si>
  <si>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</si>
  <si>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</si>
  <si>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</si>
  <si>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</si>
  <si>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</si>
  <si>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</si>
  <si>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</si>
  <si>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</si>
  <si>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</si>
  <si>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</si>
  <si>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</si>
  <si>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</si>
  <si>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</si>
  <si>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</si>
  <si>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</si>
  <si>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</si>
  <si>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</si>
  <si>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</si>
  <si>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</si>
  <si>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</si>
  <si>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</si>
  <si>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</si>
  <si>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</si>
  <si>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</si>
  <si>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</si>
  <si>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</si>
  <si>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</si>
  <si>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</si>
  <si>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</si>
  <si>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</si>
  <si>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</si>
  <si>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</si>
  <si>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</si>
  <si>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</si>
  <si>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</si>
  <si>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</si>
  <si>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</si>
  <si>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</si>
  <si>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</si>
  <si>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</si>
  <si>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</si>
  <si>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</si>
  <si>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</si>
  <si>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</si>
  <si>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</si>
  <si>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</si>
  <si>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</si>
  <si>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</si>
  <si>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</si>
  <si>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</si>
  <si>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</si>
  <si>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</si>
  <si>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</si>
  <si>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</si>
  <si>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</si>
  <si>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</si>
  <si>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</si>
  <si>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</si>
  <si>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</si>
  <si>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</si>
  <si>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</si>
  <si>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</si>
  <si>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</si>
  <si>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</si>
  <si>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</si>
  <si>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</si>
  <si>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</si>
  <si>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</si>
  <si>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</si>
  <si>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</si>
  <si>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</si>
  <si>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</si>
  <si>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</si>
  <si>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</si>
  <si>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</si>
  <si>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</si>
  <si>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</si>
  <si>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</si>
  <si>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</si>
  <si>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</si>
  <si>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</si>
  <si>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</si>
  <si>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</si>
  <si>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</si>
  <si>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</si>
  <si>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</si>
  <si>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</si>
  <si>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</si>
  <si>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</si>
  <si>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</si>
  <si>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</si>
  <si>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</si>
  <si>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</si>
  <si>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</si>
  <si>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</si>
  <si>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</si>
  <si>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</si>
  <si>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</si>
  <si>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</si>
  <si>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</si>
  <si>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</si>
  <si>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</si>
  <si>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</si>
  <si>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</si>
  <si>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</si>
  <si>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</si>
  <si>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</si>
  <si>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</si>
  <si>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</si>
  <si>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</si>
  <si>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</si>
  <si>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</si>
  <si>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</si>
  <si>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</si>
  <si>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</si>
  <si>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</si>
  <si>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</si>
  <si>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</si>
  <si>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</si>
  <si>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</si>
  <si>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</si>
  <si>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</si>
  <si>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</si>
  <si>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</si>
  <si>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</si>
  <si>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</si>
  <si>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</si>
  <si>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</si>
  <si>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</si>
  <si>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</si>
  <si>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</si>
  <si>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</si>
  <si>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</si>
  <si>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</si>
  <si>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</si>
  <si>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</si>
  <si>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</si>
  <si>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</si>
  <si>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</si>
  <si>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</si>
  <si>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</si>
  <si>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</si>
  <si>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</si>
  <si>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</si>
  <si>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</si>
  <si>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</si>
  <si>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</si>
  <si>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</si>
  <si>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</si>
  <si>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</si>
  <si>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</si>
  <si>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</si>
  <si>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</si>
  <si>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</si>
  <si>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</si>
  <si>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</si>
  <si>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</si>
  <si>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</si>
  <si>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</si>
  <si>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</si>
  <si>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</si>
  <si>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</si>
  <si>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</si>
  <si>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</si>
  <si>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</si>
  <si>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</si>
  <si>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</si>
  <si>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</si>
  <si>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</si>
  <si>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</si>
  <si>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</si>
  <si>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</si>
  <si>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</si>
  <si>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</si>
  <si>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</si>
  <si>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</si>
  <si>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</si>
  <si>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</si>
  <si>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</si>
  <si>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</si>
  <si>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</si>
  <si>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</si>
  <si>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</si>
  <si>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</si>
  <si>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</si>
  <si>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</si>
  <si>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</si>
  <si>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</si>
  <si>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</si>
  <si>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</si>
  <si>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</si>
  <si>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</si>
  <si>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</si>
  <si>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</si>
  <si>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</si>
  <si>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</si>
  <si>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</si>
  <si>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</si>
  <si>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</si>
  <si>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</si>
  <si>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</si>
  <si>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</si>
  <si>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</si>
  <si>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</si>
  <si>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</si>
  <si>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</si>
  <si>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</si>
  <si>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</si>
  <si>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</si>
  <si>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</si>
  <si>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</si>
  <si>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</si>
  <si>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</si>
  <si>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</si>
  <si>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</si>
  <si>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</si>
  <si>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</si>
  <si>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</si>
  <si>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</si>
  <si>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</si>
  <si>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</si>
  <si>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</si>
  <si>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</si>
  <si>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</si>
  <si>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</si>
  <si>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</si>
  <si>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</si>
  <si>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</si>
  <si>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</si>
  <si>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</si>
  <si>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</si>
  <si>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</si>
  <si>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</si>
  <si>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</si>
  <si>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</si>
  <si>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</si>
  <si>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</si>
  <si>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</si>
  <si>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</si>
  <si>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</si>
  <si>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</si>
  <si>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</si>
  <si>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</si>
  <si>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</si>
  <si>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</si>
  <si>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</si>
  <si>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</si>
  <si>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</si>
  <si>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</si>
  <si>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</si>
  <si>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</si>
  <si>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</si>
  <si>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</si>
  <si>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</si>
  <si>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</si>
  <si>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</si>
  <si>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</si>
  <si>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</si>
  <si>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</si>
  <si>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</si>
  <si>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</si>
  <si>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</si>
  <si>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</si>
  <si>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</si>
  <si>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</si>
  <si>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</si>
  <si>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</si>
  <si>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</si>
  <si>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</si>
  <si>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</si>
  <si>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</si>
  <si>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</si>
  <si>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</si>
  <si>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</si>
  <si>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</si>
  <si>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</si>
  <si>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</si>
  <si>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</si>
  <si>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</si>
  <si>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</si>
  <si>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</si>
  <si>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</si>
  <si>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</si>
  <si>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</si>
  <si>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</si>
  <si>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</si>
  <si>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</si>
  <si>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</si>
  <si>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</si>
  <si>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</si>
  <si>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</si>
  <si>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</si>
  <si>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</si>
  <si>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</si>
  <si>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</si>
  <si>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</si>
  <si>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</si>
  <si>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</si>
  <si>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</si>
  <si>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</si>
  <si>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</si>
  <si>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</si>
  <si>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</si>
  <si>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</si>
  <si>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</si>
  <si>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</si>
  <si>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</si>
  <si>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</si>
  <si>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</si>
  <si>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</si>
  <si>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</si>
  <si>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</si>
  <si>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</si>
  <si>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</si>
  <si>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</si>
  <si>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</si>
  <si>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</si>
  <si>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</si>
  <si>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</si>
  <si>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</si>
  <si>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</si>
  <si>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</si>
  <si>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</si>
  <si>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</si>
  <si>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</si>
  <si>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</si>
  <si>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</si>
  <si>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</si>
  <si>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ERENT ANTUN</t>
  </si>
  <si>
    <t>SABOLIĆ DAVOR</t>
  </si>
  <si>
    <t>I.-III.2013.</t>
  </si>
  <si>
    <t>stanje na dan 31.03.2014.</t>
  </si>
  <si>
    <t>31.03.2014.</t>
  </si>
  <si>
    <t>01.01.2014.</t>
  </si>
  <si>
    <t>u razdoblju 01.01.2014. do 31.03.2014.</t>
  </si>
  <si>
    <t>I.-III.2014.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</si>
</sst>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 applyProtection="1">
      <alignment horizontal="center" vertical="top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3" t="s">
        <v>248</v>
      </c>
      <c r="B1" s="164"/>
      <c r="C1" s="164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201" t="s">
        <v>249</v>
      </c>
      <c r="B2" s="202"/>
      <c r="C2" s="202"/>
      <c r="D2" s="203"/>
      <c r="E2" s="120" t="s">
        <v>350</v>
      </c>
      <c r="F2" s="12"/>
      <c r="G2" s="13" t="s">
        <v>250</v>
      </c>
      <c r="H2" s="120" t="s">
        <v>349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4" t="s">
        <v>316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4" t="s">
        <v>251</v>
      </c>
      <c r="B6" s="155"/>
      <c r="C6" s="169" t="s">
        <v>322</v>
      </c>
      <c r="D6" s="170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207" t="s">
        <v>252</v>
      </c>
      <c r="B8" s="208"/>
      <c r="C8" s="169" t="s">
        <v>323</v>
      </c>
      <c r="D8" s="170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49" t="s">
        <v>253</v>
      </c>
      <c r="B10" s="199"/>
      <c r="C10" s="169" t="s">
        <v>324</v>
      </c>
      <c r="D10" s="170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200"/>
      <c r="B11" s="19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4" t="s">
        <v>254</v>
      </c>
      <c r="B12" s="155"/>
      <c r="C12" s="171" t="s">
        <v>325</v>
      </c>
      <c r="D12" s="196"/>
      <c r="E12" s="196"/>
      <c r="F12" s="196"/>
      <c r="G12" s="196"/>
      <c r="H12" s="196"/>
      <c r="I12" s="157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4" t="s">
        <v>255</v>
      </c>
      <c r="B14" s="155"/>
      <c r="C14" s="197">
        <v>40000</v>
      </c>
      <c r="D14" s="198"/>
      <c r="E14" s="16"/>
      <c r="F14" s="171" t="s">
        <v>326</v>
      </c>
      <c r="G14" s="196"/>
      <c r="H14" s="196"/>
      <c r="I14" s="157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4" t="s">
        <v>256</v>
      </c>
      <c r="B16" s="155"/>
      <c r="C16" s="171" t="s">
        <v>327</v>
      </c>
      <c r="D16" s="196"/>
      <c r="E16" s="196"/>
      <c r="F16" s="196"/>
      <c r="G16" s="196"/>
      <c r="H16" s="196"/>
      <c r="I16" s="157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4" t="s">
        <v>257</v>
      </c>
      <c r="B18" s="155"/>
      <c r="C18" s="192" t="s">
        <v>334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4" t="s">
        <v>258</v>
      </c>
      <c r="B20" s="155"/>
      <c r="C20" s="192" t="s">
        <v>328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4" t="s">
        <v>259</v>
      </c>
      <c r="B22" s="155"/>
      <c r="C22" s="121">
        <v>60</v>
      </c>
      <c r="D22" s="171" t="s">
        <v>326</v>
      </c>
      <c r="E22" s="182"/>
      <c r="F22" s="183"/>
      <c r="G22" s="154"/>
      <c r="H22" s="195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4" t="s">
        <v>260</v>
      </c>
      <c r="B24" s="155"/>
      <c r="C24" s="121">
        <v>20</v>
      </c>
      <c r="D24" s="171" t="s">
        <v>329</v>
      </c>
      <c r="E24" s="182"/>
      <c r="F24" s="182"/>
      <c r="G24" s="183"/>
      <c r="H24" s="51" t="s">
        <v>261</v>
      </c>
      <c r="I24" s="122">
        <v>344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4" t="s">
        <v>262</v>
      </c>
      <c r="B26" s="155"/>
      <c r="C26" s="123" t="s">
        <v>331</v>
      </c>
      <c r="D26" s="25"/>
      <c r="E26" s="33"/>
      <c r="F26" s="24"/>
      <c r="G26" s="184" t="s">
        <v>263</v>
      </c>
      <c r="H26" s="155"/>
      <c r="I26" s="124" t="s">
        <v>330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85" t="s">
        <v>264</v>
      </c>
      <c r="B28" s="186"/>
      <c r="C28" s="187"/>
      <c r="D28" s="187"/>
      <c r="E28" s="188" t="s">
        <v>265</v>
      </c>
      <c r="F28" s="189"/>
      <c r="G28" s="189"/>
      <c r="H28" s="190" t="s">
        <v>266</v>
      </c>
      <c r="I28" s="191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79"/>
      <c r="B30" s="172"/>
      <c r="C30" s="172"/>
      <c r="D30" s="173"/>
      <c r="E30" s="179"/>
      <c r="F30" s="172"/>
      <c r="G30" s="172"/>
      <c r="H30" s="169"/>
      <c r="I30" s="170"/>
      <c r="J30" s="10"/>
      <c r="K30" s="10"/>
      <c r="L30" s="10"/>
    </row>
    <row r="31" spans="1:12" ht="12">
      <c r="A31" s="94"/>
      <c r="B31" s="22"/>
      <c r="C31" s="21"/>
      <c r="D31" s="180"/>
      <c r="E31" s="180"/>
      <c r="F31" s="180"/>
      <c r="G31" s="181"/>
      <c r="H31" s="16"/>
      <c r="I31" s="101"/>
      <c r="J31" s="10"/>
      <c r="K31" s="10"/>
      <c r="L31" s="10"/>
    </row>
    <row r="32" spans="1:12" ht="12">
      <c r="A32" s="179"/>
      <c r="B32" s="172"/>
      <c r="C32" s="172"/>
      <c r="D32" s="173"/>
      <c r="E32" s="179"/>
      <c r="F32" s="172"/>
      <c r="G32" s="172"/>
      <c r="H32" s="169"/>
      <c r="I32" s="170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79"/>
      <c r="B34" s="172"/>
      <c r="C34" s="172"/>
      <c r="D34" s="173"/>
      <c r="E34" s="179"/>
      <c r="F34" s="172"/>
      <c r="G34" s="172"/>
      <c r="H34" s="169"/>
      <c r="I34" s="170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79"/>
      <c r="B36" s="172"/>
      <c r="C36" s="172"/>
      <c r="D36" s="173"/>
      <c r="E36" s="179"/>
      <c r="F36" s="172"/>
      <c r="G36" s="172"/>
      <c r="H36" s="169"/>
      <c r="I36" s="170"/>
      <c r="J36" s="10"/>
      <c r="K36" s="10"/>
      <c r="L36" s="10"/>
    </row>
    <row r="37" spans="1:12" ht="12">
      <c r="A37" s="103"/>
      <c r="B37" s="30"/>
      <c r="C37" s="174"/>
      <c r="D37" s="175"/>
      <c r="E37" s="16"/>
      <c r="F37" s="174"/>
      <c r="G37" s="175"/>
      <c r="H37" s="16"/>
      <c r="I37" s="95"/>
      <c r="J37" s="10"/>
      <c r="K37" s="10"/>
      <c r="L37" s="10"/>
    </row>
    <row r="38" spans="1:12" ht="12">
      <c r="A38" s="179"/>
      <c r="B38" s="172"/>
      <c r="C38" s="172"/>
      <c r="D38" s="173"/>
      <c r="E38" s="179"/>
      <c r="F38" s="172"/>
      <c r="G38" s="172"/>
      <c r="H38" s="169"/>
      <c r="I38" s="170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79"/>
      <c r="B40" s="172"/>
      <c r="C40" s="172"/>
      <c r="D40" s="173"/>
      <c r="E40" s="179"/>
      <c r="F40" s="172"/>
      <c r="G40" s="172"/>
      <c r="H40" s="169"/>
      <c r="I40" s="170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49" t="s">
        <v>267</v>
      </c>
      <c r="B44" s="150"/>
      <c r="C44" s="169"/>
      <c r="D44" s="170"/>
      <c r="E44" s="26"/>
      <c r="F44" s="171"/>
      <c r="G44" s="172"/>
      <c r="H44" s="172"/>
      <c r="I44" s="173"/>
      <c r="J44" s="10"/>
      <c r="K44" s="10"/>
      <c r="L44" s="10"/>
    </row>
    <row r="45" spans="1:12" ht="12">
      <c r="A45" s="103"/>
      <c r="B45" s="30"/>
      <c r="C45" s="174"/>
      <c r="D45" s="175"/>
      <c r="E45" s="16"/>
      <c r="F45" s="174"/>
      <c r="G45" s="176"/>
      <c r="H45" s="35"/>
      <c r="I45" s="107"/>
      <c r="J45" s="10"/>
      <c r="K45" s="10"/>
      <c r="L45" s="10"/>
    </row>
    <row r="46" spans="1:12" ht="12">
      <c r="A46" s="149" t="s">
        <v>268</v>
      </c>
      <c r="B46" s="150"/>
      <c r="C46" s="171" t="s">
        <v>345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49" t="s">
        <v>270</v>
      </c>
      <c r="B48" s="150"/>
      <c r="C48" s="156" t="s">
        <v>332</v>
      </c>
      <c r="D48" s="152"/>
      <c r="E48" s="153"/>
      <c r="F48" s="16"/>
      <c r="G48" s="51" t="s">
        <v>271</v>
      </c>
      <c r="H48" s="156" t="s">
        <v>333</v>
      </c>
      <c r="I48" s="153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49" t="s">
        <v>257</v>
      </c>
      <c r="B50" s="150"/>
      <c r="C50" s="151" t="s">
        <v>334</v>
      </c>
      <c r="D50" s="152"/>
      <c r="E50" s="152"/>
      <c r="F50" s="152"/>
      <c r="G50" s="152"/>
      <c r="H50" s="152"/>
      <c r="I50" s="153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4" t="s">
        <v>272</v>
      </c>
      <c r="B52" s="155"/>
      <c r="C52" s="156" t="s">
        <v>346</v>
      </c>
      <c r="D52" s="152"/>
      <c r="E52" s="152"/>
      <c r="F52" s="152"/>
      <c r="G52" s="152"/>
      <c r="H52" s="152"/>
      <c r="I52" s="157"/>
      <c r="J52" s="10"/>
      <c r="K52" s="10"/>
      <c r="L52" s="10"/>
    </row>
    <row r="53" spans="1:12" ht="12">
      <c r="A53" s="108"/>
      <c r="B53" s="20"/>
      <c r="C53" s="165" t="s">
        <v>273</v>
      </c>
      <c r="D53" s="165"/>
      <c r="E53" s="165"/>
      <c r="F53" s="165"/>
      <c r="G53" s="165"/>
      <c r="H53" s="165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8" t="s">
        <v>274</v>
      </c>
      <c r="C55" s="159"/>
      <c r="D55" s="159"/>
      <c r="E55" s="159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160" t="s">
        <v>306</v>
      </c>
      <c r="C56" s="161"/>
      <c r="D56" s="161"/>
      <c r="E56" s="161"/>
      <c r="F56" s="161"/>
      <c r="G56" s="161"/>
      <c r="H56" s="161"/>
      <c r="I56" s="162"/>
      <c r="J56" s="10"/>
      <c r="K56" s="10"/>
      <c r="L56" s="10"/>
    </row>
    <row r="57" spans="1:12" ht="12">
      <c r="A57" s="108"/>
      <c r="B57" s="160" t="s">
        <v>307</v>
      </c>
      <c r="C57" s="161"/>
      <c r="D57" s="161"/>
      <c r="E57" s="161"/>
      <c r="F57" s="161"/>
      <c r="G57" s="161"/>
      <c r="H57" s="161"/>
      <c r="I57" s="110"/>
      <c r="J57" s="10"/>
      <c r="K57" s="10"/>
      <c r="L57" s="10"/>
    </row>
    <row r="58" spans="1:12" ht="12">
      <c r="A58" s="108"/>
      <c r="B58" s="160" t="s">
        <v>308</v>
      </c>
      <c r="C58" s="161"/>
      <c r="D58" s="161"/>
      <c r="E58" s="161"/>
      <c r="F58" s="161"/>
      <c r="G58" s="161"/>
      <c r="H58" s="161"/>
      <c r="I58" s="162"/>
      <c r="J58" s="10"/>
      <c r="K58" s="10"/>
      <c r="L58" s="10"/>
    </row>
    <row r="59" spans="1:12" ht="12">
      <c r="A59" s="108"/>
      <c r="B59" s="160" t="s">
        <v>309</v>
      </c>
      <c r="C59" s="161"/>
      <c r="D59" s="161"/>
      <c r="E59" s="161"/>
      <c r="F59" s="161"/>
      <c r="G59" s="161"/>
      <c r="H59" s="161"/>
      <c r="I59" s="162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66" t="s">
        <v>277</v>
      </c>
      <c r="H62" s="167"/>
      <c r="I62" s="168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147"/>
      <c r="H63" s="14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5" zoomScaleSheetLayoutView="115" zoomScalePageLayoutView="0" workbookViewId="0" topLeftCell="A1">
      <selection activeCell="J103" activeCellId="1" sqref="J93 J103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335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1">
      <c r="A4" s="224" t="s">
        <v>59</v>
      </c>
      <c r="B4" s="225"/>
      <c r="C4" s="225"/>
      <c r="D4" s="225"/>
      <c r="E4" s="225"/>
      <c r="F4" s="225"/>
      <c r="G4" s="225"/>
      <c r="H4" s="226"/>
      <c r="I4" s="58" t="s">
        <v>278</v>
      </c>
      <c r="J4" s="59" t="s">
        <v>318</v>
      </c>
      <c r="K4" s="60" t="s">
        <v>319</v>
      </c>
    </row>
    <row r="5" spans="1:11" ht="12">
      <c r="A5" s="209">
        <v>1</v>
      </c>
      <c r="B5" s="209"/>
      <c r="C5" s="209"/>
      <c r="D5" s="209"/>
      <c r="E5" s="209"/>
      <c r="F5" s="209"/>
      <c r="G5" s="209"/>
      <c r="H5" s="209"/>
      <c r="I5" s="57">
        <v>2</v>
      </c>
      <c r="J5" s="56">
        <v>3</v>
      </c>
      <c r="K5" s="56">
        <v>4</v>
      </c>
    </row>
    <row r="6" spans="1:11" ht="12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">
      <c r="A7" s="213" t="s">
        <v>60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ht="12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61866812</v>
      </c>
      <c r="K8" s="53">
        <f>K9+K16+K26+K35+K39</f>
        <v>60781576</v>
      </c>
    </row>
    <row r="9" spans="1:11" ht="12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53">
        <f>SUM(J10:J15)</f>
        <v>347685</v>
      </c>
      <c r="K9" s="53">
        <f>SUM(K10:K15)</f>
        <v>295764</v>
      </c>
    </row>
    <row r="10" spans="1:11" ht="12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207685</v>
      </c>
      <c r="K10" s="7">
        <v>155764</v>
      </c>
    </row>
    <row r="11" spans="1:11" ht="12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0</v>
      </c>
      <c r="K11" s="7">
        <v>0</v>
      </c>
    </row>
    <row r="12" spans="1:11" ht="12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0</v>
      </c>
      <c r="K12" s="7">
        <v>0</v>
      </c>
    </row>
    <row r="13" spans="1:11" ht="12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0</v>
      </c>
      <c r="K13" s="7">
        <v>0</v>
      </c>
    </row>
    <row r="14" spans="1:11" ht="12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140000</v>
      </c>
      <c r="K14" s="7">
        <v>140000</v>
      </c>
    </row>
    <row r="15" spans="1:11" ht="12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0</v>
      </c>
      <c r="K15" s="7">
        <v>0</v>
      </c>
    </row>
    <row r="16" spans="1:11" ht="12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53">
        <f>SUM(J17:J25)</f>
        <v>58557913</v>
      </c>
      <c r="K16" s="53">
        <f>SUM(K17:K25)</f>
        <v>57537052</v>
      </c>
    </row>
    <row r="17" spans="1:11" ht="12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22610793</v>
      </c>
      <c r="K17" s="7">
        <v>22610793</v>
      </c>
    </row>
    <row r="18" spans="1:11" ht="12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18600145</v>
      </c>
      <c r="K18" s="7">
        <v>18189003</v>
      </c>
    </row>
    <row r="19" spans="1:11" ht="12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16943687</v>
      </c>
      <c r="K19" s="7">
        <v>16353167</v>
      </c>
    </row>
    <row r="20" spans="1:11" ht="12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289929</v>
      </c>
      <c r="K20" s="7">
        <v>270730</v>
      </c>
    </row>
    <row r="21" spans="1:11" ht="12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0</v>
      </c>
      <c r="K21" s="7">
        <v>0</v>
      </c>
    </row>
    <row r="22" spans="1:11" ht="12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0</v>
      </c>
      <c r="K22" s="7">
        <v>0</v>
      </c>
    </row>
    <row r="23" spans="1:11" ht="12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113359</v>
      </c>
      <c r="K23" s="7">
        <v>113359</v>
      </c>
    </row>
    <row r="24" spans="1:11" ht="12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0</v>
      </c>
      <c r="K24" s="7">
        <v>0</v>
      </c>
    </row>
    <row r="25" spans="1:11" ht="12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0</v>
      </c>
      <c r="K25" s="7">
        <v>0</v>
      </c>
    </row>
    <row r="26" spans="1:11" ht="12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53">
        <f>SUM(J27:J34)</f>
        <v>2284632</v>
      </c>
      <c r="K26" s="53">
        <f>SUM(K27:K34)</f>
        <v>2273265</v>
      </c>
    </row>
    <row r="27" spans="1:11" ht="12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0</v>
      </c>
      <c r="K27" s="7">
        <v>0</v>
      </c>
    </row>
    <row r="28" spans="1:11" ht="12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0</v>
      </c>
      <c r="K28" s="7">
        <v>0</v>
      </c>
    </row>
    <row r="29" spans="1:11" ht="12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5000</v>
      </c>
      <c r="K29" s="7">
        <v>5000</v>
      </c>
    </row>
    <row r="30" spans="1:11" ht="12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7">
        <v>0</v>
      </c>
    </row>
    <row r="31" spans="1:11" ht="12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0</v>
      </c>
      <c r="K31" s="7">
        <v>0</v>
      </c>
    </row>
    <row r="32" spans="1:11" ht="12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2279632</v>
      </c>
      <c r="K32" s="7">
        <v>2268265</v>
      </c>
    </row>
    <row r="33" spans="1:11" ht="12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0</v>
      </c>
      <c r="K33" s="7">
        <v>0</v>
      </c>
    </row>
    <row r="34" spans="1:11" ht="12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7">
        <v>0</v>
      </c>
    </row>
    <row r="35" spans="1:11" ht="12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53">
        <f>SUM(J36:J38)</f>
        <v>676582</v>
      </c>
      <c r="K35" s="53">
        <f>SUM(K36:K38)</f>
        <v>675495</v>
      </c>
    </row>
    <row r="36" spans="1:11" ht="12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7">
        <v>0</v>
      </c>
    </row>
    <row r="37" spans="1:11" ht="12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676582</v>
      </c>
      <c r="K37" s="7">
        <v>675495</v>
      </c>
    </row>
    <row r="38" spans="1:11" ht="12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0</v>
      </c>
      <c r="K38" s="7">
        <v>0</v>
      </c>
    </row>
    <row r="39" spans="1:11" ht="12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0</v>
      </c>
      <c r="K39" s="7">
        <v>0</v>
      </c>
    </row>
    <row r="40" spans="1:11" ht="12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38247769</v>
      </c>
      <c r="K40" s="53">
        <f>K41+K49+K56+K64</f>
        <v>38081078</v>
      </c>
    </row>
    <row r="41" spans="1:11" ht="12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53">
        <f>SUM(J42:J48)</f>
        <v>26562031</v>
      </c>
      <c r="K41" s="53">
        <f>SUM(K42:K48)</f>
        <v>29075168</v>
      </c>
    </row>
    <row r="42" spans="1:11" ht="12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5176152</v>
      </c>
      <c r="K42" s="7">
        <v>4773292</v>
      </c>
    </row>
    <row r="43" spans="1:11" ht="12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6017668</v>
      </c>
      <c r="K43" s="7">
        <v>8333333</v>
      </c>
    </row>
    <row r="44" spans="1:11" ht="12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15061389</v>
      </c>
      <c r="K44" s="7">
        <v>15664021</v>
      </c>
    </row>
    <row r="45" spans="1:11" ht="12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221778</v>
      </c>
      <c r="K45" s="7">
        <v>219478</v>
      </c>
    </row>
    <row r="46" spans="1:11" ht="12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85044</v>
      </c>
      <c r="K46" s="7">
        <v>85044</v>
      </c>
    </row>
    <row r="47" spans="1:11" ht="12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0</v>
      </c>
      <c r="K47" s="7">
        <v>0</v>
      </c>
    </row>
    <row r="48" spans="1:11" ht="12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>
        <v>0</v>
      </c>
      <c r="K48" s="7">
        <v>0</v>
      </c>
    </row>
    <row r="49" spans="1:11" ht="12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53">
        <f>SUM(J50:J55)</f>
        <v>7038016</v>
      </c>
      <c r="K49" s="53">
        <f>SUM(K50:K55)</f>
        <v>8415722</v>
      </c>
    </row>
    <row r="50" spans="1:11" ht="12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ht="12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5567283</v>
      </c>
      <c r="K51" s="7">
        <v>6929574</v>
      </c>
    </row>
    <row r="52" spans="1:11" ht="12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0</v>
      </c>
      <c r="K52" s="7">
        <v>0</v>
      </c>
    </row>
    <row r="53" spans="1:11" ht="12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228941</v>
      </c>
      <c r="K53" s="7">
        <v>123854</v>
      </c>
    </row>
    <row r="54" spans="1:11" ht="12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265314</v>
      </c>
      <c r="K54" s="7">
        <v>373315</v>
      </c>
    </row>
    <row r="55" spans="1:11" ht="12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976478</v>
      </c>
      <c r="K55" s="7">
        <v>988979</v>
      </c>
    </row>
    <row r="56" spans="1:11" ht="12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53">
        <f>SUM(J57:J63)</f>
        <v>5071</v>
      </c>
      <c r="K56" s="53">
        <f>SUM(K57:K63)</f>
        <v>5071</v>
      </c>
    </row>
    <row r="57" spans="1:11" ht="12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 ht="12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0</v>
      </c>
      <c r="K58" s="7">
        <v>0</v>
      </c>
    </row>
    <row r="59" spans="1:11" ht="12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7">
        <v>0</v>
      </c>
    </row>
    <row r="60" spans="1:11" ht="12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 ht="12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0</v>
      </c>
      <c r="K61" s="7">
        <v>0</v>
      </c>
    </row>
    <row r="62" spans="1:11" ht="12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0</v>
      </c>
      <c r="K62" s="7">
        <v>0</v>
      </c>
    </row>
    <row r="63" spans="1:11" ht="12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5071</v>
      </c>
      <c r="K63" s="7">
        <v>5071</v>
      </c>
    </row>
    <row r="64" spans="1:11" ht="12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4642651</v>
      </c>
      <c r="K64" s="7">
        <v>585117</v>
      </c>
    </row>
    <row r="65" spans="1:11" ht="12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0</v>
      </c>
      <c r="K65" s="7">
        <v>0</v>
      </c>
    </row>
    <row r="66" spans="1:11" ht="12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100114581</v>
      </c>
      <c r="K66" s="53">
        <f>K7+K8+K40+K65</f>
        <v>98862654</v>
      </c>
    </row>
    <row r="67" spans="1:11" ht="12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1" ht="12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54">
        <f>J70+J71+J72+J78+J79+J82+J85</f>
        <v>49609581</v>
      </c>
      <c r="K69" s="54">
        <f>K70+K71+K72+K78+K79+K82+K85</f>
        <v>46789899</v>
      </c>
    </row>
    <row r="70" spans="1:11" ht="12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49240200</v>
      </c>
      <c r="K70" s="7">
        <v>49240200</v>
      </c>
    </row>
    <row r="71" spans="1:11" ht="12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1666693</v>
      </c>
      <c r="K71" s="7">
        <v>1666693</v>
      </c>
    </row>
    <row r="72" spans="1:11" ht="12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53">
        <f>J73+J74-J75+J76+J77</f>
        <v>444572</v>
      </c>
      <c r="K72" s="53">
        <f>K73+K74-K75+K76+K77</f>
        <v>444572</v>
      </c>
    </row>
    <row r="73" spans="1:11" ht="12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1032827</v>
      </c>
      <c r="K73" s="7">
        <v>1032827</v>
      </c>
    </row>
    <row r="74" spans="1:11" ht="12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1943182</v>
      </c>
      <c r="K74" s="7">
        <v>1943182</v>
      </c>
    </row>
    <row r="75" spans="1:11" ht="12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2531437</v>
      </c>
      <c r="K75" s="7">
        <v>2531437</v>
      </c>
    </row>
    <row r="76" spans="1:11" ht="12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0</v>
      </c>
      <c r="K76" s="7">
        <v>0</v>
      </c>
    </row>
    <row r="77" spans="1:11" ht="12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0</v>
      </c>
      <c r="K77" s="7">
        <v>0</v>
      </c>
    </row>
    <row r="78" spans="1:11" ht="12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19929613</v>
      </c>
      <c r="K78" s="7">
        <v>19929613</v>
      </c>
    </row>
    <row r="79" spans="1:11" ht="12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53">
        <f>J80-J81</f>
        <v>-9979831</v>
      </c>
      <c r="K79" s="53">
        <f>K80-K81</f>
        <v>-21671497</v>
      </c>
    </row>
    <row r="80" spans="1:11" ht="12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0</v>
      </c>
      <c r="K80" s="7">
        <v>0</v>
      </c>
    </row>
    <row r="81" spans="1:11" ht="12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9979831</v>
      </c>
      <c r="K81" s="7">
        <v>21671497</v>
      </c>
    </row>
    <row r="82" spans="1:11" ht="12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53">
        <f>J83-J84</f>
        <v>-11691666</v>
      </c>
      <c r="K82" s="53">
        <f>K83-K84</f>
        <v>-2819682</v>
      </c>
    </row>
    <row r="83" spans="1:11" ht="12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0</v>
      </c>
      <c r="K83" s="7">
        <v>0</v>
      </c>
    </row>
    <row r="84" spans="1:11" ht="12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11691666</v>
      </c>
      <c r="K84" s="7">
        <v>2819682</v>
      </c>
    </row>
    <row r="85" spans="1:11" ht="12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0</v>
      </c>
      <c r="K85" s="7">
        <v>0</v>
      </c>
    </row>
    <row r="86" spans="1:11" ht="12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0</v>
      </c>
      <c r="K87" s="7">
        <v>0</v>
      </c>
    </row>
    <row r="88" spans="1:11" ht="12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ht="12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0</v>
      </c>
      <c r="K89" s="7">
        <v>0</v>
      </c>
    </row>
    <row r="90" spans="1:11" ht="12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12582274</v>
      </c>
      <c r="K90" s="53">
        <f>SUM(K91:K99)</f>
        <v>12555896</v>
      </c>
    </row>
    <row r="91" spans="1:11" ht="12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ht="12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0</v>
      </c>
      <c r="K92" s="7">
        <v>0</v>
      </c>
    </row>
    <row r="93" spans="1:11" ht="12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12077045</v>
      </c>
      <c r="K93" s="7">
        <v>12077045</v>
      </c>
    </row>
    <row r="94" spans="1:11" ht="12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/>
    </row>
    <row r="95" spans="1:11" ht="12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0</v>
      </c>
      <c r="K95" s="7"/>
    </row>
    <row r="96" spans="1:11" ht="12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/>
    </row>
    <row r="97" spans="1:11" ht="12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0</v>
      </c>
      <c r="K97" s="7"/>
    </row>
    <row r="98" spans="1:11" ht="12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505229</v>
      </c>
      <c r="K98" s="7">
        <v>478851</v>
      </c>
    </row>
    <row r="99" spans="1:11" ht="12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0</v>
      </c>
      <c r="K99" s="7"/>
    </row>
    <row r="100" spans="1:11" ht="12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37785329</v>
      </c>
      <c r="K100" s="53">
        <f>SUM(K101:K112)</f>
        <v>39370853</v>
      </c>
    </row>
    <row r="101" spans="1:11" ht="12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1" ht="12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0</v>
      </c>
      <c r="K102" s="7">
        <v>0</v>
      </c>
    </row>
    <row r="103" spans="1:11" ht="12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25936502</v>
      </c>
      <c r="K103" s="7">
        <v>26505191</v>
      </c>
    </row>
    <row r="104" spans="1:11" ht="12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0</v>
      </c>
      <c r="K104" s="7">
        <v>0</v>
      </c>
    </row>
    <row r="105" spans="1:11" ht="12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9136194</v>
      </c>
      <c r="K105" s="7">
        <v>10813599</v>
      </c>
    </row>
    <row r="106" spans="1:11" ht="12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0</v>
      </c>
      <c r="K106" s="7">
        <v>0</v>
      </c>
    </row>
    <row r="107" spans="1:11" ht="12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0</v>
      </c>
      <c r="K107" s="7">
        <v>0</v>
      </c>
    </row>
    <row r="108" spans="1:11" ht="12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1239764</v>
      </c>
      <c r="K108" s="7">
        <v>1327464</v>
      </c>
    </row>
    <row r="109" spans="1:11" ht="12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934343</v>
      </c>
      <c r="K109" s="7">
        <v>656663</v>
      </c>
    </row>
    <row r="110" spans="1:11" ht="12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0</v>
      </c>
      <c r="K110" s="7">
        <v>0</v>
      </c>
    </row>
    <row r="111" spans="1:11" ht="12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>
        <v>0</v>
      </c>
    </row>
    <row r="112" spans="1:11" ht="12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538526</v>
      </c>
      <c r="K112" s="7">
        <v>67936</v>
      </c>
    </row>
    <row r="113" spans="1:11" ht="12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137397</v>
      </c>
      <c r="K113" s="7">
        <v>146006</v>
      </c>
    </row>
    <row r="114" spans="1:11" ht="12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100114581</v>
      </c>
      <c r="K114" s="53">
        <f>K69+K86+K90+K100+K113</f>
        <v>98862654</v>
      </c>
    </row>
    <row r="115" spans="1:11" ht="12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/>
      <c r="K115" s="8"/>
    </row>
    <row r="116" spans="1:11" ht="12">
      <c r="A116" s="233" t="s">
        <v>310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ht="12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/>
      <c r="K118" s="7"/>
    </row>
    <row r="119" spans="1:11" ht="12">
      <c r="A119" s="249" t="s">
        <v>9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/>
      <c r="K119" s="8"/>
    </row>
    <row r="120" spans="1:11" ht="12">
      <c r="A120" s="252" t="s">
        <v>311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2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63" t="s">
        <v>351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4" t="s">
        <v>335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1.75">
      <c r="A4" s="255" t="s">
        <v>59</v>
      </c>
      <c r="B4" s="255"/>
      <c r="C4" s="255"/>
      <c r="D4" s="255"/>
      <c r="E4" s="255"/>
      <c r="F4" s="255"/>
      <c r="G4" s="255"/>
      <c r="H4" s="255"/>
      <c r="I4" s="58" t="s">
        <v>279</v>
      </c>
      <c r="J4" s="256" t="s">
        <v>318</v>
      </c>
      <c r="K4" s="256"/>
      <c r="L4" s="256" t="s">
        <v>319</v>
      </c>
      <c r="M4" s="256"/>
    </row>
    <row r="5" spans="1:13" ht="12">
      <c r="A5" s="255"/>
      <c r="B5" s="255"/>
      <c r="C5" s="255"/>
      <c r="D5" s="255"/>
      <c r="E5" s="255"/>
      <c r="F5" s="255"/>
      <c r="G5" s="255"/>
      <c r="H5" s="25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56">
        <v>1</v>
      </c>
      <c r="B6" s="256"/>
      <c r="C6" s="256"/>
      <c r="D6" s="256"/>
      <c r="E6" s="256"/>
      <c r="F6" s="256"/>
      <c r="G6" s="256"/>
      <c r="H6" s="25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54">
        <f>SUM(J8:J9)</f>
        <v>20647070</v>
      </c>
      <c r="K7" s="54">
        <f>SUM(K8:K9)</f>
        <v>20647070</v>
      </c>
      <c r="L7" s="54">
        <f>SUM(L8:L9)</f>
        <v>14857895</v>
      </c>
      <c r="M7" s="54">
        <f>SUM(M8:M9)</f>
        <v>14857895</v>
      </c>
    </row>
    <row r="8" spans="1:13" ht="12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20342570</v>
      </c>
      <c r="K8" s="7">
        <v>20342570</v>
      </c>
      <c r="L8" s="7">
        <v>14739789</v>
      </c>
      <c r="M8" s="7">
        <v>14739789</v>
      </c>
    </row>
    <row r="9" spans="1:13" ht="12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304500</v>
      </c>
      <c r="K9" s="7">
        <v>304500</v>
      </c>
      <c r="L9" s="7">
        <v>118106</v>
      </c>
      <c r="M9" s="7">
        <v>118106</v>
      </c>
    </row>
    <row r="10" spans="1:13" ht="12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23979736</v>
      </c>
      <c r="K10" s="53">
        <f>K11+K12+K16+K20+K21+K22+K25+K26</f>
        <v>23979736</v>
      </c>
      <c r="L10" s="53">
        <f>L11+L12+L16+L20+L21+L22+L25+L26</f>
        <v>17303981</v>
      </c>
      <c r="M10" s="53">
        <f>M11+M12+M16+M20+M21+M22+M25+M26</f>
        <v>17303981</v>
      </c>
    </row>
    <row r="11" spans="1:13" ht="12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564964</v>
      </c>
      <c r="K11" s="7">
        <v>564964</v>
      </c>
      <c r="L11" s="7">
        <v>-2918296</v>
      </c>
      <c r="M11" s="7">
        <v>-2918296</v>
      </c>
    </row>
    <row r="12" spans="1:13" ht="12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15582120</v>
      </c>
      <c r="K12" s="53">
        <f>SUM(K13:K15)</f>
        <v>15582120</v>
      </c>
      <c r="L12" s="53">
        <f>SUM(L13:L15)</f>
        <v>12360249</v>
      </c>
      <c r="M12" s="53">
        <f>SUM(M13:M15)</f>
        <v>12360249</v>
      </c>
    </row>
    <row r="13" spans="1:13" ht="12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14447582</v>
      </c>
      <c r="K13" s="7">
        <v>14447582</v>
      </c>
      <c r="L13" s="7">
        <v>11465051</v>
      </c>
      <c r="M13" s="7">
        <v>11465051</v>
      </c>
    </row>
    <row r="14" spans="1:13" ht="12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264079</v>
      </c>
      <c r="K14" s="7">
        <v>264079</v>
      </c>
      <c r="L14" s="7">
        <v>241186</v>
      </c>
      <c r="M14" s="7">
        <v>241186</v>
      </c>
    </row>
    <row r="15" spans="1:13" ht="12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870459</v>
      </c>
      <c r="K15" s="7">
        <v>870459</v>
      </c>
      <c r="L15" s="7">
        <v>654012</v>
      </c>
      <c r="M15" s="7">
        <v>654012</v>
      </c>
    </row>
    <row r="16" spans="1:13" ht="12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5289164</v>
      </c>
      <c r="K16" s="53">
        <f>SUM(K17:K19)</f>
        <v>5289164</v>
      </c>
      <c r="L16" s="53">
        <f>SUM(L17:L19)</f>
        <v>4778939</v>
      </c>
      <c r="M16" s="53">
        <f>SUM(M17:M19)</f>
        <v>4778939</v>
      </c>
    </row>
    <row r="17" spans="1:13" ht="12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3504225</v>
      </c>
      <c r="K17" s="7">
        <v>3504225</v>
      </c>
      <c r="L17" s="7">
        <v>3189211</v>
      </c>
      <c r="M17" s="7">
        <v>3189211</v>
      </c>
    </row>
    <row r="18" spans="1:13" ht="12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1082295</v>
      </c>
      <c r="K18" s="7">
        <v>1082295</v>
      </c>
      <c r="L18" s="7">
        <v>962724</v>
      </c>
      <c r="M18" s="7">
        <v>962724</v>
      </c>
    </row>
    <row r="19" spans="1:13" ht="12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702644</v>
      </c>
      <c r="K19" s="7">
        <v>702644</v>
      </c>
      <c r="L19" s="7">
        <v>627004</v>
      </c>
      <c r="M19" s="7">
        <v>627004</v>
      </c>
    </row>
    <row r="20" spans="1:13" ht="12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1141877</v>
      </c>
      <c r="K20" s="7">
        <v>1141877</v>
      </c>
      <c r="L20" s="7">
        <v>1122400</v>
      </c>
      <c r="M20" s="7">
        <v>1122400</v>
      </c>
    </row>
    <row r="21" spans="1:13" ht="12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1323841</v>
      </c>
      <c r="K21" s="7">
        <v>1323841</v>
      </c>
      <c r="L21" s="7">
        <v>1829973</v>
      </c>
      <c r="M21" s="7">
        <v>1829973</v>
      </c>
    </row>
    <row r="22" spans="1:13" ht="12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77770</v>
      </c>
      <c r="K26" s="7">
        <v>77770</v>
      </c>
      <c r="L26" s="7">
        <v>130716</v>
      </c>
      <c r="M26" s="7">
        <v>130716</v>
      </c>
    </row>
    <row r="27" spans="1:13" ht="12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53366</v>
      </c>
      <c r="K27" s="53">
        <f>SUM(K28:K32)</f>
        <v>53366</v>
      </c>
      <c r="L27" s="53">
        <f>SUM(L28:L32)</f>
        <v>40165</v>
      </c>
      <c r="M27" s="53">
        <f>SUM(M28:M32)</f>
        <v>40165</v>
      </c>
    </row>
    <row r="28" spans="1:13" ht="12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51620</v>
      </c>
      <c r="K29" s="7">
        <v>51620</v>
      </c>
      <c r="L29" s="7">
        <v>40165</v>
      </c>
      <c r="M29" s="7">
        <v>40165</v>
      </c>
    </row>
    <row r="30" spans="1:13" ht="12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1746</v>
      </c>
      <c r="K32" s="7">
        <v>1746</v>
      </c>
      <c r="L32" s="7">
        <v>0</v>
      </c>
      <c r="M32" s="7">
        <v>0</v>
      </c>
    </row>
    <row r="33" spans="1:13" ht="12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648104</v>
      </c>
      <c r="K33" s="53">
        <f>SUM(K34:K37)</f>
        <v>648104</v>
      </c>
      <c r="L33" s="53">
        <f>SUM(L34:L37)</f>
        <v>413761</v>
      </c>
      <c r="M33" s="53">
        <f>SUM(M34:M37)</f>
        <v>413761</v>
      </c>
    </row>
    <row r="34" spans="1:13" ht="12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648104</v>
      </c>
      <c r="K35" s="7">
        <v>648104</v>
      </c>
      <c r="L35" s="7">
        <v>413761</v>
      </c>
      <c r="M35" s="7">
        <v>413761</v>
      </c>
    </row>
    <row r="36" spans="1:13" ht="12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20700436</v>
      </c>
      <c r="K42" s="53">
        <f>K7+K27+K38+K40</f>
        <v>20700436</v>
      </c>
      <c r="L42" s="53">
        <f>L7+L27+L38+L40</f>
        <v>14898060</v>
      </c>
      <c r="M42" s="53">
        <f>M7+M27+M38+M40</f>
        <v>14898060</v>
      </c>
    </row>
    <row r="43" spans="1:13" ht="12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24627840</v>
      </c>
      <c r="K43" s="53">
        <f>K10+K33+K39+K41</f>
        <v>24627840</v>
      </c>
      <c r="L43" s="53">
        <f>L10+L33+L39+L41</f>
        <v>17717742</v>
      </c>
      <c r="M43" s="53">
        <f>M10+M33+M39+M41</f>
        <v>17717742</v>
      </c>
    </row>
    <row r="44" spans="1:13" ht="12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-3927404</v>
      </c>
      <c r="K44" s="53">
        <f>K42-K43</f>
        <v>-3927404</v>
      </c>
      <c r="L44" s="53">
        <f>L42-L43</f>
        <v>-2819682</v>
      </c>
      <c r="M44" s="53">
        <f>M42-M43</f>
        <v>-2819682</v>
      </c>
    </row>
    <row r="45" spans="1:13" ht="12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3">
        <f>IF(J43&gt;J42,J43-J42,0)</f>
        <v>3927404</v>
      </c>
      <c r="K46" s="53">
        <f>IF(K43&gt;K42,K43-K42,0)</f>
        <v>3927404</v>
      </c>
      <c r="L46" s="53">
        <f>IF(L43&gt;L42,L43-L42,0)</f>
        <v>2819682</v>
      </c>
      <c r="M46" s="53">
        <f>IF(M43&gt;M42,M43-M42,0)</f>
        <v>2819682</v>
      </c>
    </row>
    <row r="47" spans="1:13" ht="12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>
        <v>0</v>
      </c>
      <c r="M47" s="7">
        <v>0</v>
      </c>
    </row>
    <row r="48" spans="1:13" ht="12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-3927404</v>
      </c>
      <c r="K48" s="53">
        <f>K44-K47</f>
        <v>-3927404</v>
      </c>
      <c r="L48" s="53">
        <f>L44-L47</f>
        <v>-2819682</v>
      </c>
      <c r="M48" s="53">
        <f>M44-M47</f>
        <v>-2819682</v>
      </c>
    </row>
    <row r="49" spans="1:13" ht="12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>
        <f>IF(J48&lt;0,-J48,0)</f>
        <v>3927404</v>
      </c>
      <c r="K50" s="61">
        <f>IF(K48&lt;0,-K48,0)</f>
        <v>3927404</v>
      </c>
      <c r="L50" s="61">
        <f>IF(L48&lt;0,-L48,0)</f>
        <v>2819682</v>
      </c>
      <c r="M50" s="61">
        <f>IF(M48&lt;0,-M48,0)</f>
        <v>2819682</v>
      </c>
    </row>
    <row r="51" spans="1:13" ht="12.75" customHeight="1">
      <c r="A51" s="233" t="s">
        <v>312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3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f>J48</f>
        <v>-3927404</v>
      </c>
      <c r="K56" s="6">
        <f>K48</f>
        <v>-3927404</v>
      </c>
      <c r="L56" s="6">
        <f>L48</f>
        <v>-2819682</v>
      </c>
      <c r="M56" s="6">
        <f>M48</f>
        <v>-2819682</v>
      </c>
    </row>
    <row r="57" spans="1:13" ht="12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-3927404</v>
      </c>
      <c r="K67" s="61">
        <f>K56+K66</f>
        <v>-3927404</v>
      </c>
      <c r="L67" s="61">
        <f>L56+L66</f>
        <v>-2819682</v>
      </c>
      <c r="M67" s="61">
        <f>M56+M66</f>
        <v>-2819682</v>
      </c>
    </row>
    <row r="68" spans="1:13" ht="12.75" customHeight="1">
      <c r="A68" s="267" t="s">
        <v>313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L8:L9 K7:M7 L13:L15 K12:M12 J48:M50 K16:M16 K36:K41 K22:M22 K27:M27 K33:M33 L17:L21 K23:K25 L23:L26 K28 L28:L32 J7:J10 L34:L41 K34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351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">
      <c r="A3" s="271" t="s">
        <v>335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1.7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318</v>
      </c>
      <c r="K4" s="67" t="s">
        <v>319</v>
      </c>
    </row>
    <row r="5" spans="1:11" ht="12">
      <c r="A5" s="277">
        <v>1</v>
      </c>
      <c r="B5" s="277"/>
      <c r="C5" s="277"/>
      <c r="D5" s="277"/>
      <c r="E5" s="277"/>
      <c r="F5" s="277"/>
      <c r="G5" s="277"/>
      <c r="H5" s="277"/>
      <c r="I5" s="68">
        <v>2</v>
      </c>
      <c r="J5" s="69" t="s">
        <v>283</v>
      </c>
      <c r="K5" s="69" t="s">
        <v>284</v>
      </c>
    </row>
    <row r="6" spans="1:11" ht="12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-11691666</v>
      </c>
      <c r="K7" s="7">
        <v>-2819682</v>
      </c>
    </row>
    <row r="8" spans="1:11" ht="12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3017098</v>
      </c>
      <c r="K8" s="7">
        <v>1122400</v>
      </c>
    </row>
    <row r="9" spans="1:11" ht="12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5">
        <v>0</v>
      </c>
      <c r="K9" s="7">
        <v>1016835</v>
      </c>
    </row>
    <row r="10" spans="1:11" ht="12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7300267</v>
      </c>
      <c r="K10" s="7">
        <v>0</v>
      </c>
    </row>
    <row r="11" spans="1:11" ht="12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5">
        <v>4198876</v>
      </c>
      <c r="K11" s="7">
        <v>0</v>
      </c>
    </row>
    <row r="12" spans="1:11" ht="12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168260</v>
      </c>
      <c r="K12" s="7">
        <v>1087</v>
      </c>
    </row>
    <row r="13" spans="1:11" ht="12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4">
        <f>SUM(J7:J12)</f>
        <v>2992835</v>
      </c>
      <c r="K13" s="53">
        <f>SUM(K7:K12)</f>
        <v>-679360</v>
      </c>
    </row>
    <row r="14" spans="1:11" ht="12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177822</v>
      </c>
      <c r="K14" s="7"/>
    </row>
    <row r="15" spans="1:11" ht="12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5">
        <v>0</v>
      </c>
      <c r="K15" s="7">
        <v>1377706</v>
      </c>
    </row>
    <row r="16" spans="1:11" ht="12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0</v>
      </c>
      <c r="K16" s="7">
        <v>2513137</v>
      </c>
    </row>
    <row r="17" spans="1:11" ht="12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>
        <v>0</v>
      </c>
      <c r="K17" s="7">
        <v>17769</v>
      </c>
    </row>
    <row r="18" spans="1:11" ht="12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4">
        <f>SUM(J14:J17)</f>
        <v>177822</v>
      </c>
      <c r="K18" s="53">
        <f>SUM(K14:K17)</f>
        <v>3908612</v>
      </c>
    </row>
    <row r="19" spans="1:11" ht="12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IF(J13&gt;J18,J13-J18,0)</f>
        <v>2815013</v>
      </c>
      <c r="K19" s="53">
        <f>IF(K13&gt;K18,K13-K18,0)</f>
        <v>0</v>
      </c>
    </row>
    <row r="20" spans="1:11" ht="12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4">
        <f>IF(J18&gt;J13,J18-J13,0)</f>
        <v>0</v>
      </c>
      <c r="K20" s="53">
        <f>IF(K18&gt;K13,K18-K13,0)</f>
        <v>4587972</v>
      </c>
    </row>
    <row r="21" spans="1:11" ht="12">
      <c r="A21" s="233" t="s">
        <v>159</v>
      </c>
      <c r="B21" s="244"/>
      <c r="C21" s="244"/>
      <c r="D21" s="244"/>
      <c r="E21" s="244"/>
      <c r="F21" s="244"/>
      <c r="G21" s="244"/>
      <c r="H21" s="244"/>
      <c r="I21" s="278"/>
      <c r="J21" s="278"/>
      <c r="K21" s="279"/>
    </row>
    <row r="22" spans="1:11" ht="12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0</v>
      </c>
      <c r="K22" s="7">
        <v>0</v>
      </c>
    </row>
    <row r="23" spans="1:11" ht="12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0</v>
      </c>
      <c r="K23" s="7">
        <v>0</v>
      </c>
    </row>
    <row r="24" spans="1:11" ht="12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0</v>
      </c>
      <c r="K24" s="7">
        <v>0</v>
      </c>
    </row>
    <row r="25" spans="1:11" ht="12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>
        <v>0</v>
      </c>
      <c r="K25" s="7">
        <v>0</v>
      </c>
    </row>
    <row r="26" spans="1:11" ht="12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0</v>
      </c>
      <c r="K26" s="7">
        <v>0</v>
      </c>
    </row>
    <row r="27" spans="1:11" ht="12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0</v>
      </c>
      <c r="K27" s="53">
        <f>SUM(K22:K26)</f>
        <v>0</v>
      </c>
    </row>
    <row r="28" spans="1:11" ht="12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194538</v>
      </c>
      <c r="K28" s="7">
        <v>49618</v>
      </c>
    </row>
    <row r="29" spans="1:11" ht="12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>
        <v>0</v>
      </c>
      <c r="K29" s="7">
        <v>0</v>
      </c>
    </row>
    <row r="30" spans="1:11" ht="12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>
        <v>0</v>
      </c>
      <c r="K30" s="7">
        <v>0</v>
      </c>
    </row>
    <row r="31" spans="1:11" ht="12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4">
        <f>SUM(J28:J30)</f>
        <v>194538</v>
      </c>
      <c r="K31" s="53">
        <f>SUM(K28:K30)</f>
        <v>49618</v>
      </c>
    </row>
    <row r="32" spans="1:11" ht="12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IF(J31&gt;J27,J31-J27,0)</f>
        <v>194538</v>
      </c>
      <c r="K33" s="53">
        <f>IF(K31&gt;K27,K31-K27,0)</f>
        <v>49618</v>
      </c>
    </row>
    <row r="34" spans="1:11" ht="12">
      <c r="A34" s="233" t="s">
        <v>160</v>
      </c>
      <c r="B34" s="244"/>
      <c r="C34" s="244"/>
      <c r="D34" s="244"/>
      <c r="E34" s="244"/>
      <c r="F34" s="244"/>
      <c r="G34" s="244"/>
      <c r="H34" s="244"/>
      <c r="I34" s="278"/>
      <c r="J34" s="278"/>
      <c r="K34" s="279"/>
    </row>
    <row r="35" spans="1:11" ht="12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>
        <v>0</v>
      </c>
      <c r="K35" s="7">
        <v>0</v>
      </c>
    </row>
    <row r="36" spans="1:11" ht="12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551012</v>
      </c>
      <c r="K36" s="7">
        <v>568689</v>
      </c>
    </row>
    <row r="37" spans="1:11" ht="12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14259</v>
      </c>
      <c r="K37" s="7">
        <v>11367</v>
      </c>
    </row>
    <row r="38" spans="1:11" ht="12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4">
        <f>SUM(J35:J37)</f>
        <v>565271</v>
      </c>
      <c r="K38" s="53">
        <f>SUM(K35:K37)</f>
        <v>580056</v>
      </c>
    </row>
    <row r="39" spans="1:11" ht="12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0</v>
      </c>
      <c r="K39" s="7">
        <v>0</v>
      </c>
    </row>
    <row r="40" spans="1:11" ht="12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>
        <v>0</v>
      </c>
      <c r="K40" s="7">
        <v>0</v>
      </c>
    </row>
    <row r="41" spans="1:11" ht="12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>
        <v>0</v>
      </c>
      <c r="K41" s="7">
        <v>0</v>
      </c>
    </row>
    <row r="42" spans="1:11" ht="12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>
        <v>0</v>
      </c>
      <c r="K42" s="7">
        <v>0</v>
      </c>
    </row>
    <row r="43" spans="1:11" ht="12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>
        <v>0</v>
      </c>
      <c r="K43" s="7">
        <v>0</v>
      </c>
    </row>
    <row r="44" spans="1:11" ht="12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4">
        <f>SUM(J39:J43)</f>
        <v>0</v>
      </c>
      <c r="K44" s="53">
        <f>SUM(K39:K43)</f>
        <v>0</v>
      </c>
    </row>
    <row r="45" spans="1:11" ht="12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IF(J38&gt;J44,J38-J44,0)</f>
        <v>565271</v>
      </c>
      <c r="K45" s="53">
        <f>IF(K38&gt;K44,K38-K44,0)</f>
        <v>580056</v>
      </c>
    </row>
    <row r="46" spans="1:11" ht="12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64">
        <f>IF(J19-J20+J32-J33+J45-J46&gt;0,J19-J20+J32-J33+J45-J46,0)</f>
        <v>3185746</v>
      </c>
      <c r="K47" s="53">
        <f>IF(K19-K20+K32-K33+K45-K46&gt;0,K19-K20+K32-K33+K45-K46,0)</f>
        <v>0</v>
      </c>
    </row>
    <row r="48" spans="1:11" ht="12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4057534</v>
      </c>
    </row>
    <row r="49" spans="1:11" ht="12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1456905</v>
      </c>
      <c r="K49" s="7">
        <v>4642651</v>
      </c>
    </row>
    <row r="50" spans="1:11" ht="12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f>J47</f>
        <v>3185746</v>
      </c>
      <c r="K50" s="7">
        <f>K47</f>
        <v>0</v>
      </c>
    </row>
    <row r="51" spans="1:11" ht="12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>
        <f>J48</f>
        <v>0</v>
      </c>
      <c r="K51" s="7">
        <f>K48</f>
        <v>4057534</v>
      </c>
    </row>
    <row r="52" spans="1:11" ht="12">
      <c r="A52" s="249" t="s">
        <v>177</v>
      </c>
      <c r="B52" s="250"/>
      <c r="C52" s="250"/>
      <c r="D52" s="250"/>
      <c r="E52" s="250"/>
      <c r="F52" s="250"/>
      <c r="G52" s="250"/>
      <c r="H52" s="250"/>
      <c r="I52" s="4">
        <v>44</v>
      </c>
      <c r="J52" s="65">
        <f>J49+J50-J51</f>
        <v>4642651</v>
      </c>
      <c r="K52" s="61">
        <f>K49+K50-K51</f>
        <v>585117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21.7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318</v>
      </c>
      <c r="K4" s="67" t="s">
        <v>319</v>
      </c>
    </row>
    <row r="5" spans="1:11" ht="12">
      <c r="A5" s="282">
        <v>1</v>
      </c>
      <c r="B5" s="282"/>
      <c r="C5" s="282"/>
      <c r="D5" s="282"/>
      <c r="E5" s="282"/>
      <c r="F5" s="282"/>
      <c r="G5" s="282"/>
      <c r="H5" s="282"/>
      <c r="I5" s="72">
        <v>2</v>
      </c>
      <c r="J5" s="73" t="s">
        <v>283</v>
      </c>
      <c r="K5" s="73" t="s">
        <v>284</v>
      </c>
    </row>
    <row r="6" spans="1:11" ht="12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1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0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33" t="s">
        <v>159</v>
      </c>
      <c r="B22" s="244"/>
      <c r="C22" s="244"/>
      <c r="D22" s="244"/>
      <c r="E22" s="244"/>
      <c r="F22" s="244"/>
      <c r="G22" s="244"/>
      <c r="H22" s="244"/>
      <c r="I22" s="278"/>
      <c r="J22" s="278"/>
      <c r="K22" s="279"/>
    </row>
    <row r="23" spans="1:11" ht="12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">
      <c r="A25" s="227" t="s">
        <v>320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">
      <c r="A26" s="227" t="s">
        <v>321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33" t="s">
        <v>160</v>
      </c>
      <c r="B35" s="244"/>
      <c r="C35" s="244"/>
      <c r="D35" s="244"/>
      <c r="E35" s="244"/>
      <c r="F35" s="244"/>
      <c r="G35" s="244"/>
      <c r="H35" s="244"/>
      <c r="I35" s="278">
        <v>0</v>
      </c>
      <c r="J35" s="278"/>
      <c r="K35" s="279"/>
    </row>
    <row r="36" spans="1:11" ht="12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4" sqref="A4:H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">
      <c r="A2" s="42"/>
      <c r="B2" s="74"/>
      <c r="C2" s="303" t="s">
        <v>282</v>
      </c>
      <c r="D2" s="303"/>
      <c r="E2" s="77">
        <v>41640</v>
      </c>
      <c r="F2" s="43" t="s">
        <v>250</v>
      </c>
      <c r="G2" s="304">
        <v>41729</v>
      </c>
      <c r="H2" s="305"/>
      <c r="I2" s="74"/>
      <c r="J2" s="74"/>
      <c r="K2" s="74"/>
      <c r="L2" s="78"/>
    </row>
    <row r="3" spans="1:11" ht="21.75">
      <c r="A3" s="306" t="s">
        <v>59</v>
      </c>
      <c r="B3" s="306"/>
      <c r="C3" s="306"/>
      <c r="D3" s="306"/>
      <c r="E3" s="306"/>
      <c r="F3" s="306"/>
      <c r="G3" s="306"/>
      <c r="H3" s="306"/>
      <c r="I3" s="81" t="s">
        <v>305</v>
      </c>
      <c r="J3" s="82" t="s">
        <v>150</v>
      </c>
      <c r="K3" s="82" t="s">
        <v>151</v>
      </c>
    </row>
    <row r="4" spans="1:11" ht="12">
      <c r="A4" s="307">
        <v>1</v>
      </c>
      <c r="B4" s="307"/>
      <c r="C4" s="307"/>
      <c r="D4" s="307"/>
      <c r="E4" s="307"/>
      <c r="F4" s="307"/>
      <c r="G4" s="307"/>
      <c r="H4" s="307"/>
      <c r="I4" s="84">
        <v>2</v>
      </c>
      <c r="J4" s="83" t="s">
        <v>283</v>
      </c>
      <c r="K4" s="83" t="s">
        <v>284</v>
      </c>
    </row>
    <row r="5" spans="1:11" ht="12">
      <c r="A5" s="295" t="s">
        <v>285</v>
      </c>
      <c r="B5" s="296"/>
      <c r="C5" s="296"/>
      <c r="D5" s="296"/>
      <c r="E5" s="296"/>
      <c r="F5" s="296"/>
      <c r="G5" s="296"/>
      <c r="H5" s="296"/>
      <c r="I5" s="44">
        <v>1</v>
      </c>
      <c r="J5" s="45">
        <v>49240200</v>
      </c>
      <c r="K5" s="45">
        <v>49240200</v>
      </c>
    </row>
    <row r="6" spans="1:11" ht="12">
      <c r="A6" s="295" t="s">
        <v>286</v>
      </c>
      <c r="B6" s="296"/>
      <c r="C6" s="296"/>
      <c r="D6" s="296"/>
      <c r="E6" s="296"/>
      <c r="F6" s="296"/>
      <c r="G6" s="296"/>
      <c r="H6" s="296"/>
      <c r="I6" s="44">
        <v>2</v>
      </c>
      <c r="J6" s="46">
        <v>1666693</v>
      </c>
      <c r="K6" s="46">
        <v>1666693</v>
      </c>
    </row>
    <row r="7" spans="1:11" ht="12">
      <c r="A7" s="295" t="s">
        <v>287</v>
      </c>
      <c r="B7" s="296"/>
      <c r="C7" s="296"/>
      <c r="D7" s="296"/>
      <c r="E7" s="296"/>
      <c r="F7" s="296"/>
      <c r="G7" s="296"/>
      <c r="H7" s="296"/>
      <c r="I7" s="44">
        <v>3</v>
      </c>
      <c r="J7" s="46">
        <v>444572</v>
      </c>
      <c r="K7" s="46">
        <v>444572</v>
      </c>
    </row>
    <row r="8" spans="1:11" ht="12">
      <c r="A8" s="295" t="s">
        <v>288</v>
      </c>
      <c r="B8" s="296"/>
      <c r="C8" s="296"/>
      <c r="D8" s="296"/>
      <c r="E8" s="296"/>
      <c r="F8" s="296"/>
      <c r="G8" s="296"/>
      <c r="H8" s="296"/>
      <c r="I8" s="44">
        <v>4</v>
      </c>
      <c r="J8" s="46">
        <v>-9979831</v>
      </c>
      <c r="K8" s="46">
        <v>-21671497</v>
      </c>
    </row>
    <row r="9" spans="1:11" ht="12">
      <c r="A9" s="295" t="s">
        <v>289</v>
      </c>
      <c r="B9" s="296"/>
      <c r="C9" s="296"/>
      <c r="D9" s="296"/>
      <c r="E9" s="296"/>
      <c r="F9" s="296"/>
      <c r="G9" s="296"/>
      <c r="H9" s="296"/>
      <c r="I9" s="44">
        <v>5</v>
      </c>
      <c r="J9" s="46">
        <v>-11691666</v>
      </c>
      <c r="K9" s="46">
        <v>-2819682</v>
      </c>
    </row>
    <row r="10" spans="1:11" ht="12">
      <c r="A10" s="295" t="s">
        <v>290</v>
      </c>
      <c r="B10" s="296"/>
      <c r="C10" s="296"/>
      <c r="D10" s="296"/>
      <c r="E10" s="296"/>
      <c r="F10" s="296"/>
      <c r="G10" s="296"/>
      <c r="H10" s="296"/>
      <c r="I10" s="44">
        <v>6</v>
      </c>
      <c r="J10" s="46">
        <v>19929613</v>
      </c>
      <c r="K10" s="46">
        <v>19929613</v>
      </c>
    </row>
    <row r="11" spans="1:11" ht="12">
      <c r="A11" s="295" t="s">
        <v>291</v>
      </c>
      <c r="B11" s="296"/>
      <c r="C11" s="296"/>
      <c r="D11" s="296"/>
      <c r="E11" s="296"/>
      <c r="F11" s="296"/>
      <c r="G11" s="296"/>
      <c r="H11" s="296"/>
      <c r="I11" s="44">
        <v>7</v>
      </c>
      <c r="J11" s="46">
        <v>0</v>
      </c>
      <c r="K11" s="46">
        <v>0</v>
      </c>
    </row>
    <row r="12" spans="1:11" ht="12">
      <c r="A12" s="295" t="s">
        <v>292</v>
      </c>
      <c r="B12" s="296"/>
      <c r="C12" s="296"/>
      <c r="D12" s="296"/>
      <c r="E12" s="296"/>
      <c r="F12" s="296"/>
      <c r="G12" s="296"/>
      <c r="H12" s="296"/>
      <c r="I12" s="44">
        <v>8</v>
      </c>
      <c r="J12" s="46">
        <v>0</v>
      </c>
      <c r="K12" s="46">
        <v>0</v>
      </c>
    </row>
    <row r="13" spans="1:11" ht="12">
      <c r="A13" s="295" t="s">
        <v>293</v>
      </c>
      <c r="B13" s="296"/>
      <c r="C13" s="296"/>
      <c r="D13" s="296"/>
      <c r="E13" s="296"/>
      <c r="F13" s="296"/>
      <c r="G13" s="296"/>
      <c r="H13" s="296"/>
      <c r="I13" s="44">
        <v>9</v>
      </c>
      <c r="J13" s="46">
        <v>0</v>
      </c>
      <c r="K13" s="46">
        <v>0</v>
      </c>
    </row>
    <row r="14" spans="1:11" ht="12">
      <c r="A14" s="297" t="s">
        <v>294</v>
      </c>
      <c r="B14" s="298"/>
      <c r="C14" s="298"/>
      <c r="D14" s="298"/>
      <c r="E14" s="298"/>
      <c r="F14" s="298"/>
      <c r="G14" s="298"/>
      <c r="H14" s="298"/>
      <c r="I14" s="44">
        <v>10</v>
      </c>
      <c r="J14" s="79">
        <f>SUM(J5:J13)</f>
        <v>49609581</v>
      </c>
      <c r="K14" s="79">
        <f>SUM(K5:K13)</f>
        <v>46789899</v>
      </c>
    </row>
    <row r="15" spans="1:11" ht="12">
      <c r="A15" s="295" t="s">
        <v>295</v>
      </c>
      <c r="B15" s="296"/>
      <c r="C15" s="296"/>
      <c r="D15" s="296"/>
      <c r="E15" s="296"/>
      <c r="F15" s="296"/>
      <c r="G15" s="296"/>
      <c r="H15" s="296"/>
      <c r="I15" s="44">
        <v>11</v>
      </c>
      <c r="J15" s="46">
        <v>0</v>
      </c>
      <c r="K15" s="46">
        <v>0</v>
      </c>
    </row>
    <row r="16" spans="1:11" ht="12">
      <c r="A16" s="295" t="s">
        <v>296</v>
      </c>
      <c r="B16" s="296"/>
      <c r="C16" s="296"/>
      <c r="D16" s="296"/>
      <c r="E16" s="296"/>
      <c r="F16" s="296"/>
      <c r="G16" s="296"/>
      <c r="H16" s="296"/>
      <c r="I16" s="44">
        <v>12</v>
      </c>
      <c r="J16" s="46">
        <v>0</v>
      </c>
      <c r="K16" s="46">
        <v>0</v>
      </c>
    </row>
    <row r="17" spans="1:11" ht="12">
      <c r="A17" s="295" t="s">
        <v>297</v>
      </c>
      <c r="B17" s="296"/>
      <c r="C17" s="296"/>
      <c r="D17" s="296"/>
      <c r="E17" s="296"/>
      <c r="F17" s="296"/>
      <c r="G17" s="296"/>
      <c r="H17" s="296"/>
      <c r="I17" s="44">
        <v>13</v>
      </c>
      <c r="J17" s="46">
        <v>0</v>
      </c>
      <c r="K17" s="46">
        <v>0</v>
      </c>
    </row>
    <row r="18" spans="1:11" ht="12">
      <c r="A18" s="295" t="s">
        <v>298</v>
      </c>
      <c r="B18" s="296"/>
      <c r="C18" s="296"/>
      <c r="D18" s="296"/>
      <c r="E18" s="296"/>
      <c r="F18" s="296"/>
      <c r="G18" s="296"/>
      <c r="H18" s="296"/>
      <c r="I18" s="44">
        <v>14</v>
      </c>
      <c r="J18" s="46">
        <v>0</v>
      </c>
      <c r="K18" s="46">
        <v>0</v>
      </c>
    </row>
    <row r="19" spans="1:11" ht="12">
      <c r="A19" s="295" t="s">
        <v>299</v>
      </c>
      <c r="B19" s="296"/>
      <c r="C19" s="296"/>
      <c r="D19" s="296"/>
      <c r="E19" s="296"/>
      <c r="F19" s="296"/>
      <c r="G19" s="296"/>
      <c r="H19" s="296"/>
      <c r="I19" s="44">
        <v>15</v>
      </c>
      <c r="J19" s="46">
        <v>0</v>
      </c>
      <c r="K19" s="46">
        <v>0</v>
      </c>
    </row>
    <row r="20" spans="1:11" ht="12">
      <c r="A20" s="295" t="s">
        <v>300</v>
      </c>
      <c r="B20" s="296"/>
      <c r="C20" s="296"/>
      <c r="D20" s="296"/>
      <c r="E20" s="296"/>
      <c r="F20" s="296"/>
      <c r="G20" s="296"/>
      <c r="H20" s="296"/>
      <c r="I20" s="44">
        <v>16</v>
      </c>
      <c r="J20" s="46">
        <v>0</v>
      </c>
      <c r="K20" s="46">
        <v>0</v>
      </c>
    </row>
    <row r="21" spans="1:11" ht="12">
      <c r="A21" s="297" t="s">
        <v>301</v>
      </c>
      <c r="B21" s="298"/>
      <c r="C21" s="298"/>
      <c r="D21" s="298"/>
      <c r="E21" s="298"/>
      <c r="F21" s="298"/>
      <c r="G21" s="298"/>
      <c r="H21" s="298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">
      <c r="A23" s="287" t="s">
        <v>302</v>
      </c>
      <c r="B23" s="288"/>
      <c r="C23" s="288"/>
      <c r="D23" s="288"/>
      <c r="E23" s="288"/>
      <c r="F23" s="288"/>
      <c r="G23" s="288"/>
      <c r="H23" s="288"/>
      <c r="I23" s="47">
        <v>18</v>
      </c>
      <c r="J23" s="45">
        <v>0</v>
      </c>
      <c r="K23" s="45">
        <v>0</v>
      </c>
    </row>
    <row r="24" spans="1:11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8">
        <v>19</v>
      </c>
      <c r="J24" s="80">
        <v>0</v>
      </c>
      <c r="K24" s="80">
        <v>0</v>
      </c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">
      <selection activeCell="G18" sqref="G18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8" t="s">
        <v>280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336</v>
      </c>
      <c r="B4" s="129"/>
      <c r="C4" s="129"/>
      <c r="D4" s="129"/>
      <c r="E4" s="129"/>
      <c r="F4" s="129"/>
      <c r="G4" s="129"/>
      <c r="H4" s="129" t="s">
        <v>337</v>
      </c>
      <c r="I4" s="40"/>
      <c r="J4" s="40"/>
    </row>
    <row r="5" spans="1:10" ht="13.5">
      <c r="A5" s="130"/>
      <c r="B5" s="130"/>
      <c r="C5" s="130"/>
      <c r="D5" s="130"/>
      <c r="E5" s="130"/>
      <c r="F5" s="146" t="s">
        <v>347</v>
      </c>
      <c r="G5" s="146" t="s">
        <v>352</v>
      </c>
      <c r="H5" s="131" t="s">
        <v>338</v>
      </c>
      <c r="I5" s="40"/>
      <c r="J5" s="40"/>
    </row>
    <row r="6" spans="1:10" ht="12.75">
      <c r="A6" s="132" t="s">
        <v>339</v>
      </c>
      <c r="B6" s="133"/>
      <c r="C6" s="133"/>
      <c r="D6" s="133"/>
      <c r="E6" s="133"/>
      <c r="F6" s="134">
        <v>5869</v>
      </c>
      <c r="G6" s="134">
        <v>4090</v>
      </c>
      <c r="H6" s="135">
        <f>ROUND(G6/F6*100,0)</f>
        <v>70</v>
      </c>
      <c r="I6" s="40"/>
      <c r="J6" s="40"/>
    </row>
    <row r="7" spans="1:10" ht="12.75">
      <c r="A7" s="136" t="s">
        <v>340</v>
      </c>
      <c r="B7" s="137"/>
      <c r="C7" s="137"/>
      <c r="D7" s="137"/>
      <c r="E7" s="137"/>
      <c r="F7" s="138">
        <v>14474</v>
      </c>
      <c r="G7" s="138">
        <v>10650</v>
      </c>
      <c r="H7" s="139">
        <f>ROUND(G7/F7*100,0)</f>
        <v>74</v>
      </c>
      <c r="I7" s="40"/>
      <c r="J7" s="40"/>
    </row>
    <row r="8" spans="1:10" ht="12.75">
      <c r="A8" s="140" t="s">
        <v>341</v>
      </c>
      <c r="B8" s="141"/>
      <c r="C8" s="141"/>
      <c r="D8" s="141"/>
      <c r="E8" s="141"/>
      <c r="F8" s="142">
        <f>SUM(F6:F7)</f>
        <v>20343</v>
      </c>
      <c r="G8" s="142">
        <f>SUM(G6:G7)</f>
        <v>14740</v>
      </c>
      <c r="H8" s="143">
        <f>ROUND(G8/F8*100,0)</f>
        <v>72</v>
      </c>
      <c r="I8" s="40"/>
      <c r="J8" s="40"/>
    </row>
    <row r="9" spans="1:10" ht="12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342</v>
      </c>
      <c r="B15" s="129"/>
      <c r="C15" s="129"/>
      <c r="D15" s="129"/>
      <c r="E15" s="129"/>
      <c r="F15" s="129"/>
      <c r="G15" s="129"/>
      <c r="H15" s="129" t="s">
        <v>337</v>
      </c>
      <c r="I15" s="40"/>
      <c r="J15" s="40"/>
    </row>
    <row r="16" spans="1:10" ht="13.5">
      <c r="A16" s="130"/>
      <c r="B16" s="130"/>
      <c r="C16" s="130"/>
      <c r="D16" s="130"/>
      <c r="E16" s="130"/>
      <c r="F16" s="146" t="s">
        <v>347</v>
      </c>
      <c r="G16" s="146" t="s">
        <v>352</v>
      </c>
      <c r="H16" s="131" t="s">
        <v>338</v>
      </c>
      <c r="I16" s="40"/>
      <c r="J16" s="40"/>
    </row>
    <row r="17" spans="1:10" ht="12.75">
      <c r="A17" s="132" t="s">
        <v>343</v>
      </c>
      <c r="B17" s="133"/>
      <c r="C17" s="133"/>
      <c r="D17" s="133"/>
      <c r="E17" s="133"/>
      <c r="F17" s="134">
        <v>12123</v>
      </c>
      <c r="G17" s="134">
        <v>9725</v>
      </c>
      <c r="H17" s="135">
        <f>ROUND(G17/F17*100,0)</f>
        <v>80</v>
      </c>
      <c r="I17" s="40"/>
      <c r="J17" s="40"/>
    </row>
    <row r="18" spans="1:10" ht="15">
      <c r="A18" s="136" t="s">
        <v>344</v>
      </c>
      <c r="B18" s="137"/>
      <c r="C18" s="137"/>
      <c r="D18" s="137"/>
      <c r="E18" s="137"/>
      <c r="F18" s="138">
        <v>2325</v>
      </c>
      <c r="G18" s="138">
        <v>1740</v>
      </c>
      <c r="H18" s="139">
        <f>ROUND(G18/F18*100,0)</f>
        <v>75</v>
      </c>
      <c r="I18" s="41"/>
      <c r="J18" s="40"/>
    </row>
    <row r="19" spans="1:10" ht="12.75">
      <c r="A19" s="140" t="s">
        <v>341</v>
      </c>
      <c r="B19" s="141"/>
      <c r="C19" s="141"/>
      <c r="D19" s="141"/>
      <c r="E19" s="141"/>
      <c r="F19" s="142">
        <f>SUM(F17:F18)</f>
        <v>14448</v>
      </c>
      <c r="G19" s="142">
        <f>SUM(G17:G18)</f>
        <v>11465</v>
      </c>
      <c r="H19" s="143">
        <f>ROUND(G19/F19*100,0)</f>
        <v>79</v>
      </c>
      <c r="I19" s="40"/>
      <c r="J19" s="40"/>
    </row>
    <row r="20" spans="1:10" ht="1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ht="12">
      <c r="A21" s="144"/>
    </row>
    <row r="22" ht="12">
      <c r="A22" s="144"/>
    </row>
    <row r="23" ht="12">
      <c r="A23" s="144"/>
    </row>
    <row r="24" ht="12">
      <c r="A24" s="145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2013-04-26T07:15:17Z</cp:lastPrinted>
  <dcterms:created xsi:type="dcterms:W3CDTF">2008-10-17T11:51:54Z</dcterms:created>
  <dcterms:modified xsi:type="dcterms:W3CDTF">2014-04-29T11:58:41Z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