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0" yWindow="1490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<sst xmlns="http://schemas.openxmlformats.org/spreadsheetml/2006/main" count="394" uniqueCount="342">
  <si>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</si>
  <si>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</si>
  <si>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</si>
  <si>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</si>
  <si>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</si>
  <si>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</si>
  <si>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</si>
  <si>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</si>
  <si>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</si>
  <si>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</si>
  <si>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</si>
  <si>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</si>
  <si>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</si>
  <si>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</si>
  <si>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</si>
  <si>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</si>
  <si>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</si>
  <si>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</si>
  <si>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</si>
  <si>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</si>
  <si>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</si>
  <si>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</si>
  <si>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</si>
  <si>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</si>
  <si>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</si>
  <si>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</si>
  <si>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</si>
  <si>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</si>
  <si>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</si>
  <si>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</si>
  <si>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</si>
  <si>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</si>
  <si>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</si>
  <si>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</si>
  <si>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</si>
  <si>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</si>
  <si>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</si>
  <si>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</si>
  <si>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</si>
  <si>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</si>
  <si>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</si>
  <si>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</si>
  <si>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</si>
  <si>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</si>
  <si>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</si>
  <si>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</si>
  <si>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</si>
  <si>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</si>
  <si>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</si>
  <si>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</si>
  <si>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</si>
  <si>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</si>
  <si>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</si>
  <si>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</si>
  <si>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</si>
  <si>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</si>
  <si>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</si>
  <si>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</si>
  <si>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</si>
  <si>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</si>
  <si>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</si>
  <si>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</si>
  <si>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</si>
  <si>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</si>
  <si>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</si>
  <si>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</si>
  <si>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</si>
  <si>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</si>
  <si>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</si>
  <si>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</si>
  <si>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</si>
  <si>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</si>
  <si>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</si>
  <si>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</si>
  <si>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</si>
  <si>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</si>
  <si>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</si>
  <si>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</si>
  <si>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</si>
  <si>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</si>
  <si>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</si>
  <si>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</si>
  <si>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</si>
  <si>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</si>
  <si>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</si>
  <si>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</si>
  <si>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</si>
  <si>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</si>
  <si>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</si>
  <si>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</si>
  <si>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</si>
  <si>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</si>
  <si>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</si>
  <si>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</si>
  <si>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</si>
  <si>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</si>
  <si>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</si>
  <si>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</si>
  <si>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</si>
  <si>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</si>
  <si>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</si>
  <si>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</si>
  <si>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</si>
  <si>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</si>
  <si>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</si>
  <si>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</si>
  <si>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</si>
  <si>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</si>
  <si>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</si>
  <si>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</si>
  <si>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</si>
  <si>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</si>
  <si>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</si>
  <si>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</si>
  <si>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</si>
  <si>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</si>
  <si>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</si>
  <si>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</si>
  <si>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</si>
  <si>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</si>
  <si>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</si>
  <si>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</si>
  <si>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</si>
  <si>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</si>
  <si>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</si>
  <si>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</si>
  <si>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</si>
  <si>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</si>
  <si>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</si>
  <si>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</si>
  <si>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</si>
  <si>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</si>
  <si>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</si>
  <si>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</si>
  <si>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</si>
  <si>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</si>
  <si>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</si>
  <si>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</si>
  <si>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</si>
  <si>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</si>
  <si>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</si>
  <si>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</si>
  <si>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</si>
  <si>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</si>
  <si>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</si>
  <si>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</si>
  <si>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</si>
  <si>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</si>
  <si>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</si>
  <si>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</si>
  <si>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</si>
  <si>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</si>
  <si>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</si>
  <si>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</si>
  <si>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</si>
  <si>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</si>
  <si>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</si>
  <si>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</si>
  <si>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</si>
  <si>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</si>
  <si>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</si>
  <si>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</si>
  <si>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</si>
  <si>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</si>
  <si>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</si>
  <si>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</si>
  <si>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</si>
  <si>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</si>
  <si>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</si>
  <si>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</si>
  <si>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</si>
  <si>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</si>
  <si>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</si>
  <si>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</si>
  <si>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</si>
  <si>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</si>
  <si>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</si>
  <si>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</si>
  <si>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</si>
  <si>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</si>
  <si>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</si>
  <si>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</si>
  <si>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</si>
  <si>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</si>
  <si>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</si>
  <si>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</si>
  <si>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</si>
  <si>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</si>
  <si>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</si>
  <si>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</si>
  <si>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</si>
  <si>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</si>
  <si>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</si>
  <si>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</si>
  <si>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</si>
  <si>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</si>
  <si>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</si>
  <si>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</si>
  <si>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</si>
  <si>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</si>
  <si>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</si>
  <si>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</si>
  <si>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</si>
  <si>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</si>
  <si>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</si>
  <si>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</si>
  <si>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</si>
  <si>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</si>
  <si>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</si>
  <si>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</si>
  <si>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</si>
  <si>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</si>
  <si>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</si>
  <si>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</si>
  <si>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</si>
  <si>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</si>
  <si>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</si>
  <si>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</si>
  <si>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</si>
  <si>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</si>
  <si>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</si>
  <si>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</si>
  <si>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</si>
  <si>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</si>
  <si>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</si>
  <si>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</si>
  <si>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</si>
  <si>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</si>
  <si>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</si>
  <si>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</si>
  <si>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</si>
  <si>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</si>
  <si>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</si>
  <si>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</si>
  <si>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</si>
  <si>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</si>
  <si>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</si>
  <si>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</si>
  <si>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</si>
  <si>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</si>
  <si>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</si>
  <si>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</si>
  <si>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</si>
  <si>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</si>
  <si>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</si>
  <si>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</si>
  <si>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</si>
  <si>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</si>
  <si>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</si>
  <si>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</si>
  <si>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</si>
  <si>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</si>
  <si>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</si>
  <si>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</si>
  <si>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</si>
  <si>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</si>
  <si>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</si>
  <si>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</si>
  <si>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</si>
  <si>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</si>
  <si>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</si>
  <si>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</si>
  <si>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</si>
  <si>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</si>
  <si>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</si>
  <si>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</si>
  <si>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</si>
  <si>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</si>
  <si>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</si>
  <si>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</si>
  <si>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</si>
  <si>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</si>
  <si>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</si>
  <si>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</si>
  <si>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</si>
  <si>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</si>
  <si>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</si>
  <si>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</si>
  <si>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</si>
  <si>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</si>
  <si>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</si>
  <si>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</si>
  <si>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</si>
  <si>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</si>
  <si>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</si>
  <si>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</si>
  <si>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</si>
  <si>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</si>
  <si>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</si>
  <si>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</si>
  <si>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</si>
  <si>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</si>
  <si>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</si>
  <si>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</si>
  <si>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</si>
  <si>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</si>
  <si>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</si>
  <si>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</si>
  <si>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</si>
  <si>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</si>
  <si>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</si>
  <si>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</si>
  <si>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</si>
  <si>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</si>
  <si>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</si>
  <si>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</si>
  <si>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</si>
  <si>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</si>
  <si>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</si>
  <si>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</si>
  <si>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</si>
  <si>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</si>
  <si>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</si>
  <si>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</si>
  <si>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</si>
  <si>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</si>
  <si>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</si>
  <si>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</si>
  <si>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</si>
  <si>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</si>
  <si>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</si>
  <si>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</si>
  <si>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</si>
  <si>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</si>
  <si>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</si>
  <si>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</si>
  <si>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</si>
  <si>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</si>
  <si>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</si>
  <si>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</si>
  <si>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</si>
  <si>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</si>
  <si>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</si>
  <si>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</si>
  <si>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</si>
  <si>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ERENT ANTUN</t>
  </si>
  <si>
    <t>040379401</t>
  </si>
  <si>
    <t>040328445</t>
  </si>
  <si>
    <t>Obveznik: ČATEKS d.d. ČAKOVEC</t>
  </si>
  <si>
    <t>SABOLIĆ DAVOR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</si>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</sst>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16" fillId="32" borderId="27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8" xfId="35" applyFont="1" applyFill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">
      <c r="A2" s="123" t="s">
        <v>257</v>
      </c>
      <c r="B2" s="123"/>
      <c r="C2" s="123"/>
      <c r="D2" s="124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">
      <c r="A14" s="126" t="s">
        <v>264</v>
      </c>
      <c r="B14" s="127"/>
      <c r="C14" s="138">
        <v>40000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">
      <c r="A20" s="126" t="s">
        <v>267</v>
      </c>
      <c r="B20" s="127"/>
      <c r="C20" s="140" t="s">
        <v>331</v>
      </c>
      <c r="D20" s="143"/>
      <c r="E20" s="143"/>
      <c r="F20" s="143"/>
      <c r="G20" s="143"/>
      <c r="H20" s="143"/>
      <c r="I20" s="144"/>
      <c r="J20" s="22"/>
      <c r="K20" s="22"/>
      <c r="L20" s="22"/>
    </row>
    <row r="21" spans="1:12" ht="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">
      <c r="A22" s="126" t="s">
        <v>268</v>
      </c>
      <c r="B22" s="127"/>
      <c r="C22" s="44">
        <v>60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">
      <c r="A24" s="126" t="s">
        <v>269</v>
      </c>
      <c r="B24" s="127"/>
      <c r="C24" s="44">
        <v>20</v>
      </c>
      <c r="D24" s="131" t="s">
        <v>332</v>
      </c>
      <c r="E24" s="132"/>
      <c r="F24" s="132"/>
      <c r="G24" s="133"/>
      <c r="H24" s="38" t="s">
        <v>270</v>
      </c>
      <c r="I24" s="48">
        <v>370</v>
      </c>
      <c r="J24" s="22"/>
      <c r="K24" s="22"/>
      <c r="L24" s="22"/>
    </row>
    <row r="25" spans="1:12" ht="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">
      <c r="A30" s="145"/>
      <c r="B30" s="146"/>
      <c r="C30" s="146"/>
      <c r="D30" s="147"/>
      <c r="E30" s="145"/>
      <c r="F30" s="146"/>
      <c r="G30" s="146"/>
      <c r="H30" s="121"/>
      <c r="I30" s="122"/>
      <c r="J30" s="22"/>
      <c r="K30" s="22"/>
      <c r="L30" s="22"/>
    </row>
    <row r="31" spans="1:12" ht="12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">
      <c r="A32" s="145"/>
      <c r="B32" s="146"/>
      <c r="C32" s="146"/>
      <c r="D32" s="147"/>
      <c r="E32" s="145"/>
      <c r="F32" s="146"/>
      <c r="G32" s="146"/>
      <c r="H32" s="121"/>
      <c r="I32" s="122"/>
      <c r="J32" s="22"/>
      <c r="K32" s="22"/>
      <c r="L32" s="22"/>
    </row>
    <row r="33" spans="1:12" ht="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">
      <c r="A34" s="145"/>
      <c r="B34" s="146"/>
      <c r="C34" s="146"/>
      <c r="D34" s="147"/>
      <c r="E34" s="145"/>
      <c r="F34" s="146"/>
      <c r="G34" s="146"/>
      <c r="H34" s="121"/>
      <c r="I34" s="122"/>
      <c r="J34" s="22"/>
      <c r="K34" s="22"/>
      <c r="L34" s="22"/>
    </row>
    <row r="35" spans="1:12" ht="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">
      <c r="A36" s="145"/>
      <c r="B36" s="146"/>
      <c r="C36" s="146"/>
      <c r="D36" s="147"/>
      <c r="E36" s="145"/>
      <c r="F36" s="146"/>
      <c r="G36" s="146"/>
      <c r="H36" s="121"/>
      <c r="I36" s="122"/>
      <c r="J36" s="22"/>
      <c r="K36" s="22"/>
      <c r="L36" s="22"/>
    </row>
    <row r="37" spans="1:12" ht="12">
      <c r="A37" s="59"/>
      <c r="B37" s="59"/>
      <c r="C37" s="157"/>
      <c r="D37" s="158"/>
      <c r="E37" s="31"/>
      <c r="F37" s="157"/>
      <c r="G37" s="158"/>
      <c r="H37" s="31"/>
      <c r="I37" s="31"/>
      <c r="J37" s="22"/>
      <c r="K37" s="22"/>
      <c r="L37" s="22"/>
    </row>
    <row r="38" spans="1:12" ht="12">
      <c r="A38" s="145"/>
      <c r="B38" s="146"/>
      <c r="C38" s="146"/>
      <c r="D38" s="147"/>
      <c r="E38" s="145"/>
      <c r="F38" s="146"/>
      <c r="G38" s="146"/>
      <c r="H38" s="121"/>
      <c r="I38" s="122"/>
      <c r="J38" s="22"/>
      <c r="K38" s="22"/>
      <c r="L38" s="22"/>
    </row>
    <row r="39" spans="1:12" ht="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">
      <c r="A40" s="145"/>
      <c r="B40" s="146"/>
      <c r="C40" s="146"/>
      <c r="D40" s="147"/>
      <c r="E40" s="145"/>
      <c r="F40" s="146"/>
      <c r="G40" s="146"/>
      <c r="H40" s="121"/>
      <c r="I40" s="122"/>
      <c r="J40" s="22"/>
      <c r="K40" s="22"/>
      <c r="L40" s="22"/>
    </row>
    <row r="41" spans="1:12" ht="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">
      <c r="A44" s="159" t="s">
        <v>277</v>
      </c>
      <c r="B44" s="160"/>
      <c r="C44" s="121"/>
      <c r="D44" s="122"/>
      <c r="E44" s="32"/>
      <c r="F44" s="131"/>
      <c r="G44" s="146"/>
      <c r="H44" s="146"/>
      <c r="I44" s="147"/>
      <c r="J44" s="22"/>
      <c r="K44" s="22"/>
      <c r="L44" s="22"/>
    </row>
    <row r="45" spans="1:12" ht="12">
      <c r="A45" s="59"/>
      <c r="B45" s="59"/>
      <c r="C45" s="157"/>
      <c r="D45" s="158"/>
      <c r="E45" s="31"/>
      <c r="F45" s="157"/>
      <c r="G45" s="165"/>
      <c r="H45" s="67"/>
      <c r="I45" s="67"/>
      <c r="J45" s="22"/>
      <c r="K45" s="22"/>
      <c r="L45" s="22"/>
    </row>
    <row r="46" spans="1:12" ht="12">
      <c r="A46" s="159" t="s">
        <v>278</v>
      </c>
      <c r="B46" s="160"/>
      <c r="C46" s="131" t="s">
        <v>335</v>
      </c>
      <c r="D46" s="156"/>
      <c r="E46" s="156"/>
      <c r="F46" s="156"/>
      <c r="G46" s="156"/>
      <c r="H46" s="156"/>
      <c r="I46" s="156"/>
      <c r="J46" s="22"/>
      <c r="K46" s="22"/>
      <c r="L46" s="22"/>
    </row>
    <row r="47" spans="1:12" ht="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">
      <c r="A48" s="159" t="s">
        <v>280</v>
      </c>
      <c r="B48" s="160"/>
      <c r="C48" s="161" t="s">
        <v>336</v>
      </c>
      <c r="D48" s="162"/>
      <c r="E48" s="163"/>
      <c r="F48" s="32"/>
      <c r="G48" s="38" t="s">
        <v>281</v>
      </c>
      <c r="H48" s="161" t="s">
        <v>337</v>
      </c>
      <c r="I48" s="163"/>
      <c r="J48" s="22"/>
      <c r="K48" s="22"/>
      <c r="L48" s="22"/>
    </row>
    <row r="49" spans="1:12" ht="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">
      <c r="A50" s="159" t="s">
        <v>266</v>
      </c>
      <c r="B50" s="160"/>
      <c r="C50" s="168" t="s">
        <v>330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ht="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">
      <c r="A52" s="126" t="s">
        <v>282</v>
      </c>
      <c r="B52" s="127"/>
      <c r="C52" s="161" t="s">
        <v>339</v>
      </c>
      <c r="D52" s="162"/>
      <c r="E52" s="162"/>
      <c r="F52" s="162"/>
      <c r="G52" s="162"/>
      <c r="H52" s="162"/>
      <c r="I52" s="137"/>
      <c r="J52" s="22"/>
      <c r="K52" s="22"/>
      <c r="L52" s="22"/>
    </row>
    <row r="53" spans="1:12" ht="12">
      <c r="A53" s="69"/>
      <c r="B53" s="69"/>
      <c r="C53" s="171" t="s">
        <v>283</v>
      </c>
      <c r="D53" s="171"/>
      <c r="E53" s="171"/>
      <c r="F53" s="171"/>
      <c r="G53" s="171"/>
      <c r="H53" s="171"/>
      <c r="I53" s="71"/>
      <c r="J53" s="22"/>
      <c r="K53" s="22"/>
      <c r="L53" s="22"/>
    </row>
    <row r="54" spans="1:12" ht="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9" t="s">
        <v>284</v>
      </c>
      <c r="C55" s="170"/>
      <c r="D55" s="170"/>
      <c r="E55" s="170"/>
      <c r="F55" s="113"/>
      <c r="G55" s="113"/>
      <c r="H55" s="114"/>
      <c r="I55" s="114"/>
      <c r="J55" s="22"/>
      <c r="K55" s="22"/>
      <c r="L55" s="22"/>
    </row>
    <row r="56" spans="1:12" ht="12">
      <c r="A56" s="69"/>
      <c r="B56" s="115" t="s">
        <v>323</v>
      </c>
      <c r="C56" s="116"/>
      <c r="D56" s="116"/>
      <c r="E56" s="116"/>
      <c r="F56" s="116"/>
      <c r="G56" s="116"/>
      <c r="H56" s="175" t="s">
        <v>317</v>
      </c>
      <c r="I56" s="175"/>
      <c r="J56" s="22"/>
      <c r="K56" s="22"/>
      <c r="L56" s="22"/>
    </row>
    <row r="57" spans="1:12" ht="12">
      <c r="A57" s="69"/>
      <c r="B57" s="115" t="s">
        <v>318</v>
      </c>
      <c r="C57" s="116"/>
      <c r="D57" s="116"/>
      <c r="E57" s="116"/>
      <c r="F57" s="116"/>
      <c r="G57" s="116"/>
      <c r="H57" s="175"/>
      <c r="I57" s="175"/>
      <c r="J57" s="22"/>
      <c r="K57" s="22"/>
      <c r="L57" s="22"/>
    </row>
    <row r="58" spans="1:12" ht="12">
      <c r="A58" s="69"/>
      <c r="B58" s="115" t="s">
        <v>319</v>
      </c>
      <c r="C58" s="116"/>
      <c r="D58" s="116"/>
      <c r="E58" s="116"/>
      <c r="F58" s="116"/>
      <c r="G58" s="116"/>
      <c r="H58" s="175"/>
      <c r="I58" s="175"/>
      <c r="J58" s="22"/>
      <c r="K58" s="22"/>
      <c r="L58" s="22"/>
    </row>
    <row r="59" spans="1:12" ht="12">
      <c r="A59" s="69"/>
      <c r="B59" s="115" t="s">
        <v>320</v>
      </c>
      <c r="C59" s="117"/>
      <c r="D59" s="117"/>
      <c r="E59" s="117"/>
      <c r="F59" s="117"/>
      <c r="G59" s="117"/>
      <c r="H59" s="175"/>
      <c r="I59" s="175"/>
      <c r="J59" s="22"/>
      <c r="K59" s="22"/>
      <c r="L59" s="22"/>
    </row>
    <row r="60" spans="1:12" ht="12">
      <c r="A60" s="69"/>
      <c r="B60" s="115" t="s">
        <v>321</v>
      </c>
      <c r="C60" s="117"/>
      <c r="D60" s="117"/>
      <c r="E60" s="117"/>
      <c r="F60" s="117"/>
      <c r="G60" s="117"/>
      <c r="H60" s="175"/>
      <c r="I60" s="175"/>
      <c r="J60" s="22"/>
      <c r="K60" s="22"/>
      <c r="L60" s="22"/>
    </row>
    <row r="61" spans="1:12" ht="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2.7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">
      <c r="A63" s="32"/>
      <c r="B63" s="32"/>
      <c r="C63" s="32"/>
      <c r="D63" s="32"/>
      <c r="E63" s="69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">
      <c r="A64" s="75"/>
      <c r="B64" s="75"/>
      <c r="C64" s="37"/>
      <c r="D64" s="37"/>
      <c r="E64" s="37"/>
      <c r="F64" s="37"/>
      <c r="G64" s="166"/>
      <c r="H64" s="167"/>
      <c r="I64" s="37"/>
      <c r="J64" s="22"/>
      <c r="K64" s="22"/>
      <c r="L64" s="22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">
      <c r="A2" s="211" t="s">
        <v>340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2.75">
      <c r="A4" s="214" t="s">
        <v>338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1.5" thickBot="1">
      <c r="A5" s="217" t="s">
        <v>61</v>
      </c>
      <c r="B5" s="218"/>
      <c r="C5" s="218"/>
      <c r="D5" s="218"/>
      <c r="E5" s="218"/>
      <c r="F5" s="218"/>
      <c r="G5" s="218"/>
      <c r="H5" s="219"/>
      <c r="I5" s="77" t="s">
        <v>288</v>
      </c>
      <c r="J5" s="78" t="s">
        <v>115</v>
      </c>
      <c r="K5" s="79" t="s">
        <v>116</v>
      </c>
    </row>
    <row r="6" spans="1:11" ht="12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">
      <c r="A8" s="185" t="s">
        <v>62</v>
      </c>
      <c r="B8" s="186"/>
      <c r="C8" s="186"/>
      <c r="D8" s="186"/>
      <c r="E8" s="186"/>
      <c r="F8" s="186"/>
      <c r="G8" s="186"/>
      <c r="H8" s="206"/>
      <c r="I8" s="6">
        <v>1</v>
      </c>
      <c r="J8" s="11"/>
      <c r="K8" s="11"/>
    </row>
    <row r="9" spans="1:11" ht="12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68013753</v>
      </c>
      <c r="K9" s="12">
        <f>K10+K17+K27+K36+K40</f>
        <v>64788455</v>
      </c>
    </row>
    <row r="10" spans="1:11" ht="12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623055</v>
      </c>
      <c r="K10" s="12">
        <f>SUM(K11:K16)</f>
        <v>415370</v>
      </c>
    </row>
    <row r="11" spans="1:11" ht="12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623055</v>
      </c>
      <c r="K11" s="13">
        <v>415370</v>
      </c>
    </row>
    <row r="12" spans="1:11" ht="12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0</v>
      </c>
      <c r="K12" s="13">
        <v>0</v>
      </c>
    </row>
    <row r="13" spans="1:11" ht="12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0</v>
      </c>
      <c r="K13" s="13">
        <v>0</v>
      </c>
    </row>
    <row r="14" spans="1:11" ht="12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0</v>
      </c>
      <c r="K15" s="13">
        <v>0</v>
      </c>
    </row>
    <row r="16" spans="1:11" ht="12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0</v>
      </c>
      <c r="K16" s="13">
        <v>0</v>
      </c>
    </row>
    <row r="17" spans="1:11" ht="12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64204861</v>
      </c>
      <c r="K17" s="12">
        <f>SUM(K18:K26)</f>
        <v>61312787</v>
      </c>
    </row>
    <row r="18" spans="1:11" ht="12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22610793</v>
      </c>
      <c r="K18" s="13">
        <v>22610793</v>
      </c>
    </row>
    <row r="19" spans="1:11" ht="12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20797227</v>
      </c>
      <c r="K19" s="13">
        <v>19662705</v>
      </c>
    </row>
    <row r="20" spans="1:11" ht="12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20159258</v>
      </c>
      <c r="K20" s="13">
        <v>18537894</v>
      </c>
    </row>
    <row r="21" spans="1:11" ht="12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524225</v>
      </c>
      <c r="K21" s="13">
        <v>388037</v>
      </c>
    </row>
    <row r="22" spans="1:11" ht="12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0</v>
      </c>
      <c r="K23" s="13">
        <v>0</v>
      </c>
    </row>
    <row r="24" spans="1:11" ht="12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113358</v>
      </c>
      <c r="K24" s="13">
        <v>113358</v>
      </c>
    </row>
    <row r="25" spans="1:11" ht="12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0</v>
      </c>
      <c r="K25" s="13">
        <v>0</v>
      </c>
    </row>
    <row r="26" spans="1:11" ht="12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0</v>
      </c>
      <c r="K26" s="13">
        <v>0</v>
      </c>
    </row>
    <row r="27" spans="1:11" ht="12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2315741</v>
      </c>
      <c r="K27" s="12">
        <f>SUM(K28:K35)</f>
        <v>2297787</v>
      </c>
    </row>
    <row r="28" spans="1:11" ht="12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0</v>
      </c>
      <c r="K28" s="13">
        <v>0</v>
      </c>
    </row>
    <row r="29" spans="1:11" ht="12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5000</v>
      </c>
      <c r="K30" s="13">
        <v>5000</v>
      </c>
    </row>
    <row r="31" spans="1:11" ht="12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0</v>
      </c>
      <c r="K31" s="13">
        <v>0</v>
      </c>
    </row>
    <row r="32" spans="1:11" ht="12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0</v>
      </c>
      <c r="K32" s="13">
        <v>0</v>
      </c>
    </row>
    <row r="33" spans="1:11" ht="12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2310741</v>
      </c>
      <c r="K33" s="13">
        <v>2292787</v>
      </c>
    </row>
    <row r="34" spans="1:11" ht="12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0</v>
      </c>
      <c r="K34" s="13">
        <v>0</v>
      </c>
    </row>
    <row r="35" spans="1:11" ht="12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0</v>
      </c>
      <c r="K35" s="13">
        <v>0</v>
      </c>
    </row>
    <row r="36" spans="1:11" ht="12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870096</v>
      </c>
      <c r="K36" s="12">
        <f>SUM(K37:K39)</f>
        <v>762511</v>
      </c>
    </row>
    <row r="37" spans="1:11" ht="12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870096</v>
      </c>
      <c r="K38" s="13">
        <v>762511</v>
      </c>
    </row>
    <row r="39" spans="1:11" ht="12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0</v>
      </c>
      <c r="K40" s="13">
        <v>0</v>
      </c>
    </row>
    <row r="41" spans="1:11" ht="12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52062080</v>
      </c>
      <c r="K41" s="12">
        <f>K42+K50+K57+K65</f>
        <v>46562270</v>
      </c>
    </row>
    <row r="42" spans="1:11" ht="12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33040872</v>
      </c>
      <c r="K42" s="12">
        <f>SUM(K43:K49)</f>
        <v>30760907</v>
      </c>
    </row>
    <row r="43" spans="1:11" ht="12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6636730</v>
      </c>
      <c r="K43" s="13">
        <v>6170208</v>
      </c>
    </row>
    <row r="44" spans="1:11" ht="12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7590715</v>
      </c>
      <c r="K44" s="13">
        <v>5949093</v>
      </c>
    </row>
    <row r="45" spans="1:11" ht="12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18574787</v>
      </c>
      <c r="K45" s="13">
        <v>18347795</v>
      </c>
    </row>
    <row r="46" spans="1:11" ht="12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153596</v>
      </c>
      <c r="K46" s="13">
        <v>208767</v>
      </c>
    </row>
    <row r="47" spans="1:11" ht="12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85044</v>
      </c>
      <c r="K47" s="13">
        <v>85044</v>
      </c>
    </row>
    <row r="48" spans="1:11" ht="12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0</v>
      </c>
      <c r="K48" s="13">
        <v>0</v>
      </c>
    </row>
    <row r="49" spans="1:11" ht="12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17155867</v>
      </c>
      <c r="K50" s="12">
        <f>SUM(K51:K56)</f>
        <v>14338283</v>
      </c>
    </row>
    <row r="51" spans="1:11" ht="12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0</v>
      </c>
      <c r="K51" s="13">
        <v>0</v>
      </c>
    </row>
    <row r="52" spans="1:11" ht="12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15011201</v>
      </c>
      <c r="K52" s="13">
        <v>12152015</v>
      </c>
    </row>
    <row r="53" spans="1:11" ht="12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0</v>
      </c>
      <c r="K53" s="13">
        <v>0</v>
      </c>
    </row>
    <row r="54" spans="1:11" ht="12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206455</v>
      </c>
      <c r="K54" s="13">
        <v>241083</v>
      </c>
    </row>
    <row r="55" spans="1:11" ht="12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910210</v>
      </c>
      <c r="K55" s="13">
        <v>1076799</v>
      </c>
    </row>
    <row r="56" spans="1:11" ht="12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1028001</v>
      </c>
      <c r="K56" s="13">
        <v>868386</v>
      </c>
    </row>
    <row r="57" spans="1:11" ht="12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14167</v>
      </c>
      <c r="K57" s="12">
        <f>SUM(K58:K64)</f>
        <v>6175</v>
      </c>
    </row>
    <row r="58" spans="1:11" ht="12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0</v>
      </c>
      <c r="K59" s="13">
        <v>0</v>
      </c>
    </row>
    <row r="60" spans="1:11" ht="12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0</v>
      </c>
      <c r="K60" s="13">
        <v>0</v>
      </c>
    </row>
    <row r="61" spans="1:11" ht="12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0</v>
      </c>
      <c r="K61" s="13">
        <v>0</v>
      </c>
    </row>
    <row r="62" spans="1:11" ht="12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0</v>
      </c>
      <c r="K62" s="13">
        <v>0</v>
      </c>
    </row>
    <row r="63" spans="1:11" ht="12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0</v>
      </c>
      <c r="K63" s="13">
        <v>0</v>
      </c>
    </row>
    <row r="64" spans="1:11" ht="12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14167</v>
      </c>
      <c r="K64" s="13">
        <v>6175</v>
      </c>
    </row>
    <row r="65" spans="1:11" ht="12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1851174</v>
      </c>
      <c r="K65" s="13">
        <v>1456905</v>
      </c>
    </row>
    <row r="66" spans="1:11" ht="12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2654</v>
      </c>
      <c r="K66" s="13">
        <v>0</v>
      </c>
    </row>
    <row r="67" spans="1:11" ht="12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120078487</v>
      </c>
      <c r="K67" s="12">
        <f>K8+K9+K41+K66</f>
        <v>111350725</v>
      </c>
    </row>
    <row r="68" spans="1:11" ht="12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">
      <c r="A69" s="181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">
      <c r="A70" s="185" t="s">
        <v>199</v>
      </c>
      <c r="B70" s="186"/>
      <c r="C70" s="186"/>
      <c r="D70" s="186"/>
      <c r="E70" s="186"/>
      <c r="F70" s="186"/>
      <c r="G70" s="186"/>
      <c r="H70" s="206"/>
      <c r="I70" s="6">
        <v>62</v>
      </c>
      <c r="J70" s="20">
        <f>J71+J72+J73+J79+J80+J83+J86</f>
        <v>71281078</v>
      </c>
      <c r="K70" s="20">
        <f>K71+K72+K73+K79+K80+K83+K86</f>
        <v>61301247</v>
      </c>
    </row>
    <row r="71" spans="1:11" ht="12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73860300</v>
      </c>
      <c r="K71" s="13">
        <v>49240200</v>
      </c>
    </row>
    <row r="72" spans="1:11" ht="12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0</v>
      </c>
      <c r="K72" s="13">
        <v>1666693</v>
      </c>
    </row>
    <row r="73" spans="1:11" ht="12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2496635</v>
      </c>
      <c r="K73" s="12">
        <f>K74+K75-K76+K77+K78</f>
        <v>444572</v>
      </c>
    </row>
    <row r="74" spans="1:11" ht="12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1032827</v>
      </c>
      <c r="K74" s="13">
        <v>1032827</v>
      </c>
    </row>
    <row r="75" spans="1:11" ht="12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1943182</v>
      </c>
      <c r="K75" s="13">
        <v>1943182</v>
      </c>
    </row>
    <row r="76" spans="1:11" ht="12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2531437</v>
      </c>
      <c r="K76" s="13">
        <v>2531437</v>
      </c>
    </row>
    <row r="77" spans="1:11" ht="12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0</v>
      </c>
      <c r="K77" s="13">
        <v>0</v>
      </c>
    </row>
    <row r="78" spans="1:11" ht="12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2052063</v>
      </c>
      <c r="K78" s="13">
        <v>0</v>
      </c>
    </row>
    <row r="79" spans="1:11" ht="12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19929613</v>
      </c>
      <c r="K79" s="13">
        <v>19929613</v>
      </c>
    </row>
    <row r="80" spans="1:11" ht="12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-18207535</v>
      </c>
      <c r="K80" s="12">
        <f>K81-K82</f>
        <v>0</v>
      </c>
    </row>
    <row r="81" spans="1:11" ht="12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0</v>
      </c>
      <c r="K81" s="13">
        <v>0</v>
      </c>
    </row>
    <row r="82" spans="1:11" ht="12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18207535</v>
      </c>
      <c r="K82" s="13">
        <v>0</v>
      </c>
    </row>
    <row r="83" spans="1:11" ht="12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-6797935</v>
      </c>
      <c r="K83" s="12">
        <f>K84-K85</f>
        <v>-9979831</v>
      </c>
    </row>
    <row r="84" spans="1:11" ht="12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0</v>
      </c>
      <c r="K84" s="13">
        <v>0</v>
      </c>
    </row>
    <row r="85" spans="1:11" ht="12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6797935</v>
      </c>
      <c r="K85" s="13">
        <v>9979831</v>
      </c>
    </row>
    <row r="86" spans="1:11" ht="12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0</v>
      </c>
      <c r="K86" s="13">
        <v>0</v>
      </c>
    </row>
    <row r="87" spans="1:11" ht="12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0</v>
      </c>
      <c r="K88" s="13">
        <v>0</v>
      </c>
    </row>
    <row r="89" spans="1:11" ht="12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0</v>
      </c>
      <c r="K90" s="13">
        <v>0</v>
      </c>
    </row>
    <row r="91" spans="1:11" ht="12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13876020</v>
      </c>
      <c r="K91" s="12">
        <f>SUM(K92:K100)</f>
        <v>13312310</v>
      </c>
    </row>
    <row r="92" spans="1:11" ht="12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0</v>
      </c>
      <c r="K93" s="13">
        <v>0</v>
      </c>
    </row>
    <row r="94" spans="1:11" ht="12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13244340</v>
      </c>
      <c r="K94" s="13">
        <v>12752016</v>
      </c>
    </row>
    <row r="95" spans="1:11" ht="12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0</v>
      </c>
      <c r="K96" s="13">
        <v>0</v>
      </c>
    </row>
    <row r="97" spans="1:11" ht="12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631680</v>
      </c>
      <c r="K99" s="13">
        <v>560294</v>
      </c>
    </row>
    <row r="100" spans="1:11" ht="12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0</v>
      </c>
      <c r="K100" s="13">
        <v>0</v>
      </c>
    </row>
    <row r="101" spans="1:11" ht="12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34921389</v>
      </c>
      <c r="K101" s="12">
        <f>SUM(K102:K113)</f>
        <v>36737168</v>
      </c>
    </row>
    <row r="102" spans="1:11" ht="12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0</v>
      </c>
      <c r="K102" s="13">
        <v>0</v>
      </c>
    </row>
    <row r="103" spans="1:11" ht="12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0</v>
      </c>
      <c r="K103" s="13">
        <v>0</v>
      </c>
    </row>
    <row r="104" spans="1:11" ht="12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21715244</v>
      </c>
      <c r="K104" s="13">
        <v>24710519</v>
      </c>
    </row>
    <row r="105" spans="1:11" ht="12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0</v>
      </c>
      <c r="K105" s="13">
        <v>0</v>
      </c>
    </row>
    <row r="106" spans="1:11" ht="12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10478841</v>
      </c>
      <c r="K106" s="13">
        <v>9589052</v>
      </c>
    </row>
    <row r="107" spans="1:11" ht="12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0</v>
      </c>
      <c r="K108" s="13">
        <v>0</v>
      </c>
    </row>
    <row r="109" spans="1:11" ht="12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1479939</v>
      </c>
      <c r="K109" s="13">
        <v>1248606</v>
      </c>
    </row>
    <row r="110" spans="1:11" ht="12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780280</v>
      </c>
      <c r="K110" s="13">
        <v>635138</v>
      </c>
    </row>
    <row r="111" spans="1:11" ht="12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0</v>
      </c>
      <c r="K111" s="13">
        <v>0</v>
      </c>
    </row>
    <row r="112" spans="1:11" ht="12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467085</v>
      </c>
      <c r="K113" s="13">
        <v>553853</v>
      </c>
    </row>
    <row r="114" spans="1:11" ht="12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0</v>
      </c>
      <c r="K114" s="13">
        <v>0</v>
      </c>
    </row>
    <row r="115" spans="1:11" ht="12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120078487</v>
      </c>
      <c r="K115" s="12">
        <f>K70+K87+K91+K101+K114</f>
        <v>111350725</v>
      </c>
    </row>
    <row r="116" spans="1:11" ht="12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/>
      <c r="K116" s="14"/>
    </row>
    <row r="117" spans="1:11" ht="12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">
      <c r="A120" s="192" t="s">
        <v>9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">
      <c r="A2" s="211" t="s">
        <v>341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5" t="s">
        <v>338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2.5" thickBot="1">
      <c r="A5" s="238" t="s">
        <v>61</v>
      </c>
      <c r="B5" s="238"/>
      <c r="C5" s="238"/>
      <c r="D5" s="238"/>
      <c r="E5" s="238"/>
      <c r="F5" s="238"/>
      <c r="G5" s="238"/>
      <c r="H5" s="238"/>
      <c r="I5" s="77" t="s">
        <v>290</v>
      </c>
      <c r="J5" s="79" t="s">
        <v>156</v>
      </c>
      <c r="K5" s="79" t="s">
        <v>157</v>
      </c>
    </row>
    <row r="6" spans="1:11" ht="12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">
      <c r="A7" s="185" t="s">
        <v>26</v>
      </c>
      <c r="B7" s="186"/>
      <c r="C7" s="186"/>
      <c r="D7" s="186"/>
      <c r="E7" s="186"/>
      <c r="F7" s="186"/>
      <c r="G7" s="186"/>
      <c r="H7" s="206"/>
      <c r="I7" s="6">
        <v>111</v>
      </c>
      <c r="J7" s="20">
        <f>SUM(J8:J9)</f>
        <v>91064839</v>
      </c>
      <c r="K7" s="20">
        <f>SUM(K8:K9)</f>
        <v>67638203</v>
      </c>
    </row>
    <row r="8" spans="1:11" ht="12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88312441</v>
      </c>
      <c r="K8" s="13">
        <v>66706123</v>
      </c>
    </row>
    <row r="9" spans="1:11" ht="12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2752398</v>
      </c>
      <c r="K9" s="13">
        <v>932080</v>
      </c>
    </row>
    <row r="10" spans="1:11" ht="12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95634868</v>
      </c>
      <c r="K10" s="12">
        <f>K11+K12+K16+K20+K21+K22+K25+K26</f>
        <v>75103188</v>
      </c>
    </row>
    <row r="11" spans="1:11" ht="12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-3308364</v>
      </c>
      <c r="K11" s="13">
        <v>1604792</v>
      </c>
    </row>
    <row r="12" spans="1:11" ht="12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62463912</v>
      </c>
      <c r="K12" s="12">
        <f>SUM(K13:K15)</f>
        <v>42651184</v>
      </c>
    </row>
    <row r="13" spans="1:11" ht="12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53026616</v>
      </c>
      <c r="K13" s="13">
        <v>32802452</v>
      </c>
    </row>
    <row r="14" spans="1:11" ht="12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6908370</v>
      </c>
      <c r="K14" s="13">
        <v>7098912</v>
      </c>
    </row>
    <row r="15" spans="1:11" ht="12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2528926</v>
      </c>
      <c r="K15" s="13">
        <v>2749820</v>
      </c>
    </row>
    <row r="16" spans="1:11" ht="12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23204110</v>
      </c>
      <c r="K16" s="12">
        <f>SUM(K17:K19)</f>
        <v>21689733</v>
      </c>
    </row>
    <row r="17" spans="1:11" ht="12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14974647</v>
      </c>
      <c r="K17" s="13">
        <v>14465585</v>
      </c>
    </row>
    <row r="18" spans="1:11" ht="12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4804051</v>
      </c>
      <c r="K18" s="13">
        <v>4359357</v>
      </c>
    </row>
    <row r="19" spans="1:11" ht="12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3425412</v>
      </c>
      <c r="K19" s="13">
        <v>2864791</v>
      </c>
    </row>
    <row r="20" spans="1:11" ht="12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3073322</v>
      </c>
      <c r="K20" s="13">
        <v>3129051</v>
      </c>
    </row>
    <row r="21" spans="1:11" ht="12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7360914</v>
      </c>
      <c r="K21" s="13">
        <v>4589049</v>
      </c>
    </row>
    <row r="22" spans="1:11" ht="12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2413601</v>
      </c>
      <c r="K22" s="12">
        <f>SUM(K23:K24)</f>
        <v>904046</v>
      </c>
    </row>
    <row r="23" spans="1:11" ht="12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</row>
    <row r="24" spans="1:11" ht="12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2413601</v>
      </c>
      <c r="K24" s="13">
        <v>904046</v>
      </c>
    </row>
    <row r="25" spans="1:11" ht="12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0</v>
      </c>
      <c r="K25" s="13">
        <v>0</v>
      </c>
    </row>
    <row r="26" spans="1:11" ht="12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427373</v>
      </c>
      <c r="K26" s="13">
        <v>535333</v>
      </c>
    </row>
    <row r="27" spans="1:11" ht="12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706166</v>
      </c>
      <c r="K27" s="12">
        <f>SUM(K28:K32)</f>
        <v>316254</v>
      </c>
    </row>
    <row r="28" spans="1:11" ht="12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0</v>
      </c>
      <c r="K28" s="13">
        <v>0</v>
      </c>
    </row>
    <row r="29" spans="1:11" ht="12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587288</v>
      </c>
      <c r="K29" s="13">
        <v>314053</v>
      </c>
    </row>
    <row r="30" spans="1:11" ht="12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>
        <v>0</v>
      </c>
      <c r="K30" s="13">
        <v>0</v>
      </c>
    </row>
    <row r="31" spans="1:11" ht="12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0</v>
      </c>
      <c r="K31" s="13">
        <v>0</v>
      </c>
    </row>
    <row r="32" spans="1:11" ht="12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118878</v>
      </c>
      <c r="K32" s="13">
        <v>2201</v>
      </c>
    </row>
    <row r="33" spans="1:11" ht="12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2934072</v>
      </c>
      <c r="K33" s="12">
        <f>SUM(K34:K37)</f>
        <v>2831100</v>
      </c>
    </row>
    <row r="34" spans="1:11" ht="12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0</v>
      </c>
      <c r="K34" s="13">
        <v>0</v>
      </c>
    </row>
    <row r="35" spans="1:11" ht="12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2934072</v>
      </c>
      <c r="K35" s="13">
        <v>2831100</v>
      </c>
    </row>
    <row r="36" spans="1:11" ht="12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0</v>
      </c>
      <c r="K36" s="13">
        <v>0</v>
      </c>
    </row>
    <row r="37" spans="1:11" ht="12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0</v>
      </c>
      <c r="K37" s="13">
        <v>0</v>
      </c>
    </row>
    <row r="38" spans="1:11" ht="12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>
        <v>0</v>
      </c>
      <c r="K38" s="13">
        <v>0</v>
      </c>
    </row>
    <row r="39" spans="1:11" ht="12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>
        <v>0</v>
      </c>
      <c r="K39" s="13">
        <v>0</v>
      </c>
    </row>
    <row r="40" spans="1:11" ht="12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>
        <v>0</v>
      </c>
      <c r="K40" s="13">
        <v>0</v>
      </c>
    </row>
    <row r="41" spans="1:11" ht="12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>
        <v>0</v>
      </c>
      <c r="K41" s="13">
        <v>0</v>
      </c>
    </row>
    <row r="42" spans="1:11" ht="12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91771005</v>
      </c>
      <c r="K42" s="12">
        <f>K7+K27+K38+K40</f>
        <v>67954457</v>
      </c>
    </row>
    <row r="43" spans="1:11" ht="12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98568940</v>
      </c>
      <c r="K43" s="12">
        <f>K10+K33+K39+K41</f>
        <v>77934288</v>
      </c>
    </row>
    <row r="44" spans="1:11" ht="12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-6797935</v>
      </c>
      <c r="K44" s="12">
        <f>K42-K43</f>
        <v>-9979831</v>
      </c>
    </row>
    <row r="45" spans="1:11" ht="12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6797935</v>
      </c>
      <c r="K46" s="12">
        <f>IF(K43&gt;K42,K43-K42,0)</f>
        <v>9979831</v>
      </c>
    </row>
    <row r="47" spans="1:11" ht="12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0</v>
      </c>
      <c r="K47" s="13">
        <v>0</v>
      </c>
    </row>
    <row r="48" spans="1:11" ht="12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-6797935</v>
      </c>
      <c r="K48" s="12">
        <f>K44-K47</f>
        <v>-9979831</v>
      </c>
    </row>
    <row r="49" spans="1:11" ht="12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6797935</v>
      </c>
      <c r="K50" s="18">
        <f>IF(K48&lt;0,-K48,0)</f>
        <v>9979831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30"/>
      <c r="J51" s="230"/>
      <c r="K51" s="231"/>
    </row>
    <row r="52" spans="1:11" ht="12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30"/>
      <c r="J55" s="230"/>
      <c r="K55" s="231"/>
    </row>
    <row r="56" spans="1:11" ht="12">
      <c r="A56" s="185" t="s">
        <v>212</v>
      </c>
      <c r="B56" s="186"/>
      <c r="C56" s="186"/>
      <c r="D56" s="186"/>
      <c r="E56" s="186"/>
      <c r="F56" s="186"/>
      <c r="G56" s="186"/>
      <c r="H56" s="206"/>
      <c r="I56" s="21">
        <v>157</v>
      </c>
      <c r="J56" s="11">
        <v>-6797935</v>
      </c>
      <c r="K56" s="11">
        <v>-9979831</v>
      </c>
    </row>
    <row r="57" spans="1:11" ht="12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>
        <v>0</v>
      </c>
      <c r="K58" s="13">
        <v>0</v>
      </c>
    </row>
    <row r="59" spans="1:11" ht="12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>
        <v>0</v>
      </c>
      <c r="K59" s="13">
        <v>0</v>
      </c>
    </row>
    <row r="60" spans="1:11" ht="12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>
        <v>0</v>
      </c>
      <c r="K60" s="13">
        <v>0</v>
      </c>
    </row>
    <row r="61" spans="1:11" ht="12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>
        <v>0</v>
      </c>
      <c r="K61" s="13">
        <v>0</v>
      </c>
    </row>
    <row r="62" spans="1:11" ht="12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>
        <v>0</v>
      </c>
      <c r="K62" s="13">
        <v>0</v>
      </c>
    </row>
    <row r="63" spans="1:11" ht="12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>
        <v>0</v>
      </c>
      <c r="K63" s="13">
        <v>0</v>
      </c>
    </row>
    <row r="64" spans="1:11" ht="12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>
        <v>0</v>
      </c>
      <c r="K64" s="13">
        <v>0</v>
      </c>
    </row>
    <row r="65" spans="1:11" ht="12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>
        <v>0</v>
      </c>
      <c r="K65" s="13">
        <v>0</v>
      </c>
    </row>
    <row r="66" spans="1:11" ht="12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-6797935</v>
      </c>
      <c r="K67" s="18">
        <f>K56+K66</f>
        <v>-9979831</v>
      </c>
    </row>
    <row r="68" spans="1:11" ht="12.75">
      <c r="A68" s="181" t="s">
        <v>196</v>
      </c>
      <c r="B68" s="182"/>
      <c r="C68" s="182"/>
      <c r="D68" s="182"/>
      <c r="E68" s="182"/>
      <c r="F68" s="182"/>
      <c r="G68" s="182"/>
      <c r="H68" s="182"/>
      <c r="I68" s="230"/>
      <c r="J68" s="230"/>
      <c r="K68" s="231"/>
    </row>
    <row r="69" spans="1:11" ht="12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7">
      <selection activeCell="A3" sqref="A3"/>
    </sheetView>
  </sheetViews>
  <sheetFormatPr defaultColWidth="9.140625" defaultRowHeight="12.75"/>
  <sheetData>
    <row r="1" spans="1:11" ht="12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09"/>
    </row>
    <row r="2" spans="1:11" ht="12">
      <c r="A2" s="247" t="s">
        <v>341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">
      <c r="A4" s="249" t="s">
        <v>338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2.5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13">
        <v>-6797935</v>
      </c>
      <c r="K8" s="13">
        <v>-9979831</v>
      </c>
    </row>
    <row r="9" spans="1:11" ht="12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13">
        <v>3073322</v>
      </c>
      <c r="K9" s="13">
        <v>3129051</v>
      </c>
    </row>
    <row r="10" spans="1:11" ht="12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13">
        <v>0</v>
      </c>
      <c r="K10" s="13">
        <v>0</v>
      </c>
    </row>
    <row r="11" spans="1:11" ht="12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13">
        <v>7629276</v>
      </c>
      <c r="K11" s="13">
        <v>2817584</v>
      </c>
    </row>
    <row r="12" spans="1:11" ht="12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13">
        <v>0</v>
      </c>
      <c r="K12" s="13">
        <v>2279965</v>
      </c>
    </row>
    <row r="13" spans="1:11" ht="12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13">
        <v>179739</v>
      </c>
      <c r="K13" s="13">
        <v>110239</v>
      </c>
    </row>
    <row r="14" spans="1:11" ht="12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4084402</v>
      </c>
      <c r="K14" s="12">
        <f>SUM(K8:K13)</f>
        <v>-1642992</v>
      </c>
    </row>
    <row r="15" spans="1:11" ht="12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13">
        <v>4175077</v>
      </c>
      <c r="K15" s="13">
        <v>1179496</v>
      </c>
    </row>
    <row r="16" spans="1:11" ht="12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13">
        <v>0</v>
      </c>
      <c r="K16" s="13">
        <v>0</v>
      </c>
    </row>
    <row r="17" spans="1:11" ht="12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3">
        <v>2951674</v>
      </c>
      <c r="K17" s="13">
        <v>0</v>
      </c>
    </row>
    <row r="18" spans="1:11" ht="12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13">
        <v>34804</v>
      </c>
      <c r="K18" s="13">
        <v>71386</v>
      </c>
    </row>
    <row r="19" spans="1:11" ht="12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7161555</v>
      </c>
      <c r="K19" s="12">
        <f>SUM(K15:K18)</f>
        <v>1250882</v>
      </c>
    </row>
    <row r="20" spans="1:11" ht="12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3077153</v>
      </c>
      <c r="K21" s="12">
        <f>IF(K19&gt;K14,K19-K14,0)</f>
        <v>2893874</v>
      </c>
    </row>
    <row r="22" spans="1:11" ht="12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0</v>
      </c>
      <c r="K23" s="13">
        <v>0</v>
      </c>
    </row>
    <row r="24" spans="1:11" ht="12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0</v>
      </c>
      <c r="K24" s="13">
        <v>0</v>
      </c>
    </row>
    <row r="25" spans="1:11" ht="12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0</v>
      </c>
      <c r="K25" s="13">
        <v>0</v>
      </c>
    </row>
    <row r="26" spans="1:11" ht="12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0</v>
      </c>
      <c r="K26" s="13">
        <v>0</v>
      </c>
    </row>
    <row r="27" spans="1:11" ht="12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0</v>
      </c>
      <c r="K27" s="13">
        <v>0</v>
      </c>
    </row>
    <row r="28" spans="1:11" ht="12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0</v>
      </c>
      <c r="K28" s="12">
        <f>SUM(K23:K27)</f>
        <v>0</v>
      </c>
    </row>
    <row r="29" spans="1:11" ht="12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13">
        <v>4296207</v>
      </c>
      <c r="K29" s="13">
        <v>29292</v>
      </c>
    </row>
    <row r="30" spans="1:11" ht="12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0</v>
      </c>
      <c r="K30" s="13">
        <v>0</v>
      </c>
    </row>
    <row r="31" spans="1:11" ht="12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0</v>
      </c>
      <c r="K31" s="13">
        <v>0</v>
      </c>
    </row>
    <row r="32" spans="1:11" ht="12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4296207</v>
      </c>
      <c r="K32" s="12">
        <f>SUM(K29:K31)</f>
        <v>29292</v>
      </c>
    </row>
    <row r="33" spans="1:11" ht="12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4296207</v>
      </c>
      <c r="K34" s="12">
        <f>IF(K32&gt;K28,K32-K28,0)</f>
        <v>29292</v>
      </c>
    </row>
    <row r="35" spans="1:11" ht="12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</row>
    <row r="37" spans="1:11" ht="12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13">
        <v>3028731</v>
      </c>
      <c r="K37" s="13">
        <v>2502951</v>
      </c>
    </row>
    <row r="38" spans="1:11" ht="12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4508821</v>
      </c>
      <c r="K38" s="13">
        <v>25946</v>
      </c>
    </row>
    <row r="39" spans="1:11" ht="12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7537552</v>
      </c>
      <c r="K39" s="12">
        <f>SUM(K36:K38)</f>
        <v>2528897</v>
      </c>
    </row>
    <row r="40" spans="1:11" ht="12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0</v>
      </c>
      <c r="K40" s="13">
        <v>0</v>
      </c>
    </row>
    <row r="41" spans="1:11" ht="12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0</v>
      </c>
      <c r="K41" s="13">
        <v>0</v>
      </c>
    </row>
    <row r="42" spans="1:11" ht="12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0</v>
      </c>
      <c r="K42" s="13">
        <v>0</v>
      </c>
    </row>
    <row r="43" spans="1:11" ht="12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</row>
    <row r="44" spans="1:11" ht="12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13">
        <v>312640</v>
      </c>
      <c r="K44" s="13">
        <v>312640</v>
      </c>
    </row>
    <row r="45" spans="1:11" ht="12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312640</v>
      </c>
      <c r="K45" s="12">
        <f>SUM(K40:K44)</f>
        <v>312640</v>
      </c>
    </row>
    <row r="46" spans="1:11" ht="12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7224912</v>
      </c>
      <c r="K46" s="12">
        <f>IF(K39&gt;K45,K39-K45,0)</f>
        <v>2216257</v>
      </c>
    </row>
    <row r="47" spans="1:11" ht="12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148448</v>
      </c>
      <c r="K49" s="12">
        <f>IF(K21-K20+K34-K33+K47-K46&gt;0,K21-K20+K34-K33+K47-K46,0)</f>
        <v>706909</v>
      </c>
    </row>
    <row r="50" spans="1:11" ht="12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1999622</v>
      </c>
      <c r="K50" s="13">
        <v>1851174</v>
      </c>
    </row>
    <row r="51" spans="1:11" ht="12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v>0</v>
      </c>
      <c r="K51" s="13">
        <f>K48</f>
        <v>0</v>
      </c>
    </row>
    <row r="52" spans="1:11" ht="12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148448</v>
      </c>
      <c r="K52" s="13">
        <f>K49</f>
        <v>706909</v>
      </c>
    </row>
    <row r="53" spans="1:11" ht="12">
      <c r="A53" s="192" t="s">
        <v>184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1851174</v>
      </c>
      <c r="K53" s="18">
        <f>K50+K51-K52</f>
        <v>1144265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36:K38 J29:K31 J15:K18 J23:K27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2.5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6" sqref="K6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">
      <c r="A1" s="275" t="s">
        <v>292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">
      <c r="A2" s="95"/>
      <c r="B2" s="96"/>
      <c r="C2" s="261" t="s">
        <v>293</v>
      </c>
      <c r="D2" s="261"/>
      <c r="E2" s="100">
        <v>40909</v>
      </c>
      <c r="F2" s="99" t="s">
        <v>258</v>
      </c>
      <c r="G2" s="262">
        <v>41274</v>
      </c>
      <c r="H2" s="263"/>
      <c r="I2" s="96"/>
      <c r="J2" s="96"/>
      <c r="K2" s="96"/>
      <c r="L2" s="101"/>
    </row>
    <row r="3" spans="1:11" ht="22.5" thickBot="1">
      <c r="A3" s="264" t="s">
        <v>61</v>
      </c>
      <c r="B3" s="265"/>
      <c r="C3" s="265"/>
      <c r="D3" s="265"/>
      <c r="E3" s="265"/>
      <c r="F3" s="265"/>
      <c r="G3" s="265"/>
      <c r="H3" s="265"/>
      <c r="I3" s="102" t="s">
        <v>316</v>
      </c>
      <c r="J3" s="103" t="s">
        <v>156</v>
      </c>
      <c r="K3" s="103" t="s">
        <v>157</v>
      </c>
    </row>
    <row r="4" spans="1:11" ht="12">
      <c r="A4" s="266">
        <v>1</v>
      </c>
      <c r="B4" s="266"/>
      <c r="C4" s="266"/>
      <c r="D4" s="266"/>
      <c r="E4" s="266"/>
      <c r="F4" s="266"/>
      <c r="G4" s="266"/>
      <c r="H4" s="266"/>
      <c r="I4" s="105">
        <v>2</v>
      </c>
      <c r="J4" s="104" t="s">
        <v>294</v>
      </c>
      <c r="K4" s="104" t="s">
        <v>295</v>
      </c>
    </row>
    <row r="5" spans="1:11" ht="12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73860300</v>
      </c>
      <c r="K5" s="107">
        <v>49240200</v>
      </c>
    </row>
    <row r="6" spans="1:11" ht="12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>
        <v>0</v>
      </c>
      <c r="K6" s="108">
        <v>1666693</v>
      </c>
    </row>
    <row r="7" spans="1:11" ht="12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2496635</v>
      </c>
      <c r="K7" s="108">
        <v>444572</v>
      </c>
    </row>
    <row r="8" spans="1:11" ht="12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-18207535</v>
      </c>
      <c r="K8" s="108">
        <v>0</v>
      </c>
    </row>
    <row r="9" spans="1:11" ht="12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-6797935</v>
      </c>
      <c r="K9" s="108">
        <v>-9979831</v>
      </c>
    </row>
    <row r="10" spans="1:11" ht="12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>
        <v>19929613</v>
      </c>
      <c r="K10" s="108">
        <v>19929613</v>
      </c>
    </row>
    <row r="11" spans="1:11" ht="12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>
        <v>0</v>
      </c>
      <c r="K11" s="108">
        <v>0</v>
      </c>
    </row>
    <row r="12" spans="1:11" ht="12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>
        <v>0</v>
      </c>
      <c r="K12" s="108">
        <v>0</v>
      </c>
    </row>
    <row r="13" spans="1:11" ht="12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>
        <v>0</v>
      </c>
      <c r="K13" s="108">
        <v>0</v>
      </c>
    </row>
    <row r="14" spans="1:11" ht="12">
      <c r="A14" s="271" t="s">
        <v>305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71281078</v>
      </c>
      <c r="K14" s="109">
        <f>SUM(K5:K13)</f>
        <v>61301247</v>
      </c>
    </row>
    <row r="15" spans="1:11" ht="12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>
        <v>0</v>
      </c>
      <c r="K15" s="108">
        <v>0</v>
      </c>
    </row>
    <row r="16" spans="1:11" ht="12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>
        <v>0</v>
      </c>
      <c r="K16" s="108">
        <v>0</v>
      </c>
    </row>
    <row r="17" spans="1:11" ht="12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>
        <v>0</v>
      </c>
      <c r="K17" s="108">
        <v>0</v>
      </c>
    </row>
    <row r="18" spans="1:11" ht="12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>
        <v>0</v>
      </c>
      <c r="K18" s="108">
        <v>0</v>
      </c>
    </row>
    <row r="19" spans="1:11" ht="12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>
        <v>0</v>
      </c>
      <c r="K19" s="108">
        <v>0</v>
      </c>
    </row>
    <row r="20" spans="1:11" ht="12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>
        <v>0</v>
      </c>
      <c r="K20" s="108">
        <v>0</v>
      </c>
    </row>
    <row r="21" spans="1:11" ht="12">
      <c r="A21" s="271" t="s">
        <v>312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0</v>
      </c>
      <c r="K21" s="110">
        <f>SUM(K15:K20)</f>
        <v>0</v>
      </c>
    </row>
    <row r="22" spans="1:11" ht="12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73" t="s">
        <v>315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25">
      <selection activeCell="A1" sqref="A1"/>
    </sheetView>
  </sheetViews>
  <sheetFormatPr defaultColWidth="9.140625" defaultRowHeight="12.75"/>
  <sheetData>
    <row r="1" spans="1:10" ht="1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Cateks59</cp:lastModifiedBy>
  <cp:lastPrinted>2011-03-28T11:17:39Z</cp:lastPrinted>
  <dcterms:created xsi:type="dcterms:W3CDTF">2008-10-17T11:51:54Z</dcterms:created>
  <dcterms:modified xsi:type="dcterms:W3CDTF">2013-05-23T10:34:50Z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