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'Bilješke'!$A$1:$J$47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<sst xmlns="http://schemas.openxmlformats.org/spreadsheetml/2006/main" count="417" uniqueCount="361">
  <si>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</si>
  <si>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</si>
  <si>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</si>
  <si>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</si>
  <si>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</si>
  <si>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</si>
  <si>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</si>
  <si>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</si>
  <si>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</si>
  <si>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</si>
  <si>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</si>
  <si>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</si>
  <si>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</si>
  <si>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</si>
  <si>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</si>
  <si>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</si>
  <si>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</si>
  <si>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</si>
  <si>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</si>
  <si>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</si>
  <si>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</si>
  <si>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</si>
  <si>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</si>
  <si>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</si>
  <si>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</si>
  <si>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</si>
  <si>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</si>
  <si>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</si>
  <si>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</si>
  <si>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</si>
  <si>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</si>
  <si>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</si>
  <si>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</si>
  <si>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</si>
  <si>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</si>
  <si>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</si>
  <si>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</si>
  <si>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</si>
  <si>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</si>
  <si>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</si>
  <si>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</si>
  <si>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</si>
  <si>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</si>
  <si>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</si>
  <si>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</si>
  <si>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</si>
  <si>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</si>
  <si>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</si>
  <si>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</si>
  <si>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</si>
  <si>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</si>
  <si>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</si>
  <si>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</si>
  <si>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</si>
  <si>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</si>
  <si>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</si>
  <si>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</si>
  <si>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</si>
  <si>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</si>
  <si>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</si>
  <si>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</si>
  <si>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</si>
  <si>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</si>
  <si>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</si>
  <si>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</si>
  <si>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</si>
  <si>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</si>
  <si>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</si>
  <si>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</si>
  <si>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</si>
  <si>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</si>
  <si>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</si>
  <si>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</si>
  <si>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</si>
  <si>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</si>
  <si>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</si>
  <si>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</si>
  <si>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</si>
  <si>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</si>
  <si>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</si>
  <si>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</si>
  <si>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</si>
  <si>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</si>
  <si>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</si>
  <si>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</si>
  <si>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</si>
  <si>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</si>
  <si>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</si>
  <si>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</si>
  <si>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</si>
  <si>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</si>
  <si>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</si>
  <si>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</si>
  <si>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</si>
  <si>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</si>
  <si>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</si>
  <si>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</si>
  <si>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</si>
  <si>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</si>
  <si>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</si>
  <si>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</si>
  <si>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</si>
  <si>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</si>
  <si>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</si>
  <si>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</si>
  <si>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</si>
  <si>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</si>
  <si>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</si>
  <si>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</si>
  <si>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</si>
  <si>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</si>
  <si>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</si>
  <si>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</si>
  <si>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</si>
  <si>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</si>
  <si>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</si>
  <si>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</si>
  <si>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</si>
  <si>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</si>
  <si>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</si>
  <si>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</si>
  <si>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</si>
  <si>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</si>
  <si>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</si>
  <si>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</si>
  <si>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</si>
  <si>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</si>
  <si>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</si>
  <si>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</si>
  <si>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</si>
  <si>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</si>
  <si>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</si>
  <si>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</si>
  <si>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</si>
  <si>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</si>
  <si>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</si>
  <si>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</si>
  <si>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</si>
  <si>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</si>
  <si>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</si>
  <si>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</si>
  <si>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</si>
  <si>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</si>
  <si>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</si>
  <si>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</si>
  <si>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</si>
  <si>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</si>
  <si>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</si>
  <si>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</si>
  <si>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</si>
  <si>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</si>
  <si>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</si>
  <si>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</si>
  <si>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</si>
  <si>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</si>
  <si>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</si>
  <si>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</si>
  <si>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</si>
  <si>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</si>
  <si>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</si>
  <si>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</si>
  <si>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</si>
  <si>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</si>
  <si>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</si>
  <si>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</si>
  <si>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</si>
  <si>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</si>
  <si>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</si>
  <si>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</si>
  <si>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</si>
  <si>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</si>
  <si>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</si>
  <si>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</si>
  <si>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</si>
  <si>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</si>
  <si>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</si>
  <si>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</si>
  <si>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</si>
  <si>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</si>
  <si>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</si>
  <si>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</si>
  <si>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</si>
  <si>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</si>
  <si>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</si>
  <si>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</si>
  <si>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</si>
  <si>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</si>
  <si>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</si>
  <si>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</si>
  <si>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</si>
  <si>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</si>
  <si>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</si>
  <si>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</si>
  <si>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</si>
  <si>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</si>
  <si>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</si>
  <si>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</si>
  <si>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</si>
  <si>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</si>
  <si>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</si>
  <si>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</si>
  <si>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</si>
  <si>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</si>
  <si>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</si>
  <si>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</si>
  <si>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</si>
  <si>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</si>
  <si>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</si>
  <si>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</si>
  <si>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</si>
  <si>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</si>
  <si>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</si>
  <si>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</si>
  <si>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</si>
  <si>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</si>
  <si>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</si>
  <si>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</si>
  <si>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</si>
  <si>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</si>
  <si>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</si>
  <si>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</si>
  <si>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</si>
  <si>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</si>
  <si>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</si>
  <si>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</si>
  <si>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</si>
  <si>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</si>
  <si>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</si>
  <si>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</si>
  <si>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</si>
  <si>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</si>
  <si>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</si>
  <si>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</si>
  <si>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</si>
  <si>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</si>
  <si>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</si>
  <si>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</si>
  <si>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</si>
  <si>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</si>
  <si>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</si>
  <si>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</si>
  <si>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</si>
  <si>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</si>
  <si>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</si>
  <si>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</si>
  <si>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</si>
  <si>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</si>
  <si>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</si>
  <si>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</si>
  <si>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</si>
  <si>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</si>
  <si>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</si>
  <si>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</si>
  <si>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</si>
  <si>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</si>
  <si>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</si>
  <si>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</si>
  <si>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</si>
  <si>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</si>
  <si>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</si>
  <si>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</si>
  <si>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</si>
  <si>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</si>
  <si>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</si>
  <si>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</si>
  <si>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</si>
  <si>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</si>
  <si>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</si>
  <si>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</si>
  <si>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</si>
  <si>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</si>
  <si>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</si>
  <si>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</si>
  <si>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</si>
  <si>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</si>
  <si>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</si>
  <si>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</si>
  <si>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</si>
  <si>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</si>
  <si>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</si>
  <si>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</si>
  <si>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</si>
  <si>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</si>
  <si>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</si>
  <si>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</si>
  <si>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</si>
  <si>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</si>
  <si>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</si>
  <si>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</si>
  <si>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</si>
  <si>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</si>
  <si>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</si>
  <si>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</si>
  <si>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</si>
  <si>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</si>
  <si>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</si>
  <si>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</si>
  <si>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</si>
  <si>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</si>
  <si>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</si>
  <si>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</si>
  <si>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</si>
  <si>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</si>
  <si>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</si>
  <si>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</si>
  <si>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</si>
  <si>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</si>
  <si>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</si>
  <si>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</si>
  <si>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</si>
  <si>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</si>
  <si>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</si>
  <si>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</si>
  <si>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</si>
  <si>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</si>
  <si>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</si>
  <si>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</si>
  <si>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</si>
  <si>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</si>
  <si>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</si>
  <si>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</si>
  <si>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</si>
  <si>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</si>
  <si>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03108252</t>
  </si>
  <si>
    <t>070016015</t>
  </si>
  <si>
    <t>16536095427</t>
  </si>
  <si>
    <t>ČATEKS d.d.</t>
  </si>
  <si>
    <t>ČAKOVEC</t>
  </si>
  <si>
    <t>ZRINSKO-FRANKOPANSKA 25</t>
  </si>
  <si>
    <t>financije@catek.hr</t>
  </si>
  <si>
    <t>www.cateks.hr</t>
  </si>
  <si>
    <t>MEĐIMURKSA</t>
  </si>
  <si>
    <t>1392</t>
  </si>
  <si>
    <t>NE</t>
  </si>
  <si>
    <t>ANTUN ERENT</t>
  </si>
  <si>
    <t>040379401</t>
  </si>
  <si>
    <t>040328445</t>
  </si>
  <si>
    <t>financije@cateks.hr</t>
  </si>
  <si>
    <t>DAMIR VITEZ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</si>
  <si>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</si>
  <si>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</si>
  <si>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</si>
  <si>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</si>
  <si>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</si>
  <si>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</si>
  <si>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</si>
  <si>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</si>
  <si>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</si>
  <si>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</si>
  <si>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I.-VI.2010.</t>
  </si>
  <si>
    <t>I.-VI.2011.</t>
  </si>
  <si>
    <t>potražnji za našim proizvodima od strane većih kupaca.</t>
  </si>
  <si>
    <t>30.09.2011.</t>
  </si>
  <si>
    <t>u razdoblju 01.01.2011. do 30.09.2011.</t>
  </si>
  <si>
    <t>I.-IX.2010.</t>
  </si>
  <si>
    <t>I.-IX.2011.</t>
  </si>
  <si>
    <t>Prihodi od prodaje tuđe robe (MORH/MUP)*</t>
  </si>
  <si>
    <t>Na domaćem tržištu bilježimo pad prihoda (17%) posljedica je krize i manjak određenih poslova</t>
  </si>
  <si>
    <t>dok je rast prodaje na inozemnom tržištu (23%) temeljem na povećanoj</t>
  </si>
  <si>
    <t>Udio prodaje vlastitih  proizvoda i usluga na inozemnom tržištu iznosi 68%.</t>
  </si>
  <si>
    <t>stanje na dan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</si>
</sst>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top"/>
      <protection locked="0"/>
    </xf>
    <xf numFmtId="3" fontId="20" fillId="0" borderId="0" xfId="0" applyNumberFormat="1" applyFont="1" applyBorder="1" applyAlignment="1" applyProtection="1">
      <alignment vertical="top"/>
      <protection locked="0"/>
    </xf>
    <xf numFmtId="0" fontId="20" fillId="0" borderId="25" xfId="0" applyFont="1" applyBorder="1" applyAlignment="1" applyProtection="1">
      <alignment horizontal="center" vertical="top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8" t="s">
        <v>248</v>
      </c>
      <c r="B1" s="169"/>
      <c r="C1" s="169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206" t="s">
        <v>249</v>
      </c>
      <c r="B2" s="207"/>
      <c r="C2" s="207"/>
      <c r="D2" s="208"/>
      <c r="E2" s="120" t="s">
        <v>322</v>
      </c>
      <c r="F2" s="12"/>
      <c r="G2" s="13" t="s">
        <v>250</v>
      </c>
      <c r="H2" s="120" t="s">
        <v>352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9" t="s">
        <v>316</v>
      </c>
      <c r="B4" s="210"/>
      <c r="C4" s="210"/>
      <c r="D4" s="210"/>
      <c r="E4" s="210"/>
      <c r="F4" s="210"/>
      <c r="G4" s="210"/>
      <c r="H4" s="210"/>
      <c r="I4" s="211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9" t="s">
        <v>251</v>
      </c>
      <c r="B6" s="160"/>
      <c r="C6" s="174" t="s">
        <v>323</v>
      </c>
      <c r="D6" s="175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212" t="s">
        <v>252</v>
      </c>
      <c r="B8" s="213"/>
      <c r="C8" s="174" t="s">
        <v>324</v>
      </c>
      <c r="D8" s="175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54" t="s">
        <v>253</v>
      </c>
      <c r="B10" s="204"/>
      <c r="C10" s="174" t="s">
        <v>325</v>
      </c>
      <c r="D10" s="175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205"/>
      <c r="B11" s="20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9" t="s">
        <v>254</v>
      </c>
      <c r="B12" s="160"/>
      <c r="C12" s="176" t="s">
        <v>326</v>
      </c>
      <c r="D12" s="201"/>
      <c r="E12" s="201"/>
      <c r="F12" s="201"/>
      <c r="G12" s="201"/>
      <c r="H12" s="201"/>
      <c r="I12" s="162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9" t="s">
        <v>255</v>
      </c>
      <c r="B14" s="160"/>
      <c r="C14" s="202">
        <v>40000</v>
      </c>
      <c r="D14" s="203"/>
      <c r="E14" s="16"/>
      <c r="F14" s="176" t="s">
        <v>327</v>
      </c>
      <c r="G14" s="201"/>
      <c r="H14" s="201"/>
      <c r="I14" s="162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9" t="s">
        <v>256</v>
      </c>
      <c r="B16" s="160"/>
      <c r="C16" s="176" t="s">
        <v>328</v>
      </c>
      <c r="D16" s="201"/>
      <c r="E16" s="201"/>
      <c r="F16" s="201"/>
      <c r="G16" s="201"/>
      <c r="H16" s="201"/>
      <c r="I16" s="162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9" t="s">
        <v>257</v>
      </c>
      <c r="B18" s="160"/>
      <c r="C18" s="197" t="s">
        <v>329</v>
      </c>
      <c r="D18" s="198"/>
      <c r="E18" s="198"/>
      <c r="F18" s="198"/>
      <c r="G18" s="198"/>
      <c r="H18" s="198"/>
      <c r="I18" s="199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9" t="s">
        <v>258</v>
      </c>
      <c r="B20" s="160"/>
      <c r="C20" s="197" t="s">
        <v>330</v>
      </c>
      <c r="D20" s="198"/>
      <c r="E20" s="198"/>
      <c r="F20" s="198"/>
      <c r="G20" s="198"/>
      <c r="H20" s="198"/>
      <c r="I20" s="199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9" t="s">
        <v>259</v>
      </c>
      <c r="B22" s="160"/>
      <c r="C22" s="121">
        <v>60</v>
      </c>
      <c r="D22" s="176" t="s">
        <v>327</v>
      </c>
      <c r="E22" s="187"/>
      <c r="F22" s="188"/>
      <c r="G22" s="159"/>
      <c r="H22" s="200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9" t="s">
        <v>260</v>
      </c>
      <c r="B24" s="160"/>
      <c r="C24" s="121">
        <v>20</v>
      </c>
      <c r="D24" s="176" t="s">
        <v>331</v>
      </c>
      <c r="E24" s="187"/>
      <c r="F24" s="187"/>
      <c r="G24" s="188"/>
      <c r="H24" s="51" t="s">
        <v>261</v>
      </c>
      <c r="I24" s="122">
        <v>383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9" t="s">
        <v>262</v>
      </c>
      <c r="B26" s="160"/>
      <c r="C26" s="123" t="s">
        <v>333</v>
      </c>
      <c r="D26" s="25"/>
      <c r="E26" s="33"/>
      <c r="F26" s="24"/>
      <c r="G26" s="189" t="s">
        <v>263</v>
      </c>
      <c r="H26" s="160"/>
      <c r="I26" s="124" t="s">
        <v>332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90" t="s">
        <v>264</v>
      </c>
      <c r="B28" s="191"/>
      <c r="C28" s="192"/>
      <c r="D28" s="192"/>
      <c r="E28" s="193" t="s">
        <v>265</v>
      </c>
      <c r="F28" s="194"/>
      <c r="G28" s="194"/>
      <c r="H28" s="195" t="s">
        <v>266</v>
      </c>
      <c r="I28" s="196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4"/>
      <c r="B30" s="177"/>
      <c r="C30" s="177"/>
      <c r="D30" s="178"/>
      <c r="E30" s="184"/>
      <c r="F30" s="177"/>
      <c r="G30" s="177"/>
      <c r="H30" s="174"/>
      <c r="I30" s="175"/>
      <c r="J30" s="10"/>
      <c r="K30" s="10"/>
      <c r="L30" s="10"/>
    </row>
    <row r="31" spans="1:12" ht="12">
      <c r="A31" s="94"/>
      <c r="B31" s="22"/>
      <c r="C31" s="21"/>
      <c r="D31" s="185"/>
      <c r="E31" s="185"/>
      <c r="F31" s="185"/>
      <c r="G31" s="186"/>
      <c r="H31" s="16"/>
      <c r="I31" s="101"/>
      <c r="J31" s="10"/>
      <c r="K31" s="10"/>
      <c r="L31" s="10"/>
    </row>
    <row r="32" spans="1:12" ht="12">
      <c r="A32" s="184"/>
      <c r="B32" s="177"/>
      <c r="C32" s="177"/>
      <c r="D32" s="178"/>
      <c r="E32" s="184"/>
      <c r="F32" s="177"/>
      <c r="G32" s="177"/>
      <c r="H32" s="174"/>
      <c r="I32" s="175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4"/>
      <c r="B34" s="177"/>
      <c r="C34" s="177"/>
      <c r="D34" s="178"/>
      <c r="E34" s="184"/>
      <c r="F34" s="177"/>
      <c r="G34" s="177"/>
      <c r="H34" s="174"/>
      <c r="I34" s="175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4"/>
      <c r="B36" s="177"/>
      <c r="C36" s="177"/>
      <c r="D36" s="178"/>
      <c r="E36" s="184"/>
      <c r="F36" s="177"/>
      <c r="G36" s="177"/>
      <c r="H36" s="174"/>
      <c r="I36" s="175"/>
      <c r="J36" s="10"/>
      <c r="K36" s="10"/>
      <c r="L36" s="10"/>
    </row>
    <row r="37" spans="1:12" ht="12">
      <c r="A37" s="103"/>
      <c r="B37" s="30"/>
      <c r="C37" s="179"/>
      <c r="D37" s="180"/>
      <c r="E37" s="16"/>
      <c r="F37" s="179"/>
      <c r="G37" s="180"/>
      <c r="H37" s="16"/>
      <c r="I37" s="95"/>
      <c r="J37" s="10"/>
      <c r="K37" s="10"/>
      <c r="L37" s="10"/>
    </row>
    <row r="38" spans="1:12" ht="12">
      <c r="A38" s="184"/>
      <c r="B38" s="177"/>
      <c r="C38" s="177"/>
      <c r="D38" s="178"/>
      <c r="E38" s="184"/>
      <c r="F38" s="177"/>
      <c r="G38" s="177"/>
      <c r="H38" s="174"/>
      <c r="I38" s="175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4"/>
      <c r="B40" s="177"/>
      <c r="C40" s="177"/>
      <c r="D40" s="178"/>
      <c r="E40" s="184"/>
      <c r="F40" s="177"/>
      <c r="G40" s="177"/>
      <c r="H40" s="174"/>
      <c r="I40" s="175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54" t="s">
        <v>267</v>
      </c>
      <c r="B44" s="155"/>
      <c r="C44" s="174"/>
      <c r="D44" s="175"/>
      <c r="E44" s="26"/>
      <c r="F44" s="176"/>
      <c r="G44" s="177"/>
      <c r="H44" s="177"/>
      <c r="I44" s="178"/>
      <c r="J44" s="10"/>
      <c r="K44" s="10"/>
      <c r="L44" s="10"/>
    </row>
    <row r="45" spans="1:12" ht="12">
      <c r="A45" s="103"/>
      <c r="B45" s="30"/>
      <c r="C45" s="179"/>
      <c r="D45" s="180"/>
      <c r="E45" s="16"/>
      <c r="F45" s="179"/>
      <c r="G45" s="181"/>
      <c r="H45" s="35"/>
      <c r="I45" s="107"/>
      <c r="J45" s="10"/>
      <c r="K45" s="10"/>
      <c r="L45" s="10"/>
    </row>
    <row r="46" spans="1:12" ht="12">
      <c r="A46" s="154" t="s">
        <v>268</v>
      </c>
      <c r="B46" s="155"/>
      <c r="C46" s="176" t="s">
        <v>334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54" t="s">
        <v>270</v>
      </c>
      <c r="B48" s="155"/>
      <c r="C48" s="161" t="s">
        <v>335</v>
      </c>
      <c r="D48" s="157"/>
      <c r="E48" s="158"/>
      <c r="F48" s="16"/>
      <c r="G48" s="51" t="s">
        <v>271</v>
      </c>
      <c r="H48" s="161" t="s">
        <v>336</v>
      </c>
      <c r="I48" s="158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54" t="s">
        <v>257</v>
      </c>
      <c r="B50" s="155"/>
      <c r="C50" s="156" t="s">
        <v>337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9" t="s">
        <v>272</v>
      </c>
      <c r="B52" s="160"/>
      <c r="C52" s="161" t="s">
        <v>338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">
      <c r="A53" s="108"/>
      <c r="B53" s="20"/>
      <c r="C53" s="170" t="s">
        <v>273</v>
      </c>
      <c r="D53" s="170"/>
      <c r="E53" s="170"/>
      <c r="F53" s="170"/>
      <c r="G53" s="170"/>
      <c r="H53" s="170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71" t="s">
        <v>277</v>
      </c>
      <c r="H62" s="172"/>
      <c r="I62" s="173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0" zoomScaleSheetLayoutView="130" zoomScalePageLayoutView="0" workbookViewId="0" topLeftCell="A1">
      <selection activeCell="A3" sqref="A3:K3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360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339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1">
      <c r="A4" s="229" t="s">
        <v>59</v>
      </c>
      <c r="B4" s="230"/>
      <c r="C4" s="230"/>
      <c r="D4" s="230"/>
      <c r="E4" s="230"/>
      <c r="F4" s="230"/>
      <c r="G4" s="230"/>
      <c r="H4" s="231"/>
      <c r="I4" s="58" t="s">
        <v>278</v>
      </c>
      <c r="J4" s="59" t="s">
        <v>318</v>
      </c>
      <c r="K4" s="60" t="s">
        <v>319</v>
      </c>
    </row>
    <row r="5" spans="1:11" ht="12">
      <c r="A5" s="214">
        <v>1</v>
      </c>
      <c r="B5" s="214"/>
      <c r="C5" s="214"/>
      <c r="D5" s="214"/>
      <c r="E5" s="214"/>
      <c r="F5" s="214"/>
      <c r="G5" s="214"/>
      <c r="H5" s="214"/>
      <c r="I5" s="57">
        <v>2</v>
      </c>
      <c r="J5" s="56">
        <v>3</v>
      </c>
      <c r="K5" s="56">
        <v>4</v>
      </c>
    </row>
    <row r="6" spans="1:11" ht="12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 ht="12">
      <c r="A7" s="218" t="s">
        <v>60</v>
      </c>
      <c r="B7" s="219"/>
      <c r="C7" s="219"/>
      <c r="D7" s="219"/>
      <c r="E7" s="219"/>
      <c r="F7" s="219"/>
      <c r="G7" s="219"/>
      <c r="H7" s="220"/>
      <c r="I7" s="3">
        <v>1</v>
      </c>
      <c r="J7" s="6"/>
      <c r="K7" s="6"/>
    </row>
    <row r="8" spans="1:11" ht="12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66671716</v>
      </c>
      <c r="K8" s="53">
        <f>K9+K16+K26+K35+K39</f>
        <v>67933301</v>
      </c>
    </row>
    <row r="9" spans="1:11" ht="12">
      <c r="A9" s="232" t="s">
        <v>205</v>
      </c>
      <c r="B9" s="233"/>
      <c r="C9" s="233"/>
      <c r="D9" s="233"/>
      <c r="E9" s="233"/>
      <c r="F9" s="233"/>
      <c r="G9" s="233"/>
      <c r="H9" s="234"/>
      <c r="I9" s="1">
        <v>3</v>
      </c>
      <c r="J9" s="53">
        <f>SUM(J10:J15)</f>
        <v>830740</v>
      </c>
      <c r="K9" s="53">
        <f>SUM(K10:K15)</f>
        <v>674977</v>
      </c>
    </row>
    <row r="10" spans="1:11" ht="12">
      <c r="A10" s="232" t="s">
        <v>112</v>
      </c>
      <c r="B10" s="233"/>
      <c r="C10" s="233"/>
      <c r="D10" s="233"/>
      <c r="E10" s="233"/>
      <c r="F10" s="233"/>
      <c r="G10" s="233"/>
      <c r="H10" s="234"/>
      <c r="I10" s="1">
        <v>4</v>
      </c>
      <c r="J10" s="7">
        <v>830740</v>
      </c>
      <c r="K10" s="7">
        <v>674977</v>
      </c>
    </row>
    <row r="11" spans="1:11" ht="12">
      <c r="A11" s="232" t="s">
        <v>14</v>
      </c>
      <c r="B11" s="233"/>
      <c r="C11" s="233"/>
      <c r="D11" s="233"/>
      <c r="E11" s="233"/>
      <c r="F11" s="233"/>
      <c r="G11" s="233"/>
      <c r="H11" s="234"/>
      <c r="I11" s="1">
        <v>5</v>
      </c>
      <c r="J11" s="7">
        <v>0</v>
      </c>
      <c r="K11" s="7">
        <v>0</v>
      </c>
    </row>
    <row r="12" spans="1:11" ht="12">
      <c r="A12" s="232" t="s">
        <v>113</v>
      </c>
      <c r="B12" s="233"/>
      <c r="C12" s="233"/>
      <c r="D12" s="233"/>
      <c r="E12" s="233"/>
      <c r="F12" s="233"/>
      <c r="G12" s="233"/>
      <c r="H12" s="234"/>
      <c r="I12" s="1">
        <v>6</v>
      </c>
      <c r="J12" s="7">
        <v>0</v>
      </c>
      <c r="K12" s="7">
        <v>0</v>
      </c>
    </row>
    <row r="13" spans="1:11" ht="12">
      <c r="A13" s="232" t="s">
        <v>208</v>
      </c>
      <c r="B13" s="233"/>
      <c r="C13" s="233"/>
      <c r="D13" s="233"/>
      <c r="E13" s="233"/>
      <c r="F13" s="233"/>
      <c r="G13" s="233"/>
      <c r="H13" s="234"/>
      <c r="I13" s="1">
        <v>7</v>
      </c>
      <c r="J13" s="7">
        <v>0</v>
      </c>
      <c r="K13" s="7">
        <v>0</v>
      </c>
    </row>
    <row r="14" spans="1:11" ht="12">
      <c r="A14" s="232" t="s">
        <v>209</v>
      </c>
      <c r="B14" s="233"/>
      <c r="C14" s="233"/>
      <c r="D14" s="233"/>
      <c r="E14" s="233"/>
      <c r="F14" s="233"/>
      <c r="G14" s="233"/>
      <c r="H14" s="234"/>
      <c r="I14" s="1">
        <v>8</v>
      </c>
      <c r="J14" s="7">
        <v>0</v>
      </c>
      <c r="K14" s="7">
        <v>0</v>
      </c>
    </row>
    <row r="15" spans="1:11" ht="12">
      <c r="A15" s="232" t="s">
        <v>210</v>
      </c>
      <c r="B15" s="233"/>
      <c r="C15" s="233"/>
      <c r="D15" s="233"/>
      <c r="E15" s="233"/>
      <c r="F15" s="233"/>
      <c r="G15" s="233"/>
      <c r="H15" s="234"/>
      <c r="I15" s="1">
        <v>9</v>
      </c>
      <c r="J15" s="7">
        <v>0</v>
      </c>
      <c r="K15" s="7">
        <v>0</v>
      </c>
    </row>
    <row r="16" spans="1:11" ht="12">
      <c r="A16" s="232" t="s">
        <v>206</v>
      </c>
      <c r="B16" s="233"/>
      <c r="C16" s="233"/>
      <c r="D16" s="233"/>
      <c r="E16" s="233"/>
      <c r="F16" s="233"/>
      <c r="G16" s="233"/>
      <c r="H16" s="234"/>
      <c r="I16" s="1">
        <v>10</v>
      </c>
      <c r="J16" s="53">
        <f>SUM(J17:J25)</f>
        <v>62774291</v>
      </c>
      <c r="K16" s="53">
        <f>SUM(K17:K25)</f>
        <v>64017022</v>
      </c>
    </row>
    <row r="17" spans="1:11" ht="12">
      <c r="A17" s="232" t="s">
        <v>211</v>
      </c>
      <c r="B17" s="233"/>
      <c r="C17" s="233"/>
      <c r="D17" s="233"/>
      <c r="E17" s="233"/>
      <c r="F17" s="233"/>
      <c r="G17" s="233"/>
      <c r="H17" s="234"/>
      <c r="I17" s="1">
        <v>11</v>
      </c>
      <c r="J17" s="7">
        <v>22610793</v>
      </c>
      <c r="K17" s="7">
        <v>22610793</v>
      </c>
    </row>
    <row r="18" spans="1:11" ht="12">
      <c r="A18" s="232" t="s">
        <v>247</v>
      </c>
      <c r="B18" s="233"/>
      <c r="C18" s="233"/>
      <c r="D18" s="233"/>
      <c r="E18" s="233"/>
      <c r="F18" s="233"/>
      <c r="G18" s="233"/>
      <c r="H18" s="234"/>
      <c r="I18" s="1">
        <v>12</v>
      </c>
      <c r="J18" s="7">
        <v>21933129</v>
      </c>
      <c r="K18" s="7">
        <v>20880260</v>
      </c>
    </row>
    <row r="19" spans="1:11" ht="12">
      <c r="A19" s="232" t="s">
        <v>212</v>
      </c>
      <c r="B19" s="233"/>
      <c r="C19" s="233"/>
      <c r="D19" s="233"/>
      <c r="E19" s="233"/>
      <c r="F19" s="233"/>
      <c r="G19" s="233"/>
      <c r="H19" s="234"/>
      <c r="I19" s="1">
        <v>13</v>
      </c>
      <c r="J19" s="7">
        <v>17296814</v>
      </c>
      <c r="K19" s="7">
        <v>15737748</v>
      </c>
    </row>
    <row r="20" spans="1:11" ht="12">
      <c r="A20" s="232" t="s">
        <v>27</v>
      </c>
      <c r="B20" s="233"/>
      <c r="C20" s="233"/>
      <c r="D20" s="233"/>
      <c r="E20" s="233"/>
      <c r="F20" s="233"/>
      <c r="G20" s="233"/>
      <c r="H20" s="234"/>
      <c r="I20" s="1">
        <v>14</v>
      </c>
      <c r="J20" s="7">
        <v>647136</v>
      </c>
      <c r="K20" s="7">
        <v>561364</v>
      </c>
    </row>
    <row r="21" spans="1:11" ht="12">
      <c r="A21" s="232" t="s">
        <v>28</v>
      </c>
      <c r="B21" s="233"/>
      <c r="C21" s="233"/>
      <c r="D21" s="233"/>
      <c r="E21" s="233"/>
      <c r="F21" s="233"/>
      <c r="G21" s="233"/>
      <c r="H21" s="234"/>
      <c r="I21" s="1">
        <v>15</v>
      </c>
      <c r="J21" s="7">
        <v>0</v>
      </c>
      <c r="K21" s="7">
        <v>0</v>
      </c>
    </row>
    <row r="22" spans="1:11" ht="12">
      <c r="A22" s="232" t="s">
        <v>72</v>
      </c>
      <c r="B22" s="233"/>
      <c r="C22" s="233"/>
      <c r="D22" s="233"/>
      <c r="E22" s="233"/>
      <c r="F22" s="233"/>
      <c r="G22" s="233"/>
      <c r="H22" s="234"/>
      <c r="I22" s="1">
        <v>16</v>
      </c>
      <c r="J22" s="7">
        <v>0</v>
      </c>
      <c r="K22" s="7">
        <v>0</v>
      </c>
    </row>
    <row r="23" spans="1:11" ht="12">
      <c r="A23" s="232" t="s">
        <v>73</v>
      </c>
      <c r="B23" s="233"/>
      <c r="C23" s="233"/>
      <c r="D23" s="233"/>
      <c r="E23" s="233"/>
      <c r="F23" s="233"/>
      <c r="G23" s="233"/>
      <c r="H23" s="234"/>
      <c r="I23" s="1">
        <v>17</v>
      </c>
      <c r="J23" s="7">
        <v>286419</v>
      </c>
      <c r="K23" s="7">
        <v>4226857</v>
      </c>
    </row>
    <row r="24" spans="1:11" ht="12">
      <c r="A24" s="232" t="s">
        <v>74</v>
      </c>
      <c r="B24" s="233"/>
      <c r="C24" s="233"/>
      <c r="D24" s="233"/>
      <c r="E24" s="233"/>
      <c r="F24" s="233"/>
      <c r="G24" s="233"/>
      <c r="H24" s="234"/>
      <c r="I24" s="1">
        <v>18</v>
      </c>
      <c r="J24" s="7">
        <v>0</v>
      </c>
      <c r="K24" s="7">
        <v>0</v>
      </c>
    </row>
    <row r="25" spans="1:11" ht="12">
      <c r="A25" s="232" t="s">
        <v>75</v>
      </c>
      <c r="B25" s="233"/>
      <c r="C25" s="233"/>
      <c r="D25" s="233"/>
      <c r="E25" s="233"/>
      <c r="F25" s="233"/>
      <c r="G25" s="233"/>
      <c r="H25" s="234"/>
      <c r="I25" s="1">
        <v>19</v>
      </c>
      <c r="J25" s="7">
        <v>0</v>
      </c>
      <c r="K25" s="7">
        <v>0</v>
      </c>
    </row>
    <row r="26" spans="1:11" ht="12">
      <c r="A26" s="232" t="s">
        <v>190</v>
      </c>
      <c r="B26" s="233"/>
      <c r="C26" s="233"/>
      <c r="D26" s="233"/>
      <c r="E26" s="233"/>
      <c r="F26" s="233"/>
      <c r="G26" s="233"/>
      <c r="H26" s="234"/>
      <c r="I26" s="1">
        <v>20</v>
      </c>
      <c r="J26" s="53">
        <f>SUM(J27:J34)</f>
        <v>2077602</v>
      </c>
      <c r="K26" s="53">
        <f>SUM(K27:K34)</f>
        <v>2268687</v>
      </c>
    </row>
    <row r="27" spans="1:11" ht="12">
      <c r="A27" s="232" t="s">
        <v>76</v>
      </c>
      <c r="B27" s="233"/>
      <c r="C27" s="233"/>
      <c r="D27" s="233"/>
      <c r="E27" s="233"/>
      <c r="F27" s="233"/>
      <c r="G27" s="233"/>
      <c r="H27" s="234"/>
      <c r="I27" s="1">
        <v>21</v>
      </c>
      <c r="J27" s="7">
        <v>0</v>
      </c>
      <c r="K27" s="7">
        <v>0</v>
      </c>
    </row>
    <row r="28" spans="1:11" ht="12">
      <c r="A28" s="232" t="s">
        <v>77</v>
      </c>
      <c r="B28" s="233"/>
      <c r="C28" s="233"/>
      <c r="D28" s="233"/>
      <c r="E28" s="233"/>
      <c r="F28" s="233"/>
      <c r="G28" s="233"/>
      <c r="H28" s="234"/>
      <c r="I28" s="1">
        <v>22</v>
      </c>
      <c r="J28" s="7">
        <v>0</v>
      </c>
      <c r="K28" s="7">
        <v>0</v>
      </c>
    </row>
    <row r="29" spans="1:11" ht="12">
      <c r="A29" s="232" t="s">
        <v>78</v>
      </c>
      <c r="B29" s="233"/>
      <c r="C29" s="233"/>
      <c r="D29" s="233"/>
      <c r="E29" s="233"/>
      <c r="F29" s="233"/>
      <c r="G29" s="233"/>
      <c r="H29" s="234"/>
      <c r="I29" s="1">
        <v>23</v>
      </c>
      <c r="J29" s="7">
        <v>5000</v>
      </c>
      <c r="K29" s="7">
        <v>5000</v>
      </c>
    </row>
    <row r="30" spans="1:11" ht="12">
      <c r="A30" s="232" t="s">
        <v>83</v>
      </c>
      <c r="B30" s="233"/>
      <c r="C30" s="233"/>
      <c r="D30" s="233"/>
      <c r="E30" s="233"/>
      <c r="F30" s="233"/>
      <c r="G30" s="233"/>
      <c r="H30" s="234"/>
      <c r="I30" s="1">
        <v>24</v>
      </c>
      <c r="J30" s="7">
        <v>0</v>
      </c>
      <c r="K30" s="7">
        <v>0</v>
      </c>
    </row>
    <row r="31" spans="1:11" ht="12">
      <c r="A31" s="232" t="s">
        <v>84</v>
      </c>
      <c r="B31" s="233"/>
      <c r="C31" s="233"/>
      <c r="D31" s="233"/>
      <c r="E31" s="233"/>
      <c r="F31" s="233"/>
      <c r="G31" s="233"/>
      <c r="H31" s="234"/>
      <c r="I31" s="1">
        <v>25</v>
      </c>
      <c r="J31" s="7">
        <v>0</v>
      </c>
      <c r="K31" s="7">
        <v>0</v>
      </c>
    </row>
    <row r="32" spans="1:11" ht="12">
      <c r="A32" s="232" t="s">
        <v>85</v>
      </c>
      <c r="B32" s="233"/>
      <c r="C32" s="233"/>
      <c r="D32" s="233"/>
      <c r="E32" s="233"/>
      <c r="F32" s="233"/>
      <c r="G32" s="233"/>
      <c r="H32" s="234"/>
      <c r="I32" s="1">
        <v>26</v>
      </c>
      <c r="J32" s="7">
        <v>2072602</v>
      </c>
      <c r="K32" s="7">
        <v>2263687</v>
      </c>
    </row>
    <row r="33" spans="1:11" ht="12">
      <c r="A33" s="232" t="s">
        <v>79</v>
      </c>
      <c r="B33" s="233"/>
      <c r="C33" s="233"/>
      <c r="D33" s="233"/>
      <c r="E33" s="233"/>
      <c r="F33" s="233"/>
      <c r="G33" s="233"/>
      <c r="H33" s="234"/>
      <c r="I33" s="1">
        <v>27</v>
      </c>
      <c r="J33" s="7">
        <v>0</v>
      </c>
      <c r="K33" s="7">
        <v>0</v>
      </c>
    </row>
    <row r="34" spans="1:11" ht="12">
      <c r="A34" s="232" t="s">
        <v>183</v>
      </c>
      <c r="B34" s="233"/>
      <c r="C34" s="233"/>
      <c r="D34" s="233"/>
      <c r="E34" s="233"/>
      <c r="F34" s="233"/>
      <c r="G34" s="233"/>
      <c r="H34" s="234"/>
      <c r="I34" s="1">
        <v>28</v>
      </c>
      <c r="J34" s="7">
        <v>0</v>
      </c>
      <c r="K34" s="7">
        <v>0</v>
      </c>
    </row>
    <row r="35" spans="1:11" ht="12">
      <c r="A35" s="232" t="s">
        <v>184</v>
      </c>
      <c r="B35" s="233"/>
      <c r="C35" s="233"/>
      <c r="D35" s="233"/>
      <c r="E35" s="233"/>
      <c r="F35" s="233"/>
      <c r="G35" s="233"/>
      <c r="H35" s="234"/>
      <c r="I35" s="1">
        <v>29</v>
      </c>
      <c r="J35" s="53">
        <f>SUM(J36:J38)</f>
        <v>989083</v>
      </c>
      <c r="K35" s="53">
        <f>SUM(K36:K38)</f>
        <v>972615</v>
      </c>
    </row>
    <row r="36" spans="1:11" ht="12">
      <c r="A36" s="232" t="s">
        <v>80</v>
      </c>
      <c r="B36" s="233"/>
      <c r="C36" s="233"/>
      <c r="D36" s="233"/>
      <c r="E36" s="233"/>
      <c r="F36" s="233"/>
      <c r="G36" s="233"/>
      <c r="H36" s="234"/>
      <c r="I36" s="1">
        <v>30</v>
      </c>
      <c r="J36" s="7">
        <v>0</v>
      </c>
      <c r="K36" s="7">
        <v>0</v>
      </c>
    </row>
    <row r="37" spans="1:11" ht="12">
      <c r="A37" s="232" t="s">
        <v>81</v>
      </c>
      <c r="B37" s="233"/>
      <c r="C37" s="233"/>
      <c r="D37" s="233"/>
      <c r="E37" s="233"/>
      <c r="F37" s="233"/>
      <c r="G37" s="233"/>
      <c r="H37" s="234"/>
      <c r="I37" s="1">
        <v>31</v>
      </c>
      <c r="J37" s="7">
        <v>989083</v>
      </c>
      <c r="K37" s="7">
        <v>972615</v>
      </c>
    </row>
    <row r="38" spans="1:11" ht="12">
      <c r="A38" s="232" t="s">
        <v>82</v>
      </c>
      <c r="B38" s="233"/>
      <c r="C38" s="233"/>
      <c r="D38" s="233"/>
      <c r="E38" s="233"/>
      <c r="F38" s="233"/>
      <c r="G38" s="233"/>
      <c r="H38" s="234"/>
      <c r="I38" s="1">
        <v>32</v>
      </c>
      <c r="J38" s="7">
        <v>0</v>
      </c>
      <c r="K38" s="7">
        <v>0</v>
      </c>
    </row>
    <row r="39" spans="1:11" ht="12">
      <c r="A39" s="232" t="s">
        <v>185</v>
      </c>
      <c r="B39" s="233"/>
      <c r="C39" s="233"/>
      <c r="D39" s="233"/>
      <c r="E39" s="233"/>
      <c r="F39" s="233"/>
      <c r="G39" s="233"/>
      <c r="H39" s="234"/>
      <c r="I39" s="1">
        <v>33</v>
      </c>
      <c r="J39" s="7">
        <v>0</v>
      </c>
      <c r="K39" s="7">
        <v>0</v>
      </c>
    </row>
    <row r="40" spans="1:11" ht="12">
      <c r="A40" s="221" t="s">
        <v>240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61396951</v>
      </c>
      <c r="K40" s="53">
        <f>K41+K49+K56+K64</f>
        <v>60116811</v>
      </c>
    </row>
    <row r="41" spans="1:11" ht="12">
      <c r="A41" s="232" t="s">
        <v>100</v>
      </c>
      <c r="B41" s="233"/>
      <c r="C41" s="233"/>
      <c r="D41" s="233"/>
      <c r="E41" s="233"/>
      <c r="F41" s="233"/>
      <c r="G41" s="233"/>
      <c r="H41" s="234"/>
      <c r="I41" s="1">
        <v>35</v>
      </c>
      <c r="J41" s="53">
        <f>SUM(J42:J48)</f>
        <v>30089198</v>
      </c>
      <c r="K41" s="53">
        <f>SUM(K42:K48)</f>
        <v>37195698</v>
      </c>
    </row>
    <row r="42" spans="1:11" ht="12">
      <c r="A42" s="232" t="s">
        <v>117</v>
      </c>
      <c r="B42" s="233"/>
      <c r="C42" s="233"/>
      <c r="D42" s="233"/>
      <c r="E42" s="233"/>
      <c r="F42" s="233"/>
      <c r="G42" s="233"/>
      <c r="H42" s="234"/>
      <c r="I42" s="1">
        <v>36</v>
      </c>
      <c r="J42" s="7">
        <v>5694728</v>
      </c>
      <c r="K42" s="7">
        <v>5619949</v>
      </c>
    </row>
    <row r="43" spans="1:11" ht="12">
      <c r="A43" s="232" t="s">
        <v>118</v>
      </c>
      <c r="B43" s="233"/>
      <c r="C43" s="233"/>
      <c r="D43" s="233"/>
      <c r="E43" s="233"/>
      <c r="F43" s="233"/>
      <c r="G43" s="233"/>
      <c r="H43" s="234"/>
      <c r="I43" s="1">
        <v>37</v>
      </c>
      <c r="J43" s="7">
        <v>6096513</v>
      </c>
      <c r="K43" s="7">
        <v>11127747</v>
      </c>
    </row>
    <row r="44" spans="1:11" ht="12">
      <c r="A44" s="232" t="s">
        <v>86</v>
      </c>
      <c r="B44" s="233"/>
      <c r="C44" s="233"/>
      <c r="D44" s="233"/>
      <c r="E44" s="233"/>
      <c r="F44" s="233"/>
      <c r="G44" s="233"/>
      <c r="H44" s="234"/>
      <c r="I44" s="1">
        <v>38</v>
      </c>
      <c r="J44" s="7">
        <v>17905349</v>
      </c>
      <c r="K44" s="7">
        <v>20131197</v>
      </c>
    </row>
    <row r="45" spans="1:11" ht="12">
      <c r="A45" s="232" t="s">
        <v>87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279350</v>
      </c>
      <c r="K45" s="7">
        <v>211358</v>
      </c>
    </row>
    <row r="46" spans="1:11" ht="12">
      <c r="A46" s="232" t="s">
        <v>88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>
        <v>113258</v>
      </c>
      <c r="K46" s="7">
        <v>105447</v>
      </c>
    </row>
    <row r="47" spans="1:11" ht="12">
      <c r="A47" s="232" t="s">
        <v>89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>
        <v>0</v>
      </c>
      <c r="K47" s="7">
        <v>0</v>
      </c>
    </row>
    <row r="48" spans="1:11" ht="12">
      <c r="A48" s="232" t="s">
        <v>90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>
        <v>0</v>
      </c>
      <c r="K48" s="7">
        <v>0</v>
      </c>
    </row>
    <row r="49" spans="1:11" ht="12">
      <c r="A49" s="232" t="s">
        <v>101</v>
      </c>
      <c r="B49" s="233"/>
      <c r="C49" s="233"/>
      <c r="D49" s="233"/>
      <c r="E49" s="233"/>
      <c r="F49" s="233"/>
      <c r="G49" s="233"/>
      <c r="H49" s="234"/>
      <c r="I49" s="1">
        <v>43</v>
      </c>
      <c r="J49" s="53">
        <f>SUM(J50:J55)</f>
        <v>24785143</v>
      </c>
      <c r="K49" s="53">
        <f>SUM(K50:K55)</f>
        <v>22658583</v>
      </c>
    </row>
    <row r="50" spans="1:11" ht="12">
      <c r="A50" s="232" t="s">
        <v>200</v>
      </c>
      <c r="B50" s="233"/>
      <c r="C50" s="233"/>
      <c r="D50" s="233"/>
      <c r="E50" s="233"/>
      <c r="F50" s="233"/>
      <c r="G50" s="233"/>
      <c r="H50" s="234"/>
      <c r="I50" s="1">
        <v>44</v>
      </c>
      <c r="J50" s="7">
        <v>0</v>
      </c>
      <c r="K50" s="7">
        <v>0</v>
      </c>
    </row>
    <row r="51" spans="1:11" ht="12">
      <c r="A51" s="232" t="s">
        <v>201</v>
      </c>
      <c r="B51" s="233"/>
      <c r="C51" s="233"/>
      <c r="D51" s="233"/>
      <c r="E51" s="233"/>
      <c r="F51" s="233"/>
      <c r="G51" s="233"/>
      <c r="H51" s="234"/>
      <c r="I51" s="1">
        <v>45</v>
      </c>
      <c r="J51" s="7">
        <v>22718772</v>
      </c>
      <c r="K51" s="7">
        <v>20399963</v>
      </c>
    </row>
    <row r="52" spans="1:11" ht="12">
      <c r="A52" s="232" t="s">
        <v>202</v>
      </c>
      <c r="B52" s="233"/>
      <c r="C52" s="233"/>
      <c r="D52" s="233"/>
      <c r="E52" s="233"/>
      <c r="F52" s="233"/>
      <c r="G52" s="233"/>
      <c r="H52" s="234"/>
      <c r="I52" s="1">
        <v>46</v>
      </c>
      <c r="J52" s="7">
        <v>0</v>
      </c>
      <c r="K52" s="7">
        <v>0</v>
      </c>
    </row>
    <row r="53" spans="1:11" ht="12">
      <c r="A53" s="232" t="s">
        <v>203</v>
      </c>
      <c r="B53" s="233"/>
      <c r="C53" s="233"/>
      <c r="D53" s="233"/>
      <c r="E53" s="233"/>
      <c r="F53" s="233"/>
      <c r="G53" s="233"/>
      <c r="H53" s="234"/>
      <c r="I53" s="1">
        <v>47</v>
      </c>
      <c r="J53" s="7">
        <v>119340</v>
      </c>
      <c r="K53" s="7">
        <v>127566</v>
      </c>
    </row>
    <row r="54" spans="1:11" ht="12">
      <c r="A54" s="232" t="s">
        <v>10</v>
      </c>
      <c r="B54" s="233"/>
      <c r="C54" s="233"/>
      <c r="D54" s="233"/>
      <c r="E54" s="233"/>
      <c r="F54" s="233"/>
      <c r="G54" s="233"/>
      <c r="H54" s="234"/>
      <c r="I54" s="1">
        <v>48</v>
      </c>
      <c r="J54" s="7">
        <v>930362</v>
      </c>
      <c r="K54" s="7">
        <v>1065005</v>
      </c>
    </row>
    <row r="55" spans="1:11" ht="12">
      <c r="A55" s="232" t="s">
        <v>11</v>
      </c>
      <c r="B55" s="233"/>
      <c r="C55" s="233"/>
      <c r="D55" s="233"/>
      <c r="E55" s="233"/>
      <c r="F55" s="233"/>
      <c r="G55" s="233"/>
      <c r="H55" s="234"/>
      <c r="I55" s="1">
        <v>49</v>
      </c>
      <c r="J55" s="7">
        <v>1016669</v>
      </c>
      <c r="K55" s="7">
        <v>1066049</v>
      </c>
    </row>
    <row r="56" spans="1:11" ht="12">
      <c r="A56" s="232" t="s">
        <v>102</v>
      </c>
      <c r="B56" s="233"/>
      <c r="C56" s="233"/>
      <c r="D56" s="233"/>
      <c r="E56" s="233"/>
      <c r="F56" s="233"/>
      <c r="G56" s="233"/>
      <c r="H56" s="234"/>
      <c r="I56" s="1">
        <v>50</v>
      </c>
      <c r="J56" s="53">
        <f>SUM(J57:J63)</f>
        <v>4522988</v>
      </c>
      <c r="K56" s="53">
        <f>SUM(K57:K63)</f>
        <v>13185</v>
      </c>
    </row>
    <row r="57" spans="1:11" ht="12">
      <c r="A57" s="232" t="s">
        <v>76</v>
      </c>
      <c r="B57" s="233"/>
      <c r="C57" s="233"/>
      <c r="D57" s="233"/>
      <c r="E57" s="233"/>
      <c r="F57" s="233"/>
      <c r="G57" s="233"/>
      <c r="H57" s="234"/>
      <c r="I57" s="1">
        <v>51</v>
      </c>
      <c r="J57" s="7">
        <v>0</v>
      </c>
      <c r="K57" s="7">
        <v>0</v>
      </c>
    </row>
    <row r="58" spans="1:11" ht="12">
      <c r="A58" s="232" t="s">
        <v>77</v>
      </c>
      <c r="B58" s="233"/>
      <c r="C58" s="233"/>
      <c r="D58" s="233"/>
      <c r="E58" s="233"/>
      <c r="F58" s="233"/>
      <c r="G58" s="233"/>
      <c r="H58" s="234"/>
      <c r="I58" s="1">
        <v>52</v>
      </c>
      <c r="J58" s="7">
        <v>0</v>
      </c>
      <c r="K58" s="7">
        <v>0</v>
      </c>
    </row>
    <row r="59" spans="1:11" ht="12">
      <c r="A59" s="232" t="s">
        <v>242</v>
      </c>
      <c r="B59" s="233"/>
      <c r="C59" s="233"/>
      <c r="D59" s="233"/>
      <c r="E59" s="233"/>
      <c r="F59" s="233"/>
      <c r="G59" s="233"/>
      <c r="H59" s="234"/>
      <c r="I59" s="1">
        <v>53</v>
      </c>
      <c r="J59" s="7">
        <v>0</v>
      </c>
      <c r="K59" s="7">
        <v>0</v>
      </c>
    </row>
    <row r="60" spans="1:11" ht="12">
      <c r="A60" s="232" t="s">
        <v>83</v>
      </c>
      <c r="B60" s="233"/>
      <c r="C60" s="233"/>
      <c r="D60" s="233"/>
      <c r="E60" s="233"/>
      <c r="F60" s="233"/>
      <c r="G60" s="233"/>
      <c r="H60" s="234"/>
      <c r="I60" s="1">
        <v>54</v>
      </c>
      <c r="J60" s="7">
        <v>0</v>
      </c>
      <c r="K60" s="7">
        <v>0</v>
      </c>
    </row>
    <row r="61" spans="1:11" ht="12">
      <c r="A61" s="232" t="s">
        <v>84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>
        <v>0</v>
      </c>
      <c r="K61" s="7">
        <v>0</v>
      </c>
    </row>
    <row r="62" spans="1:11" ht="12">
      <c r="A62" s="232" t="s">
        <v>85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4500000</v>
      </c>
      <c r="K62" s="7">
        <v>0</v>
      </c>
    </row>
    <row r="63" spans="1:11" ht="12">
      <c r="A63" s="232" t="s">
        <v>46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>
        <v>22988</v>
      </c>
      <c r="K63" s="7">
        <v>13185</v>
      </c>
    </row>
    <row r="64" spans="1:11" ht="12">
      <c r="A64" s="232" t="s">
        <v>207</v>
      </c>
      <c r="B64" s="233"/>
      <c r="C64" s="233"/>
      <c r="D64" s="233"/>
      <c r="E64" s="233"/>
      <c r="F64" s="233"/>
      <c r="G64" s="233"/>
      <c r="H64" s="234"/>
      <c r="I64" s="1">
        <v>58</v>
      </c>
      <c r="J64" s="7">
        <v>1999622</v>
      </c>
      <c r="K64" s="7">
        <v>249345</v>
      </c>
    </row>
    <row r="65" spans="1:11" ht="12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63406</v>
      </c>
      <c r="K65" s="7">
        <v>0</v>
      </c>
    </row>
    <row r="66" spans="1:11" ht="12">
      <c r="A66" s="221" t="s">
        <v>241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128132073</v>
      </c>
      <c r="K66" s="53">
        <f>K7+K8+K40+K65</f>
        <v>128050112</v>
      </c>
    </row>
    <row r="67" spans="1:11" ht="12">
      <c r="A67" s="235" t="s">
        <v>91</v>
      </c>
      <c r="B67" s="236"/>
      <c r="C67" s="236"/>
      <c r="D67" s="236"/>
      <c r="E67" s="236"/>
      <c r="F67" s="236"/>
      <c r="G67" s="236"/>
      <c r="H67" s="237"/>
      <c r="I67" s="4">
        <v>61</v>
      </c>
      <c r="J67" s="8"/>
      <c r="K67" s="8"/>
    </row>
    <row r="68" spans="1:11" ht="12">
      <c r="A68" s="238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">
      <c r="A69" s="218" t="s">
        <v>191</v>
      </c>
      <c r="B69" s="219"/>
      <c r="C69" s="219"/>
      <c r="D69" s="219"/>
      <c r="E69" s="219"/>
      <c r="F69" s="219"/>
      <c r="G69" s="219"/>
      <c r="H69" s="220"/>
      <c r="I69" s="3">
        <v>62</v>
      </c>
      <c r="J69" s="54">
        <f>J70+J71+J72+J78+J79+J82+J85</f>
        <v>78079013</v>
      </c>
      <c r="K69" s="54">
        <f>K70+K71+K72+K78+K79+K82+K85</f>
        <v>74215059</v>
      </c>
    </row>
    <row r="70" spans="1:11" ht="12">
      <c r="A70" s="232" t="s">
        <v>141</v>
      </c>
      <c r="B70" s="233"/>
      <c r="C70" s="233"/>
      <c r="D70" s="233"/>
      <c r="E70" s="233"/>
      <c r="F70" s="233"/>
      <c r="G70" s="233"/>
      <c r="H70" s="234"/>
      <c r="I70" s="1">
        <v>63</v>
      </c>
      <c r="J70" s="7">
        <v>73860300</v>
      </c>
      <c r="K70" s="7">
        <v>73860300</v>
      </c>
    </row>
    <row r="71" spans="1:11" ht="12">
      <c r="A71" s="232" t="s">
        <v>142</v>
      </c>
      <c r="B71" s="233"/>
      <c r="C71" s="233"/>
      <c r="D71" s="233"/>
      <c r="E71" s="233"/>
      <c r="F71" s="233"/>
      <c r="G71" s="233"/>
      <c r="H71" s="234"/>
      <c r="I71" s="1">
        <v>64</v>
      </c>
      <c r="J71" s="7">
        <v>0</v>
      </c>
      <c r="K71" s="7">
        <v>0</v>
      </c>
    </row>
    <row r="72" spans="1:11" ht="12">
      <c r="A72" s="232" t="s">
        <v>143</v>
      </c>
      <c r="B72" s="233"/>
      <c r="C72" s="233"/>
      <c r="D72" s="233"/>
      <c r="E72" s="233"/>
      <c r="F72" s="233"/>
      <c r="G72" s="233"/>
      <c r="H72" s="234"/>
      <c r="I72" s="1">
        <v>65</v>
      </c>
      <c r="J72" s="53">
        <f>J73+J74-J75+J76+J77</f>
        <v>4643419</v>
      </c>
      <c r="K72" s="53">
        <f>K73+K74-K75+K76+K77</f>
        <v>2496636</v>
      </c>
    </row>
    <row r="73" spans="1:11" ht="12">
      <c r="A73" s="232" t="s">
        <v>144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>
        <v>1032827</v>
      </c>
      <c r="K73" s="7">
        <v>1032827</v>
      </c>
    </row>
    <row r="74" spans="1:11" ht="12">
      <c r="A74" s="232" t="s">
        <v>145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1943182</v>
      </c>
      <c r="K74" s="7">
        <v>1943182</v>
      </c>
    </row>
    <row r="75" spans="1:11" ht="12">
      <c r="A75" s="232" t="s">
        <v>133</v>
      </c>
      <c r="B75" s="233"/>
      <c r="C75" s="233"/>
      <c r="D75" s="233"/>
      <c r="E75" s="233"/>
      <c r="F75" s="233"/>
      <c r="G75" s="233"/>
      <c r="H75" s="234"/>
      <c r="I75" s="1">
        <v>68</v>
      </c>
      <c r="J75" s="7">
        <v>2531437</v>
      </c>
      <c r="K75" s="7">
        <v>2531437</v>
      </c>
    </row>
    <row r="76" spans="1:11" ht="12">
      <c r="A76" s="232" t="s">
        <v>134</v>
      </c>
      <c r="B76" s="233"/>
      <c r="C76" s="233"/>
      <c r="D76" s="233"/>
      <c r="E76" s="233"/>
      <c r="F76" s="233"/>
      <c r="G76" s="233"/>
      <c r="H76" s="234"/>
      <c r="I76" s="1">
        <v>69</v>
      </c>
      <c r="J76" s="7">
        <v>0</v>
      </c>
      <c r="K76" s="7">
        <v>0</v>
      </c>
    </row>
    <row r="77" spans="1:11" ht="12">
      <c r="A77" s="232" t="s">
        <v>135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>
        <v>4198847</v>
      </c>
      <c r="K77" s="7">
        <v>2052064</v>
      </c>
    </row>
    <row r="78" spans="1:11" ht="12">
      <c r="A78" s="232" t="s">
        <v>136</v>
      </c>
      <c r="B78" s="233"/>
      <c r="C78" s="233"/>
      <c r="D78" s="233"/>
      <c r="E78" s="233"/>
      <c r="F78" s="233"/>
      <c r="G78" s="233"/>
      <c r="H78" s="234"/>
      <c r="I78" s="1">
        <v>71</v>
      </c>
      <c r="J78" s="7">
        <v>19929613</v>
      </c>
      <c r="K78" s="7">
        <v>19929613</v>
      </c>
    </row>
    <row r="79" spans="1:11" ht="12">
      <c r="A79" s="232" t="s">
        <v>238</v>
      </c>
      <c r="B79" s="233"/>
      <c r="C79" s="233"/>
      <c r="D79" s="233"/>
      <c r="E79" s="233"/>
      <c r="F79" s="233"/>
      <c r="G79" s="233"/>
      <c r="H79" s="234"/>
      <c r="I79" s="1">
        <v>72</v>
      </c>
      <c r="J79" s="53">
        <f>J80-J81</f>
        <v>-18207535</v>
      </c>
      <c r="K79" s="53">
        <f>K80-K81</f>
        <v>-18207535</v>
      </c>
    </row>
    <row r="80" spans="1:11" ht="12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0</v>
      </c>
      <c r="K80" s="7">
        <v>0</v>
      </c>
    </row>
    <row r="81" spans="1:11" ht="12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>
        <v>18207535</v>
      </c>
      <c r="K81" s="7">
        <v>18207535</v>
      </c>
    </row>
    <row r="82" spans="1:11" ht="12">
      <c r="A82" s="232" t="s">
        <v>239</v>
      </c>
      <c r="B82" s="233"/>
      <c r="C82" s="233"/>
      <c r="D82" s="233"/>
      <c r="E82" s="233"/>
      <c r="F82" s="233"/>
      <c r="G82" s="233"/>
      <c r="H82" s="234"/>
      <c r="I82" s="1">
        <v>75</v>
      </c>
      <c r="J82" s="53">
        <f>J83-J84</f>
        <v>-2146784</v>
      </c>
      <c r="K82" s="53">
        <f>K83-K84</f>
        <v>-3863955</v>
      </c>
    </row>
    <row r="83" spans="1:11" ht="12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>
        <v>0</v>
      </c>
      <c r="K83" s="7">
        <v>0</v>
      </c>
    </row>
    <row r="84" spans="1:11" ht="12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>
        <v>2146784</v>
      </c>
      <c r="K84" s="7">
        <v>3863955</v>
      </c>
    </row>
    <row r="85" spans="1:11" ht="12">
      <c r="A85" s="232" t="s">
        <v>173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>
        <v>0</v>
      </c>
      <c r="K85" s="7">
        <v>0</v>
      </c>
    </row>
    <row r="86" spans="1:11" ht="12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32" t="s">
        <v>129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>
        <v>0</v>
      </c>
      <c r="K87" s="7">
        <v>0</v>
      </c>
    </row>
    <row r="88" spans="1:11" ht="12">
      <c r="A88" s="232" t="s">
        <v>130</v>
      </c>
      <c r="B88" s="233"/>
      <c r="C88" s="233"/>
      <c r="D88" s="233"/>
      <c r="E88" s="233"/>
      <c r="F88" s="233"/>
      <c r="G88" s="233"/>
      <c r="H88" s="234"/>
      <c r="I88" s="1">
        <v>81</v>
      </c>
      <c r="J88" s="7">
        <v>0</v>
      </c>
      <c r="K88" s="7">
        <v>0</v>
      </c>
    </row>
    <row r="89" spans="1:11" ht="12">
      <c r="A89" s="232" t="s">
        <v>131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>
        <v>0</v>
      </c>
      <c r="K89" s="7">
        <v>0</v>
      </c>
    </row>
    <row r="90" spans="1:11" ht="12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14735928</v>
      </c>
      <c r="K90" s="53">
        <f>SUM(K91:K99)</f>
        <v>21327524</v>
      </c>
    </row>
    <row r="91" spans="1:11" ht="12">
      <c r="A91" s="232" t="s">
        <v>132</v>
      </c>
      <c r="B91" s="233"/>
      <c r="C91" s="233"/>
      <c r="D91" s="233"/>
      <c r="E91" s="233"/>
      <c r="F91" s="233"/>
      <c r="G91" s="233"/>
      <c r="H91" s="234"/>
      <c r="I91" s="1">
        <v>84</v>
      </c>
      <c r="J91" s="7">
        <v>0</v>
      </c>
      <c r="K91" s="7">
        <v>0</v>
      </c>
    </row>
    <row r="92" spans="1:11" ht="12">
      <c r="A92" s="232" t="s">
        <v>243</v>
      </c>
      <c r="B92" s="233"/>
      <c r="C92" s="233"/>
      <c r="D92" s="233"/>
      <c r="E92" s="233"/>
      <c r="F92" s="233"/>
      <c r="G92" s="233"/>
      <c r="H92" s="234"/>
      <c r="I92" s="1">
        <v>85</v>
      </c>
      <c r="J92" s="7">
        <v>0</v>
      </c>
      <c r="K92" s="7">
        <v>0</v>
      </c>
    </row>
    <row r="93" spans="1:11" ht="12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>
        <v>14029747</v>
      </c>
      <c r="K93" s="7">
        <v>20622767</v>
      </c>
    </row>
    <row r="94" spans="1:11" ht="12">
      <c r="A94" s="232" t="s">
        <v>244</v>
      </c>
      <c r="B94" s="233"/>
      <c r="C94" s="233"/>
      <c r="D94" s="233"/>
      <c r="E94" s="233"/>
      <c r="F94" s="233"/>
      <c r="G94" s="233"/>
      <c r="H94" s="234"/>
      <c r="I94" s="1">
        <v>87</v>
      </c>
      <c r="J94" s="7">
        <v>0</v>
      </c>
      <c r="K94" s="7"/>
    </row>
    <row r="95" spans="1:11" ht="12">
      <c r="A95" s="232" t="s">
        <v>245</v>
      </c>
      <c r="B95" s="233"/>
      <c r="C95" s="233"/>
      <c r="D95" s="233"/>
      <c r="E95" s="233"/>
      <c r="F95" s="233"/>
      <c r="G95" s="233"/>
      <c r="H95" s="234"/>
      <c r="I95" s="1">
        <v>88</v>
      </c>
      <c r="J95" s="7">
        <v>0</v>
      </c>
      <c r="K95" s="7"/>
    </row>
    <row r="96" spans="1:11" ht="12">
      <c r="A96" s="232" t="s">
        <v>246</v>
      </c>
      <c r="B96" s="233"/>
      <c r="C96" s="233"/>
      <c r="D96" s="233"/>
      <c r="E96" s="233"/>
      <c r="F96" s="233"/>
      <c r="G96" s="233"/>
      <c r="H96" s="234"/>
      <c r="I96" s="1">
        <v>89</v>
      </c>
      <c r="J96" s="7">
        <v>0</v>
      </c>
      <c r="K96" s="7"/>
    </row>
    <row r="97" spans="1:11" ht="12">
      <c r="A97" s="232" t="s">
        <v>94</v>
      </c>
      <c r="B97" s="233"/>
      <c r="C97" s="233"/>
      <c r="D97" s="233"/>
      <c r="E97" s="233"/>
      <c r="F97" s="233"/>
      <c r="G97" s="233"/>
      <c r="H97" s="234"/>
      <c r="I97" s="1">
        <v>90</v>
      </c>
      <c r="J97" s="7">
        <v>0</v>
      </c>
      <c r="K97" s="7"/>
    </row>
    <row r="98" spans="1:11" ht="12">
      <c r="A98" s="232" t="s">
        <v>92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>
        <v>706181</v>
      </c>
      <c r="K98" s="7">
        <v>704757</v>
      </c>
    </row>
    <row r="99" spans="1:11" ht="12">
      <c r="A99" s="232" t="s">
        <v>93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>
        <v>0</v>
      </c>
      <c r="K99" s="7"/>
    </row>
    <row r="100" spans="1:11" ht="12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35282328</v>
      </c>
      <c r="K100" s="53">
        <f>SUM(K101:K112)</f>
        <v>32507529</v>
      </c>
    </row>
    <row r="101" spans="1:11" ht="12">
      <c r="A101" s="232" t="s">
        <v>132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7">
        <v>0</v>
      </c>
      <c r="K101" s="7">
        <v>0</v>
      </c>
    </row>
    <row r="102" spans="1:11" ht="12">
      <c r="A102" s="232" t="s">
        <v>243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7">
        <v>0</v>
      </c>
      <c r="K102" s="7">
        <v>0</v>
      </c>
    </row>
    <row r="103" spans="1:11" ht="12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7">
        <v>17901106</v>
      </c>
      <c r="K103" s="7">
        <v>15319880</v>
      </c>
    </row>
    <row r="104" spans="1:11" ht="12">
      <c r="A104" s="232" t="s">
        <v>244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7">
        <v>0</v>
      </c>
      <c r="K104" s="7">
        <v>0</v>
      </c>
    </row>
    <row r="105" spans="1:11" ht="12">
      <c r="A105" s="232" t="s">
        <v>245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7">
        <v>14755609</v>
      </c>
      <c r="K105" s="7">
        <v>14756144</v>
      </c>
    </row>
    <row r="106" spans="1:11" ht="12">
      <c r="A106" s="232" t="s">
        <v>246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7">
        <v>0</v>
      </c>
      <c r="K106" s="7">
        <v>0</v>
      </c>
    </row>
    <row r="107" spans="1:11" ht="12">
      <c r="A107" s="232" t="s">
        <v>94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7">
        <v>0</v>
      </c>
      <c r="K107" s="7">
        <v>0</v>
      </c>
    </row>
    <row r="108" spans="1:11" ht="12">
      <c r="A108" s="232" t="s">
        <v>95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7">
        <v>1455812</v>
      </c>
      <c r="K108" s="7">
        <v>1435453</v>
      </c>
    </row>
    <row r="109" spans="1:11" ht="12">
      <c r="A109" s="232" t="s">
        <v>96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7">
        <v>828213</v>
      </c>
      <c r="K109" s="7">
        <v>711718</v>
      </c>
    </row>
    <row r="110" spans="1:11" ht="12">
      <c r="A110" s="232" t="s">
        <v>99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7">
        <v>0</v>
      </c>
      <c r="K110" s="7">
        <v>0</v>
      </c>
    </row>
    <row r="111" spans="1:11" ht="12">
      <c r="A111" s="232" t="s">
        <v>97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7">
        <v>0</v>
      </c>
      <c r="K111" s="7">
        <v>0</v>
      </c>
    </row>
    <row r="112" spans="1:11" ht="12">
      <c r="A112" s="232" t="s">
        <v>98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7">
        <v>341588</v>
      </c>
      <c r="K112" s="7">
        <v>284334</v>
      </c>
    </row>
    <row r="113" spans="1:11" ht="12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34804</v>
      </c>
      <c r="K113" s="7">
        <v>0</v>
      </c>
    </row>
    <row r="114" spans="1:11" ht="12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128132073</v>
      </c>
      <c r="K114" s="53">
        <f>K69+K86+K90+K100+K113</f>
        <v>128050112</v>
      </c>
    </row>
    <row r="115" spans="1:11" ht="12">
      <c r="A115" s="246" t="s">
        <v>57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8"/>
      <c r="K115" s="8"/>
    </row>
    <row r="116" spans="1:11" ht="12">
      <c r="A116" s="238" t="s">
        <v>310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52"/>
      <c r="J117" s="252"/>
      <c r="K117" s="253"/>
    </row>
    <row r="118" spans="1:11" ht="12">
      <c r="A118" s="232" t="s">
        <v>8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/>
      <c r="K118" s="7"/>
    </row>
    <row r="119" spans="1:11" ht="12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4">
        <v>110</v>
      </c>
      <c r="J119" s="8"/>
      <c r="K119" s="8"/>
    </row>
    <row r="120" spans="1:11" ht="12">
      <c r="A120" s="257" t="s">
        <v>311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1:11" ht="12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L8" sqref="L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68" t="s">
        <v>353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59" t="s">
        <v>339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1.75">
      <c r="A4" s="260" t="s">
        <v>59</v>
      </c>
      <c r="B4" s="260"/>
      <c r="C4" s="260"/>
      <c r="D4" s="260"/>
      <c r="E4" s="260"/>
      <c r="F4" s="260"/>
      <c r="G4" s="260"/>
      <c r="H4" s="260"/>
      <c r="I4" s="58" t="s">
        <v>279</v>
      </c>
      <c r="J4" s="261" t="s">
        <v>318</v>
      </c>
      <c r="K4" s="261"/>
      <c r="L4" s="261" t="s">
        <v>319</v>
      </c>
      <c r="M4" s="261"/>
    </row>
    <row r="5" spans="1:13" ht="12">
      <c r="A5" s="260"/>
      <c r="B5" s="260"/>
      <c r="C5" s="260"/>
      <c r="D5" s="260"/>
      <c r="E5" s="260"/>
      <c r="F5" s="260"/>
      <c r="G5" s="260"/>
      <c r="H5" s="26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61">
        <v>1</v>
      </c>
      <c r="B6" s="261"/>
      <c r="C6" s="261"/>
      <c r="D6" s="261"/>
      <c r="E6" s="261"/>
      <c r="F6" s="261"/>
      <c r="G6" s="261"/>
      <c r="H6" s="26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8" t="s">
        <v>26</v>
      </c>
      <c r="B7" s="219"/>
      <c r="C7" s="219"/>
      <c r="D7" s="219"/>
      <c r="E7" s="219"/>
      <c r="F7" s="219"/>
      <c r="G7" s="219"/>
      <c r="H7" s="220"/>
      <c r="I7" s="3">
        <v>111</v>
      </c>
      <c r="J7" s="54">
        <f>SUM(J8:J9)</f>
        <v>93174035</v>
      </c>
      <c r="K7" s="54">
        <f>SUM(K8:K9)</f>
        <v>60658124</v>
      </c>
      <c r="L7" s="54">
        <f>SUM(L8:L9)</f>
        <v>69537552</v>
      </c>
      <c r="M7" s="54">
        <f>SUM(M8:M9)</f>
        <v>22508705</v>
      </c>
    </row>
    <row r="8" spans="1:13" ht="12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92541279</v>
      </c>
      <c r="K8" s="7">
        <v>60383864</v>
      </c>
      <c r="L8" s="7">
        <v>68537558</v>
      </c>
      <c r="M8" s="7">
        <v>22164623</v>
      </c>
    </row>
    <row r="9" spans="1:13" ht="12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632756</v>
      </c>
      <c r="K9" s="7">
        <v>274260</v>
      </c>
      <c r="L9" s="7">
        <v>999994</v>
      </c>
      <c r="M9" s="7">
        <v>344082</v>
      </c>
    </row>
    <row r="10" spans="1:13" ht="12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96584388</v>
      </c>
      <c r="K10" s="53">
        <f>K11+K12+K16+K20+K21+K22+K25+K26</f>
        <v>60578984</v>
      </c>
      <c r="L10" s="53">
        <f>L11+L12+L16+L20+L21+L22+L25+L26</f>
        <v>71707656</v>
      </c>
      <c r="M10" s="53">
        <f>M11+M12+M16+M20+M21+M22+M25+M26</f>
        <v>24160981</v>
      </c>
    </row>
    <row r="11" spans="1:13" ht="12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-1057627</v>
      </c>
      <c r="K11" s="7">
        <v>1873383</v>
      </c>
      <c r="L11" s="7">
        <v>-7257085</v>
      </c>
      <c r="M11" s="7">
        <v>-1453034</v>
      </c>
    </row>
    <row r="12" spans="1:13" ht="12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72463972</v>
      </c>
      <c r="K12" s="53">
        <f>SUM(K13:K15)</f>
        <v>50237597</v>
      </c>
      <c r="L12" s="53">
        <f>SUM(L13:L15)</f>
        <v>53175816</v>
      </c>
      <c r="M12" s="53">
        <f>SUM(M13:M15)</f>
        <v>16975153</v>
      </c>
    </row>
    <row r="13" spans="1:13" ht="12">
      <c r="A13" s="232" t="s">
        <v>146</v>
      </c>
      <c r="B13" s="233"/>
      <c r="C13" s="233"/>
      <c r="D13" s="233"/>
      <c r="E13" s="233"/>
      <c r="F13" s="233"/>
      <c r="G13" s="233"/>
      <c r="H13" s="234"/>
      <c r="I13" s="1">
        <v>117</v>
      </c>
      <c r="J13" s="53">
        <v>36391146</v>
      </c>
      <c r="K13" s="53">
        <v>17366961</v>
      </c>
      <c r="L13" s="7">
        <v>44503272</v>
      </c>
      <c r="M13" s="7">
        <v>14855182</v>
      </c>
    </row>
    <row r="14" spans="1:13" ht="12">
      <c r="A14" s="232" t="s">
        <v>147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>
        <v>34420621</v>
      </c>
      <c r="K14" s="7">
        <v>32343321</v>
      </c>
      <c r="L14" s="7">
        <v>6624624</v>
      </c>
      <c r="M14" s="7">
        <v>1449799</v>
      </c>
    </row>
    <row r="15" spans="1:13" ht="12">
      <c r="A15" s="232" t="s">
        <v>61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1652205</v>
      </c>
      <c r="K15" s="7">
        <v>527315</v>
      </c>
      <c r="L15" s="7">
        <v>2047920</v>
      </c>
      <c r="M15" s="7">
        <v>670172</v>
      </c>
    </row>
    <row r="16" spans="1:13" ht="12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16860362</v>
      </c>
      <c r="K16" s="53">
        <f>SUM(K17:K19)</f>
        <v>5738313</v>
      </c>
      <c r="L16" s="53">
        <f>SUM(L17:L19)</f>
        <v>17384846</v>
      </c>
      <c r="M16" s="53">
        <f>SUM(M17:M19)</f>
        <v>5963839</v>
      </c>
    </row>
    <row r="17" spans="1:13" ht="12">
      <c r="A17" s="232" t="s">
        <v>62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10752470</v>
      </c>
      <c r="K17" s="7">
        <v>3693625</v>
      </c>
      <c r="L17" s="7">
        <v>11212801</v>
      </c>
      <c r="M17" s="7">
        <v>3838337</v>
      </c>
    </row>
    <row r="18" spans="1:13" ht="12">
      <c r="A18" s="232" t="s">
        <v>63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3716994</v>
      </c>
      <c r="K18" s="7">
        <v>1301564</v>
      </c>
      <c r="L18" s="7">
        <v>3606646</v>
      </c>
      <c r="M18" s="7">
        <v>1244864</v>
      </c>
    </row>
    <row r="19" spans="1:13" ht="12">
      <c r="A19" s="232" t="s">
        <v>64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2390898</v>
      </c>
      <c r="K19" s="7">
        <v>743124</v>
      </c>
      <c r="L19" s="7">
        <v>2565399</v>
      </c>
      <c r="M19" s="7">
        <v>880638</v>
      </c>
    </row>
    <row r="20" spans="1:13" ht="12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2977319</v>
      </c>
      <c r="K20" s="7">
        <v>992440</v>
      </c>
      <c r="L20" s="7">
        <v>3100402</v>
      </c>
      <c r="M20" s="7">
        <v>1033468</v>
      </c>
    </row>
    <row r="21" spans="1:13" ht="12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5043543</v>
      </c>
      <c r="K21" s="7">
        <v>1709808</v>
      </c>
      <c r="L21" s="7">
        <v>5197503</v>
      </c>
      <c r="M21" s="7">
        <v>1633668</v>
      </c>
    </row>
    <row r="22" spans="1:13" ht="12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32" t="s">
        <v>137</v>
      </c>
      <c r="B23" s="233"/>
      <c r="C23" s="233"/>
      <c r="D23" s="233"/>
      <c r="E23" s="233"/>
      <c r="F23" s="233"/>
      <c r="G23" s="233"/>
      <c r="H23" s="23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32" t="s">
        <v>138</v>
      </c>
      <c r="B24" s="233"/>
      <c r="C24" s="233"/>
      <c r="D24" s="233"/>
      <c r="E24" s="233"/>
      <c r="F24" s="233"/>
      <c r="G24" s="233"/>
      <c r="H24" s="234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296819</v>
      </c>
      <c r="K26" s="7">
        <v>27443</v>
      </c>
      <c r="L26" s="7">
        <v>106174</v>
      </c>
      <c r="M26" s="7">
        <v>7887</v>
      </c>
    </row>
    <row r="27" spans="1:13" ht="12">
      <c r="A27" s="221" t="s">
        <v>213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298296</v>
      </c>
      <c r="K27" s="53">
        <f>SUM(K28:K32)</f>
        <v>43182</v>
      </c>
      <c r="L27" s="53">
        <f>SUM(L28:L32)</f>
        <v>461150</v>
      </c>
      <c r="M27" s="53">
        <f>SUM(M28:M32)</f>
        <v>86440</v>
      </c>
    </row>
    <row r="28" spans="1:13" ht="12">
      <c r="A28" s="221" t="s">
        <v>227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21" t="s">
        <v>155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237787</v>
      </c>
      <c r="K29" s="7">
        <v>0</v>
      </c>
      <c r="L29" s="7">
        <v>397372</v>
      </c>
      <c r="M29" s="7">
        <v>68968</v>
      </c>
    </row>
    <row r="30" spans="1:13" ht="12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21" t="s">
        <v>223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>
        <v>60509</v>
      </c>
      <c r="K32" s="7">
        <v>43182</v>
      </c>
      <c r="L32" s="7">
        <v>63778</v>
      </c>
      <c r="M32" s="7">
        <v>17472</v>
      </c>
    </row>
    <row r="33" spans="1:13" ht="12">
      <c r="A33" s="221" t="s">
        <v>214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1865215</v>
      </c>
      <c r="K33" s="53">
        <f>SUM(K34:K37)</f>
        <v>697013</v>
      </c>
      <c r="L33" s="53">
        <f>SUM(L34:L37)</f>
        <v>2155001</v>
      </c>
      <c r="M33" s="53">
        <f>SUM(M34:M37)</f>
        <v>953131</v>
      </c>
    </row>
    <row r="34" spans="1:13" ht="12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1865215</v>
      </c>
      <c r="K35" s="7">
        <v>697013</v>
      </c>
      <c r="L35" s="7">
        <v>2155001</v>
      </c>
      <c r="M35" s="7">
        <v>953131</v>
      </c>
    </row>
    <row r="36" spans="1:13" ht="12">
      <c r="A36" s="221" t="s">
        <v>224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21" t="s">
        <v>195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21" t="s">
        <v>196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21" t="s">
        <v>226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21" t="s">
        <v>215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93472331</v>
      </c>
      <c r="K42" s="53">
        <f>K7+K27+K38+K40</f>
        <v>60701306</v>
      </c>
      <c r="L42" s="53">
        <f>L7+L27+L38+L40</f>
        <v>69998702</v>
      </c>
      <c r="M42" s="53">
        <f>M7+M27+M38+M40</f>
        <v>22595145</v>
      </c>
    </row>
    <row r="43" spans="1:13" ht="12">
      <c r="A43" s="221" t="s">
        <v>216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98449603</v>
      </c>
      <c r="K43" s="53">
        <f>K10+K33+K39+K41</f>
        <v>61275997</v>
      </c>
      <c r="L43" s="53">
        <f>L10+L33+L39+L41</f>
        <v>73862657</v>
      </c>
      <c r="M43" s="53">
        <f>M10+M33+M39+M41</f>
        <v>25114112</v>
      </c>
    </row>
    <row r="44" spans="1:13" ht="12">
      <c r="A44" s="221" t="s">
        <v>236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-4977272</v>
      </c>
      <c r="K44" s="53">
        <f>K42-K43</f>
        <v>-574691</v>
      </c>
      <c r="L44" s="53">
        <f>L42-L43</f>
        <v>-3863955</v>
      </c>
      <c r="M44" s="53">
        <f>M42-M43</f>
        <v>-2518967</v>
      </c>
    </row>
    <row r="45" spans="1:13" ht="12">
      <c r="A45" s="241" t="s">
        <v>218</v>
      </c>
      <c r="B45" s="242"/>
      <c r="C45" s="242"/>
      <c r="D45" s="242"/>
      <c r="E45" s="242"/>
      <c r="F45" s="242"/>
      <c r="G45" s="242"/>
      <c r="H45" s="243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">
      <c r="A46" s="241" t="s">
        <v>219</v>
      </c>
      <c r="B46" s="242"/>
      <c r="C46" s="242"/>
      <c r="D46" s="242"/>
      <c r="E46" s="242"/>
      <c r="F46" s="242"/>
      <c r="G46" s="242"/>
      <c r="H46" s="243"/>
      <c r="I46" s="1">
        <v>150</v>
      </c>
      <c r="J46" s="53">
        <f>IF(J43&gt;J42,J43-J42,0)</f>
        <v>4977272</v>
      </c>
      <c r="K46" s="53">
        <f>IF(K43&gt;K42,K43-K42,0)</f>
        <v>574691</v>
      </c>
      <c r="L46" s="53">
        <f>IF(L43&gt;L42,L43-L42,0)</f>
        <v>3863955</v>
      </c>
      <c r="M46" s="53">
        <f>IF(M43&gt;M42,M43-M42,0)</f>
        <v>2518967</v>
      </c>
    </row>
    <row r="47" spans="1:13" ht="12">
      <c r="A47" s="221" t="s">
        <v>217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21" t="s">
        <v>237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-4977272</v>
      </c>
      <c r="K48" s="53">
        <f>K44-K47</f>
        <v>-574691</v>
      </c>
      <c r="L48" s="53">
        <f>L44-L47</f>
        <v>-3863955</v>
      </c>
      <c r="M48" s="53">
        <f>M44-M47</f>
        <v>-2518967</v>
      </c>
    </row>
    <row r="49" spans="1:13" ht="12">
      <c r="A49" s="241" t="s">
        <v>192</v>
      </c>
      <c r="B49" s="242"/>
      <c r="C49" s="242"/>
      <c r="D49" s="242"/>
      <c r="E49" s="242"/>
      <c r="F49" s="242"/>
      <c r="G49" s="242"/>
      <c r="H49" s="243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">
      <c r="A50" s="265" t="s">
        <v>220</v>
      </c>
      <c r="B50" s="266"/>
      <c r="C50" s="266"/>
      <c r="D50" s="266"/>
      <c r="E50" s="266"/>
      <c r="F50" s="266"/>
      <c r="G50" s="266"/>
      <c r="H50" s="267"/>
      <c r="I50" s="2">
        <v>154</v>
      </c>
      <c r="J50" s="61">
        <f>IF(J48&lt;0,-J48,0)</f>
        <v>4977272</v>
      </c>
      <c r="K50" s="61">
        <f>IF(K48&lt;0,-K48,0)</f>
        <v>574691</v>
      </c>
      <c r="L50" s="61">
        <f>IF(L48&lt;0,-L48,0)</f>
        <v>3863955</v>
      </c>
      <c r="M50" s="61">
        <f>IF(M48&lt;0,-M48,0)</f>
        <v>2518967</v>
      </c>
    </row>
    <row r="51" spans="1:13" ht="12.75" customHeight="1">
      <c r="A51" s="238" t="s">
        <v>312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55"/>
      <c r="J52" s="55"/>
      <c r="K52" s="55"/>
      <c r="L52" s="55"/>
      <c r="M52" s="62"/>
    </row>
    <row r="53" spans="1:13" ht="12">
      <c r="A53" s="262" t="s">
        <v>234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62" t="s">
        <v>235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8" t="s">
        <v>189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2">
      <c r="A56" s="218" t="s">
        <v>204</v>
      </c>
      <c r="B56" s="219"/>
      <c r="C56" s="219"/>
      <c r="D56" s="219"/>
      <c r="E56" s="219"/>
      <c r="F56" s="219"/>
      <c r="G56" s="219"/>
      <c r="H56" s="220"/>
      <c r="I56" s="9">
        <v>157</v>
      </c>
      <c r="J56" s="6">
        <f>J48</f>
        <v>-4977272</v>
      </c>
      <c r="K56" s="6">
        <f>K48</f>
        <v>-574691</v>
      </c>
      <c r="L56" s="6">
        <f>L48</f>
        <v>-3863955</v>
      </c>
      <c r="M56" s="6">
        <f>M48</f>
        <v>-2518967</v>
      </c>
    </row>
    <row r="57" spans="1:13" ht="12">
      <c r="A57" s="221" t="s">
        <v>221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21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21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21" t="s">
        <v>230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21" t="s">
        <v>231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21" t="s">
        <v>232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21" t="s">
        <v>233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21" t="s">
        <v>222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21" t="s">
        <v>193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21" t="s">
        <v>194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-4977272</v>
      </c>
      <c r="K67" s="61">
        <f>K56+K66</f>
        <v>-574691</v>
      </c>
      <c r="L67" s="61">
        <f>L56+L66</f>
        <v>-3863955</v>
      </c>
      <c r="M67" s="61">
        <f>M56+M66</f>
        <v>-2518967</v>
      </c>
    </row>
    <row r="68" spans="1:13" ht="12.75" customHeight="1">
      <c r="A68" s="272" t="s">
        <v>313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ht="12.75" customHeight="1">
      <c r="A69" s="274" t="s">
        <v>188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spans="1:13" ht="12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69" t="s">
        <v>235</v>
      </c>
      <c r="B71" s="270"/>
      <c r="C71" s="270"/>
      <c r="D71" s="270"/>
      <c r="E71" s="270"/>
      <c r="F71" s="270"/>
      <c r="G71" s="270"/>
      <c r="H71" s="271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3:J46 J48:M50 K16:M16 K17:L21 K22:M22 K23:L26 K27:M27 K28:L32 K33:M33 K34:L41 K13:L15 J12:M1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45" zoomScaleSheetLayoutView="145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9" t="s">
        <v>164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0" t="s">
        <v>353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">
      <c r="A3" s="276" t="s">
        <v>339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1.75">
      <c r="A4" s="281" t="s">
        <v>59</v>
      </c>
      <c r="B4" s="281"/>
      <c r="C4" s="281"/>
      <c r="D4" s="281"/>
      <c r="E4" s="281"/>
      <c r="F4" s="281"/>
      <c r="G4" s="281"/>
      <c r="H4" s="281"/>
      <c r="I4" s="66" t="s">
        <v>279</v>
      </c>
      <c r="J4" s="67" t="s">
        <v>318</v>
      </c>
      <c r="K4" s="67" t="s">
        <v>319</v>
      </c>
    </row>
    <row r="5" spans="1:11" ht="12">
      <c r="A5" s="282">
        <v>1</v>
      </c>
      <c r="B5" s="282"/>
      <c r="C5" s="282"/>
      <c r="D5" s="282"/>
      <c r="E5" s="282"/>
      <c r="F5" s="282"/>
      <c r="G5" s="282"/>
      <c r="H5" s="282"/>
      <c r="I5" s="68">
        <v>2</v>
      </c>
      <c r="J5" s="69" t="s">
        <v>283</v>
      </c>
      <c r="K5" s="69" t="s">
        <v>284</v>
      </c>
    </row>
    <row r="6" spans="1:11" ht="12">
      <c r="A6" s="238" t="s">
        <v>156</v>
      </c>
      <c r="B6" s="249"/>
      <c r="C6" s="249"/>
      <c r="D6" s="249"/>
      <c r="E6" s="249"/>
      <c r="F6" s="249"/>
      <c r="G6" s="249"/>
      <c r="H6" s="249"/>
      <c r="I6" s="283"/>
      <c r="J6" s="283"/>
      <c r="K6" s="284"/>
    </row>
    <row r="7" spans="1:11" ht="12">
      <c r="A7" s="232" t="s">
        <v>40</v>
      </c>
      <c r="B7" s="233"/>
      <c r="C7" s="233"/>
      <c r="D7" s="233"/>
      <c r="E7" s="233"/>
      <c r="F7" s="233"/>
      <c r="G7" s="233"/>
      <c r="H7" s="233"/>
      <c r="I7" s="1">
        <v>1</v>
      </c>
      <c r="J7" s="5">
        <v>-4977272</v>
      </c>
      <c r="K7" s="7">
        <v>-3863955</v>
      </c>
    </row>
    <row r="8" spans="1:11" ht="12">
      <c r="A8" s="232" t="s">
        <v>41</v>
      </c>
      <c r="B8" s="233"/>
      <c r="C8" s="233"/>
      <c r="D8" s="233"/>
      <c r="E8" s="233"/>
      <c r="F8" s="233"/>
      <c r="G8" s="233"/>
      <c r="H8" s="233"/>
      <c r="I8" s="1">
        <v>2</v>
      </c>
      <c r="J8" s="5">
        <v>2977319</v>
      </c>
      <c r="K8" s="7">
        <v>3100402</v>
      </c>
    </row>
    <row r="9" spans="1:11" ht="12">
      <c r="A9" s="232" t="s">
        <v>42</v>
      </c>
      <c r="B9" s="233"/>
      <c r="C9" s="233"/>
      <c r="D9" s="233"/>
      <c r="E9" s="233"/>
      <c r="F9" s="233"/>
      <c r="G9" s="233"/>
      <c r="H9" s="233"/>
      <c r="I9" s="1">
        <v>3</v>
      </c>
      <c r="J9" s="5">
        <v>14036330</v>
      </c>
      <c r="K9" s="7">
        <v>0</v>
      </c>
    </row>
    <row r="10" spans="1:11" ht="12">
      <c r="A10" s="232" t="s">
        <v>43</v>
      </c>
      <c r="B10" s="233"/>
      <c r="C10" s="233"/>
      <c r="D10" s="233"/>
      <c r="E10" s="233"/>
      <c r="F10" s="233"/>
      <c r="G10" s="233"/>
      <c r="H10" s="233"/>
      <c r="I10" s="1">
        <v>4</v>
      </c>
      <c r="J10" s="5">
        <v>0</v>
      </c>
      <c r="K10" s="7">
        <v>2126560</v>
      </c>
    </row>
    <row r="11" spans="1:11" ht="12">
      <c r="A11" s="232" t="s">
        <v>44</v>
      </c>
      <c r="B11" s="233"/>
      <c r="C11" s="233"/>
      <c r="D11" s="233"/>
      <c r="E11" s="233"/>
      <c r="F11" s="233"/>
      <c r="G11" s="233"/>
      <c r="H11" s="233"/>
      <c r="I11" s="1">
        <v>5</v>
      </c>
      <c r="J11" s="5">
        <v>0</v>
      </c>
      <c r="K11" s="7">
        <v>0</v>
      </c>
    </row>
    <row r="12" spans="1:11" ht="12">
      <c r="A12" s="232" t="s">
        <v>51</v>
      </c>
      <c r="B12" s="233"/>
      <c r="C12" s="233"/>
      <c r="D12" s="233"/>
      <c r="E12" s="233"/>
      <c r="F12" s="233"/>
      <c r="G12" s="233"/>
      <c r="H12" s="233"/>
      <c r="I12" s="1">
        <v>6</v>
      </c>
      <c r="J12" s="5">
        <v>66761</v>
      </c>
      <c r="K12" s="7">
        <v>79874</v>
      </c>
    </row>
    <row r="13" spans="1:11" ht="12">
      <c r="A13" s="221" t="s">
        <v>157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12103138</v>
      </c>
      <c r="K13" s="53">
        <f>SUM(K7:K12)</f>
        <v>1442881</v>
      </c>
    </row>
    <row r="14" spans="1:11" ht="12">
      <c r="A14" s="232" t="s">
        <v>52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>
        <v>193573</v>
      </c>
    </row>
    <row r="15" spans="1:11" ht="12">
      <c r="A15" s="232" t="s">
        <v>53</v>
      </c>
      <c r="B15" s="233"/>
      <c r="C15" s="233"/>
      <c r="D15" s="233"/>
      <c r="E15" s="233"/>
      <c r="F15" s="233"/>
      <c r="G15" s="233"/>
      <c r="H15" s="233"/>
      <c r="I15" s="1">
        <v>9</v>
      </c>
      <c r="J15" s="5">
        <v>18102608</v>
      </c>
      <c r="K15" s="7"/>
    </row>
    <row r="16" spans="1:11" ht="12">
      <c r="A16" s="232" t="s">
        <v>54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>
        <v>35846</v>
      </c>
      <c r="K16" s="7">
        <v>7106500</v>
      </c>
    </row>
    <row r="17" spans="1:11" ht="12">
      <c r="A17" s="232" t="s">
        <v>55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>
        <v>0</v>
      </c>
      <c r="K17" s="7">
        <v>34804</v>
      </c>
    </row>
    <row r="18" spans="1:11" ht="12">
      <c r="A18" s="221" t="s">
        <v>158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18138454</v>
      </c>
      <c r="K18" s="53">
        <f>SUM(K14:K17)</f>
        <v>7334877</v>
      </c>
    </row>
    <row r="19" spans="1:11" ht="12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6035316</v>
      </c>
      <c r="K20" s="53">
        <f>IF(K18&gt;K13,K18-K13,0)</f>
        <v>5891996</v>
      </c>
    </row>
    <row r="21" spans="1:11" ht="12">
      <c r="A21" s="238" t="s">
        <v>159</v>
      </c>
      <c r="B21" s="249"/>
      <c r="C21" s="249"/>
      <c r="D21" s="249"/>
      <c r="E21" s="249"/>
      <c r="F21" s="249"/>
      <c r="G21" s="249"/>
      <c r="H21" s="249"/>
      <c r="I21" s="283"/>
      <c r="J21" s="283"/>
      <c r="K21" s="284"/>
    </row>
    <row r="22" spans="1:11" ht="12">
      <c r="A22" s="232" t="s">
        <v>178</v>
      </c>
      <c r="B22" s="233"/>
      <c r="C22" s="233"/>
      <c r="D22" s="233"/>
      <c r="E22" s="233"/>
      <c r="F22" s="233"/>
      <c r="G22" s="233"/>
      <c r="H22" s="233"/>
      <c r="I22" s="1">
        <v>15</v>
      </c>
      <c r="J22" s="5">
        <v>0</v>
      </c>
      <c r="K22" s="7">
        <v>0</v>
      </c>
    </row>
    <row r="23" spans="1:11" ht="12">
      <c r="A23" s="232" t="s">
        <v>179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>
        <v>0</v>
      </c>
      <c r="K23" s="7">
        <v>0</v>
      </c>
    </row>
    <row r="24" spans="1:11" ht="12">
      <c r="A24" s="232" t="s">
        <v>180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>
        <v>0</v>
      </c>
      <c r="K24" s="7">
        <v>0</v>
      </c>
    </row>
    <row r="25" spans="1:11" ht="12">
      <c r="A25" s="232" t="s">
        <v>181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>
        <v>0</v>
      </c>
      <c r="K25" s="7">
        <v>0</v>
      </c>
    </row>
    <row r="26" spans="1:11" ht="12">
      <c r="A26" s="232" t="s">
        <v>182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>
        <v>0</v>
      </c>
      <c r="K26" s="7">
        <v>0</v>
      </c>
    </row>
    <row r="27" spans="1:11" ht="12">
      <c r="A27" s="221" t="s">
        <v>168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32" t="s">
        <v>115</v>
      </c>
      <c r="B28" s="233"/>
      <c r="C28" s="233"/>
      <c r="D28" s="233"/>
      <c r="E28" s="233"/>
      <c r="F28" s="233"/>
      <c r="G28" s="233"/>
      <c r="H28" s="233"/>
      <c r="I28" s="1">
        <v>21</v>
      </c>
      <c r="J28" s="5">
        <v>298354</v>
      </c>
      <c r="K28" s="7">
        <v>4187370</v>
      </c>
    </row>
    <row r="29" spans="1:11" ht="12">
      <c r="A29" s="232" t="s">
        <v>116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>
        <v>0</v>
      </c>
      <c r="K29" s="7">
        <v>0</v>
      </c>
    </row>
    <row r="30" spans="1:11" ht="12">
      <c r="A30" s="232" t="s">
        <v>16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>
        <v>0</v>
      </c>
      <c r="K30" s="7">
        <v>0</v>
      </c>
    </row>
    <row r="31" spans="1:11" ht="12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298354</v>
      </c>
      <c r="K31" s="53">
        <f>SUM(K28:K30)</f>
        <v>4187370</v>
      </c>
    </row>
    <row r="32" spans="1:11" ht="12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298354</v>
      </c>
      <c r="K33" s="53">
        <f>IF(K31&gt;K27,K31-K27,0)</f>
        <v>4187370</v>
      </c>
    </row>
    <row r="34" spans="1:11" ht="12">
      <c r="A34" s="238" t="s">
        <v>160</v>
      </c>
      <c r="B34" s="249"/>
      <c r="C34" s="249"/>
      <c r="D34" s="249"/>
      <c r="E34" s="249"/>
      <c r="F34" s="249"/>
      <c r="G34" s="249"/>
      <c r="H34" s="249"/>
      <c r="I34" s="283"/>
      <c r="J34" s="283"/>
      <c r="K34" s="284"/>
    </row>
    <row r="35" spans="1:11" ht="12">
      <c r="A35" s="232" t="s">
        <v>174</v>
      </c>
      <c r="B35" s="233"/>
      <c r="C35" s="233"/>
      <c r="D35" s="233"/>
      <c r="E35" s="233"/>
      <c r="F35" s="233"/>
      <c r="G35" s="233"/>
      <c r="H35" s="233"/>
      <c r="I35" s="1">
        <v>27</v>
      </c>
      <c r="J35" s="5">
        <v>0</v>
      </c>
      <c r="K35" s="7">
        <v>0</v>
      </c>
    </row>
    <row r="36" spans="1:11" ht="12">
      <c r="A36" s="232" t="s">
        <v>29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>
        <v>3670741</v>
      </c>
      <c r="K36" s="7">
        <v>4010370</v>
      </c>
    </row>
    <row r="37" spans="1:11" ht="12">
      <c r="A37" s="232" t="s">
        <v>30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>
        <v>1130990</v>
      </c>
      <c r="K37" s="7">
        <v>4509803</v>
      </c>
    </row>
    <row r="38" spans="1:11" ht="12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4801731</v>
      </c>
      <c r="K38" s="53">
        <f>SUM(K35:K37)</f>
        <v>8520173</v>
      </c>
    </row>
    <row r="39" spans="1:11" ht="12">
      <c r="A39" s="232" t="s">
        <v>31</v>
      </c>
      <c r="B39" s="233"/>
      <c r="C39" s="233"/>
      <c r="D39" s="233"/>
      <c r="E39" s="233"/>
      <c r="F39" s="233"/>
      <c r="G39" s="233"/>
      <c r="H39" s="233"/>
      <c r="I39" s="1">
        <v>31</v>
      </c>
      <c r="J39" s="5">
        <v>0</v>
      </c>
      <c r="K39" s="7">
        <v>0</v>
      </c>
    </row>
    <row r="40" spans="1:11" ht="12">
      <c r="A40" s="232" t="s">
        <v>32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>
        <v>0</v>
      </c>
      <c r="K40" s="7">
        <v>0</v>
      </c>
    </row>
    <row r="41" spans="1:11" ht="12">
      <c r="A41" s="232" t="s">
        <v>33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>
        <v>0</v>
      </c>
      <c r="K41" s="7">
        <v>0</v>
      </c>
    </row>
    <row r="42" spans="1:11" ht="12">
      <c r="A42" s="232" t="s">
        <v>34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>
        <v>0</v>
      </c>
      <c r="K42" s="7">
        <v>0</v>
      </c>
    </row>
    <row r="43" spans="1:11" ht="12">
      <c r="A43" s="232" t="s">
        <v>35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>
        <v>0</v>
      </c>
      <c r="K43" s="7">
        <v>191084</v>
      </c>
    </row>
    <row r="44" spans="1:11" ht="12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/>
      <c r="K44" s="53">
        <f>SUM(K39:K43)</f>
        <v>191084</v>
      </c>
    </row>
    <row r="45" spans="1:11" ht="12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4801731</v>
      </c>
      <c r="K45" s="53">
        <f>IF(K38&gt;K44,K38-K44,0)</f>
        <v>8329089</v>
      </c>
    </row>
    <row r="46" spans="1:11" ht="12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">
      <c r="A47" s="232" t="s">
        <v>70</v>
      </c>
      <c r="B47" s="233"/>
      <c r="C47" s="233"/>
      <c r="D47" s="233"/>
      <c r="E47" s="233"/>
      <c r="F47" s="233"/>
      <c r="G47" s="233"/>
      <c r="H47" s="23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32" t="s">
        <v>71</v>
      </c>
      <c r="B48" s="233"/>
      <c r="C48" s="233"/>
      <c r="D48" s="233"/>
      <c r="E48" s="233"/>
      <c r="F48" s="233"/>
      <c r="G48" s="233"/>
      <c r="H48" s="233"/>
      <c r="I48" s="1">
        <v>40</v>
      </c>
      <c r="J48" s="64">
        <f>IF(J20-J19+J33-J32+J46-J45&gt;0,J20-J19+J33-J32+J46-J45,0)</f>
        <v>1531939</v>
      </c>
      <c r="K48" s="53">
        <f>IF(K20-K19+K33-K32+K46-K45&gt;0,K20-K19+K33-K32+K46-K45,0)</f>
        <v>1750277</v>
      </c>
    </row>
    <row r="49" spans="1:11" ht="12">
      <c r="A49" s="232" t="s">
        <v>161</v>
      </c>
      <c r="B49" s="233"/>
      <c r="C49" s="233"/>
      <c r="D49" s="233"/>
      <c r="E49" s="233"/>
      <c r="F49" s="233"/>
      <c r="G49" s="233"/>
      <c r="H49" s="233"/>
      <c r="I49" s="1">
        <v>41</v>
      </c>
      <c r="J49" s="5">
        <v>1865005</v>
      </c>
      <c r="K49" s="7">
        <v>1999622</v>
      </c>
    </row>
    <row r="50" spans="1:11" ht="12">
      <c r="A50" s="232" t="s">
        <v>175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>
        <f>J47</f>
        <v>0</v>
      </c>
      <c r="K50" s="7">
        <f>K47</f>
        <v>0</v>
      </c>
    </row>
    <row r="51" spans="1:11" ht="12">
      <c r="A51" s="232" t="s">
        <v>176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>
        <f>J48</f>
        <v>1531939</v>
      </c>
      <c r="K51" s="7">
        <f>K48</f>
        <v>1750277</v>
      </c>
    </row>
    <row r="52" spans="1:11" ht="12">
      <c r="A52" s="254" t="s">
        <v>177</v>
      </c>
      <c r="B52" s="255"/>
      <c r="C52" s="255"/>
      <c r="D52" s="255"/>
      <c r="E52" s="255"/>
      <c r="F52" s="255"/>
      <c r="G52" s="255"/>
      <c r="H52" s="255"/>
      <c r="I52" s="4">
        <v>44</v>
      </c>
      <c r="J52" s="65">
        <f>J49+J50-J51</f>
        <v>333066</v>
      </c>
      <c r="K52" s="61">
        <f>K49+K50-K51</f>
        <v>249345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9" t="s">
        <v>197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1.75">
      <c r="A4" s="281" t="s">
        <v>59</v>
      </c>
      <c r="B4" s="281"/>
      <c r="C4" s="281"/>
      <c r="D4" s="281"/>
      <c r="E4" s="281"/>
      <c r="F4" s="281"/>
      <c r="G4" s="281"/>
      <c r="H4" s="281"/>
      <c r="I4" s="66" t="s">
        <v>279</v>
      </c>
      <c r="J4" s="67" t="s">
        <v>318</v>
      </c>
      <c r="K4" s="67" t="s">
        <v>319</v>
      </c>
    </row>
    <row r="5" spans="1:11" ht="12">
      <c r="A5" s="287">
        <v>1</v>
      </c>
      <c r="B5" s="287"/>
      <c r="C5" s="287"/>
      <c r="D5" s="287"/>
      <c r="E5" s="287"/>
      <c r="F5" s="287"/>
      <c r="G5" s="287"/>
      <c r="H5" s="287"/>
      <c r="I5" s="72">
        <v>2</v>
      </c>
      <c r="J5" s="73" t="s">
        <v>283</v>
      </c>
      <c r="K5" s="73" t="s">
        <v>284</v>
      </c>
    </row>
    <row r="6" spans="1:11" ht="12">
      <c r="A6" s="238" t="s">
        <v>156</v>
      </c>
      <c r="B6" s="249"/>
      <c r="C6" s="249"/>
      <c r="D6" s="249"/>
      <c r="E6" s="249"/>
      <c r="F6" s="249"/>
      <c r="G6" s="249"/>
      <c r="H6" s="249"/>
      <c r="I6" s="283"/>
      <c r="J6" s="283"/>
      <c r="K6" s="284"/>
    </row>
    <row r="7" spans="1:11" ht="12">
      <c r="A7" s="232" t="s">
        <v>199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7"/>
    </row>
    <row r="8" spans="1:11" ht="12">
      <c r="A8" s="232" t="s">
        <v>119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7"/>
    </row>
    <row r="9" spans="1:11" ht="12">
      <c r="A9" s="232" t="s">
        <v>120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7"/>
    </row>
    <row r="10" spans="1:11" ht="12">
      <c r="A10" s="232" t="s">
        <v>121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7"/>
    </row>
    <row r="11" spans="1:11" ht="12">
      <c r="A11" s="232" t="s">
        <v>122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7"/>
    </row>
    <row r="12" spans="1:11" ht="12">
      <c r="A12" s="221" t="s">
        <v>198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32" t="s">
        <v>123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7"/>
    </row>
    <row r="14" spans="1:11" ht="12">
      <c r="A14" s="232" t="s">
        <v>124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">
      <c r="A15" s="232" t="s">
        <v>125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">
      <c r="A16" s="232" t="s">
        <v>126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/>
    </row>
    <row r="17" spans="1:11" ht="12">
      <c r="A17" s="232" t="s">
        <v>127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7"/>
    </row>
    <row r="18" spans="1:11" ht="12">
      <c r="A18" s="232" t="s">
        <v>128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7"/>
    </row>
    <row r="19" spans="1:11" ht="12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21" t="s">
        <v>108</v>
      </c>
      <c r="B20" s="288"/>
      <c r="C20" s="288"/>
      <c r="D20" s="288"/>
      <c r="E20" s="288"/>
      <c r="F20" s="288"/>
      <c r="G20" s="288"/>
      <c r="H20" s="28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5" t="s">
        <v>109</v>
      </c>
      <c r="B21" s="290"/>
      <c r="C21" s="290"/>
      <c r="D21" s="290"/>
      <c r="E21" s="290"/>
      <c r="F21" s="290"/>
      <c r="G21" s="290"/>
      <c r="H21" s="29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38" t="s">
        <v>159</v>
      </c>
      <c r="B22" s="249"/>
      <c r="C22" s="249"/>
      <c r="D22" s="249"/>
      <c r="E22" s="249"/>
      <c r="F22" s="249"/>
      <c r="G22" s="249"/>
      <c r="H22" s="249"/>
      <c r="I22" s="283"/>
      <c r="J22" s="283"/>
      <c r="K22" s="284"/>
    </row>
    <row r="23" spans="1:11" ht="12">
      <c r="A23" s="232" t="s">
        <v>165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">
      <c r="A24" s="232" t="s">
        <v>166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">
      <c r="A25" s="232" t="s">
        <v>320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">
      <c r="A26" s="232" t="s">
        <v>321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">
      <c r="A27" s="232" t="s">
        <v>167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7"/>
    </row>
    <row r="28" spans="1:11" ht="12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7"/>
    </row>
    <row r="32" spans="1:11" ht="12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38" t="s">
        <v>160</v>
      </c>
      <c r="B35" s="249"/>
      <c r="C35" s="249"/>
      <c r="D35" s="249"/>
      <c r="E35" s="249"/>
      <c r="F35" s="249"/>
      <c r="G35" s="249"/>
      <c r="H35" s="249"/>
      <c r="I35" s="283">
        <v>0</v>
      </c>
      <c r="J35" s="283"/>
      <c r="K35" s="284"/>
    </row>
    <row r="36" spans="1:11" ht="12">
      <c r="A36" s="232" t="s">
        <v>174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">
      <c r="A38" s="232" t="s">
        <v>30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7"/>
    </row>
    <row r="39" spans="1:11" ht="12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/>
    </row>
    <row r="42" spans="1:11" ht="12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">
      <c r="A44" s="232" t="s">
        <v>35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7"/>
    </row>
    <row r="45" spans="1:11" ht="12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21" t="s">
        <v>162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21" t="s">
        <v>163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">
      <c r="A53" s="235" t="s">
        <v>177</v>
      </c>
      <c r="B53" s="236"/>
      <c r="C53" s="236"/>
      <c r="D53" s="236"/>
      <c r="E53" s="236"/>
      <c r="F53" s="236"/>
      <c r="G53" s="236"/>
      <c r="H53" s="236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5"/>
    </row>
    <row r="2" spans="1:12" ht="15">
      <c r="A2" s="42"/>
      <c r="B2" s="74"/>
      <c r="C2" s="308" t="s">
        <v>282</v>
      </c>
      <c r="D2" s="308"/>
      <c r="E2" s="77">
        <v>40544</v>
      </c>
      <c r="F2" s="43" t="s">
        <v>250</v>
      </c>
      <c r="G2" s="309">
        <v>40816</v>
      </c>
      <c r="H2" s="310"/>
      <c r="I2" s="74"/>
      <c r="J2" s="74"/>
      <c r="K2" s="74"/>
      <c r="L2" s="78"/>
    </row>
    <row r="3" spans="1:11" ht="21.75">
      <c r="A3" s="311" t="s">
        <v>59</v>
      </c>
      <c r="B3" s="311"/>
      <c r="C3" s="311"/>
      <c r="D3" s="311"/>
      <c r="E3" s="311"/>
      <c r="F3" s="311"/>
      <c r="G3" s="311"/>
      <c r="H3" s="311"/>
      <c r="I3" s="81" t="s">
        <v>305</v>
      </c>
      <c r="J3" s="82" t="s">
        <v>150</v>
      </c>
      <c r="K3" s="82" t="s">
        <v>151</v>
      </c>
    </row>
    <row r="4" spans="1:11" ht="12">
      <c r="A4" s="312">
        <v>1</v>
      </c>
      <c r="B4" s="312"/>
      <c r="C4" s="312"/>
      <c r="D4" s="312"/>
      <c r="E4" s="312"/>
      <c r="F4" s="312"/>
      <c r="G4" s="312"/>
      <c r="H4" s="312"/>
      <c r="I4" s="84">
        <v>2</v>
      </c>
      <c r="J4" s="83" t="s">
        <v>283</v>
      </c>
      <c r="K4" s="83" t="s">
        <v>284</v>
      </c>
    </row>
    <row r="5" spans="1:11" ht="12">
      <c r="A5" s="300" t="s">
        <v>285</v>
      </c>
      <c r="B5" s="301"/>
      <c r="C5" s="301"/>
      <c r="D5" s="301"/>
      <c r="E5" s="301"/>
      <c r="F5" s="301"/>
      <c r="G5" s="301"/>
      <c r="H5" s="301"/>
      <c r="I5" s="44">
        <v>1</v>
      </c>
      <c r="J5" s="45">
        <v>73860300</v>
      </c>
      <c r="K5" s="45">
        <v>73860300</v>
      </c>
    </row>
    <row r="6" spans="1:11" ht="12">
      <c r="A6" s="300" t="s">
        <v>286</v>
      </c>
      <c r="B6" s="301"/>
      <c r="C6" s="301"/>
      <c r="D6" s="301"/>
      <c r="E6" s="301"/>
      <c r="F6" s="301"/>
      <c r="G6" s="301"/>
      <c r="H6" s="301"/>
      <c r="I6" s="44">
        <v>2</v>
      </c>
      <c r="J6" s="46">
        <v>0</v>
      </c>
      <c r="K6" s="46">
        <v>0</v>
      </c>
    </row>
    <row r="7" spans="1:11" ht="12">
      <c r="A7" s="300" t="s">
        <v>287</v>
      </c>
      <c r="B7" s="301"/>
      <c r="C7" s="301"/>
      <c r="D7" s="301"/>
      <c r="E7" s="301"/>
      <c r="F7" s="301"/>
      <c r="G7" s="301"/>
      <c r="H7" s="301"/>
      <c r="I7" s="44">
        <v>3</v>
      </c>
      <c r="J7" s="46">
        <v>4643419</v>
      </c>
      <c r="K7" s="46">
        <v>2496636</v>
      </c>
    </row>
    <row r="8" spans="1:11" ht="12">
      <c r="A8" s="300" t="s">
        <v>288</v>
      </c>
      <c r="B8" s="301"/>
      <c r="C8" s="301"/>
      <c r="D8" s="301"/>
      <c r="E8" s="301"/>
      <c r="F8" s="301"/>
      <c r="G8" s="301"/>
      <c r="H8" s="301"/>
      <c r="I8" s="44">
        <v>4</v>
      </c>
      <c r="J8" s="46">
        <v>-18207535</v>
      </c>
      <c r="K8" s="46">
        <v>-18207535</v>
      </c>
    </row>
    <row r="9" spans="1:11" ht="12">
      <c r="A9" s="300" t="s">
        <v>289</v>
      </c>
      <c r="B9" s="301"/>
      <c r="C9" s="301"/>
      <c r="D9" s="301"/>
      <c r="E9" s="301"/>
      <c r="F9" s="301"/>
      <c r="G9" s="301"/>
      <c r="H9" s="301"/>
      <c r="I9" s="44">
        <v>5</v>
      </c>
      <c r="J9" s="46">
        <v>-2146784</v>
      </c>
      <c r="K9" s="46">
        <v>-3863955</v>
      </c>
    </row>
    <row r="10" spans="1:11" ht="12">
      <c r="A10" s="300" t="s">
        <v>290</v>
      </c>
      <c r="B10" s="301"/>
      <c r="C10" s="301"/>
      <c r="D10" s="301"/>
      <c r="E10" s="301"/>
      <c r="F10" s="301"/>
      <c r="G10" s="301"/>
      <c r="H10" s="301"/>
      <c r="I10" s="44">
        <v>6</v>
      </c>
      <c r="J10" s="46">
        <v>19929613</v>
      </c>
      <c r="K10" s="46">
        <v>19929613</v>
      </c>
    </row>
    <row r="11" spans="1:11" ht="12">
      <c r="A11" s="300" t="s">
        <v>291</v>
      </c>
      <c r="B11" s="301"/>
      <c r="C11" s="301"/>
      <c r="D11" s="301"/>
      <c r="E11" s="301"/>
      <c r="F11" s="301"/>
      <c r="G11" s="301"/>
      <c r="H11" s="301"/>
      <c r="I11" s="44">
        <v>7</v>
      </c>
      <c r="J11" s="46">
        <v>0</v>
      </c>
      <c r="K11" s="46">
        <v>0</v>
      </c>
    </row>
    <row r="12" spans="1:11" ht="12">
      <c r="A12" s="300" t="s">
        <v>292</v>
      </c>
      <c r="B12" s="301"/>
      <c r="C12" s="301"/>
      <c r="D12" s="301"/>
      <c r="E12" s="301"/>
      <c r="F12" s="301"/>
      <c r="G12" s="301"/>
      <c r="H12" s="301"/>
      <c r="I12" s="44">
        <v>8</v>
      </c>
      <c r="J12" s="46">
        <v>0</v>
      </c>
      <c r="K12" s="46">
        <v>0</v>
      </c>
    </row>
    <row r="13" spans="1:11" ht="12">
      <c r="A13" s="300" t="s">
        <v>293</v>
      </c>
      <c r="B13" s="301"/>
      <c r="C13" s="301"/>
      <c r="D13" s="301"/>
      <c r="E13" s="301"/>
      <c r="F13" s="301"/>
      <c r="G13" s="301"/>
      <c r="H13" s="301"/>
      <c r="I13" s="44">
        <v>9</v>
      </c>
      <c r="J13" s="46">
        <v>0</v>
      </c>
      <c r="K13" s="46">
        <v>0</v>
      </c>
    </row>
    <row r="14" spans="1:11" ht="12">
      <c r="A14" s="302" t="s">
        <v>294</v>
      </c>
      <c r="B14" s="303"/>
      <c r="C14" s="303"/>
      <c r="D14" s="303"/>
      <c r="E14" s="303"/>
      <c r="F14" s="303"/>
      <c r="G14" s="303"/>
      <c r="H14" s="303"/>
      <c r="I14" s="44">
        <v>10</v>
      </c>
      <c r="J14" s="79">
        <f>SUM(J5:J13)</f>
        <v>78079013</v>
      </c>
      <c r="K14" s="79">
        <f>SUM(K5:K13)</f>
        <v>74215059</v>
      </c>
    </row>
    <row r="15" spans="1:11" ht="12">
      <c r="A15" s="300" t="s">
        <v>295</v>
      </c>
      <c r="B15" s="301"/>
      <c r="C15" s="301"/>
      <c r="D15" s="301"/>
      <c r="E15" s="301"/>
      <c r="F15" s="301"/>
      <c r="G15" s="301"/>
      <c r="H15" s="301"/>
      <c r="I15" s="44">
        <v>11</v>
      </c>
      <c r="J15" s="46">
        <v>0</v>
      </c>
      <c r="K15" s="46">
        <v>0</v>
      </c>
    </row>
    <row r="16" spans="1:11" ht="12">
      <c r="A16" s="300" t="s">
        <v>296</v>
      </c>
      <c r="B16" s="301"/>
      <c r="C16" s="301"/>
      <c r="D16" s="301"/>
      <c r="E16" s="301"/>
      <c r="F16" s="301"/>
      <c r="G16" s="301"/>
      <c r="H16" s="301"/>
      <c r="I16" s="44">
        <v>12</v>
      </c>
      <c r="J16" s="46">
        <v>0</v>
      </c>
      <c r="K16" s="46">
        <v>0</v>
      </c>
    </row>
    <row r="17" spans="1:11" ht="12">
      <c r="A17" s="300" t="s">
        <v>297</v>
      </c>
      <c r="B17" s="301"/>
      <c r="C17" s="301"/>
      <c r="D17" s="301"/>
      <c r="E17" s="301"/>
      <c r="F17" s="301"/>
      <c r="G17" s="301"/>
      <c r="H17" s="301"/>
      <c r="I17" s="44">
        <v>13</v>
      </c>
      <c r="J17" s="46">
        <v>0</v>
      </c>
      <c r="K17" s="46">
        <v>0</v>
      </c>
    </row>
    <row r="18" spans="1:11" ht="12">
      <c r="A18" s="300" t="s">
        <v>298</v>
      </c>
      <c r="B18" s="301"/>
      <c r="C18" s="301"/>
      <c r="D18" s="301"/>
      <c r="E18" s="301"/>
      <c r="F18" s="301"/>
      <c r="G18" s="301"/>
      <c r="H18" s="301"/>
      <c r="I18" s="44">
        <v>14</v>
      </c>
      <c r="J18" s="46">
        <v>0</v>
      </c>
      <c r="K18" s="46">
        <v>0</v>
      </c>
    </row>
    <row r="19" spans="1:11" ht="12">
      <c r="A19" s="300" t="s">
        <v>299</v>
      </c>
      <c r="B19" s="301"/>
      <c r="C19" s="301"/>
      <c r="D19" s="301"/>
      <c r="E19" s="301"/>
      <c r="F19" s="301"/>
      <c r="G19" s="301"/>
      <c r="H19" s="301"/>
      <c r="I19" s="44">
        <v>15</v>
      </c>
      <c r="J19" s="46">
        <v>0</v>
      </c>
      <c r="K19" s="46">
        <v>0</v>
      </c>
    </row>
    <row r="20" spans="1:11" ht="12">
      <c r="A20" s="300" t="s">
        <v>300</v>
      </c>
      <c r="B20" s="301"/>
      <c r="C20" s="301"/>
      <c r="D20" s="301"/>
      <c r="E20" s="301"/>
      <c r="F20" s="301"/>
      <c r="G20" s="301"/>
      <c r="H20" s="301"/>
      <c r="I20" s="44">
        <v>16</v>
      </c>
      <c r="J20" s="46">
        <v>0</v>
      </c>
      <c r="K20" s="46">
        <v>0</v>
      </c>
    </row>
    <row r="21" spans="1:11" ht="12">
      <c r="A21" s="302" t="s">
        <v>301</v>
      </c>
      <c r="B21" s="303"/>
      <c r="C21" s="303"/>
      <c r="D21" s="303"/>
      <c r="E21" s="303"/>
      <c r="F21" s="303"/>
      <c r="G21" s="303"/>
      <c r="H21" s="303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">
      <c r="A23" s="292" t="s">
        <v>302</v>
      </c>
      <c r="B23" s="293"/>
      <c r="C23" s="293"/>
      <c r="D23" s="293"/>
      <c r="E23" s="293"/>
      <c r="F23" s="293"/>
      <c r="G23" s="293"/>
      <c r="H23" s="293"/>
      <c r="I23" s="47">
        <v>18</v>
      </c>
      <c r="J23" s="45">
        <v>0</v>
      </c>
      <c r="K23" s="45">
        <v>0</v>
      </c>
    </row>
    <row r="24" spans="1:11" ht="17.25" customHeight="1">
      <c r="A24" s="294" t="s">
        <v>303</v>
      </c>
      <c r="B24" s="295"/>
      <c r="C24" s="295"/>
      <c r="D24" s="295"/>
      <c r="E24" s="295"/>
      <c r="F24" s="295"/>
      <c r="G24" s="295"/>
      <c r="H24" s="295"/>
      <c r="I24" s="48">
        <v>19</v>
      </c>
      <c r="J24" s="80">
        <v>0</v>
      </c>
      <c r="K24" s="80">
        <v>0</v>
      </c>
    </row>
    <row r="25" spans="1:11" ht="30" customHeight="1">
      <c r="A25" s="296" t="s">
        <v>304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23" sqref="A23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13" t="s">
        <v>280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340</v>
      </c>
      <c r="B4" s="129"/>
      <c r="C4" s="129"/>
      <c r="D4" s="129"/>
      <c r="E4" s="129"/>
      <c r="F4" s="129"/>
      <c r="G4" s="129"/>
      <c r="H4" s="129" t="s">
        <v>341</v>
      </c>
      <c r="I4" s="40"/>
      <c r="J4" s="40"/>
    </row>
    <row r="5" spans="1:10" ht="13.5">
      <c r="A5" s="130"/>
      <c r="B5" s="130"/>
      <c r="C5" s="130"/>
      <c r="D5" s="130"/>
      <c r="E5" s="130"/>
      <c r="F5" s="131" t="s">
        <v>354</v>
      </c>
      <c r="G5" s="132" t="s">
        <v>355</v>
      </c>
      <c r="H5" s="133" t="s">
        <v>342</v>
      </c>
      <c r="I5" s="40"/>
      <c r="J5" s="40"/>
    </row>
    <row r="6" spans="1:10" ht="12.75">
      <c r="A6" s="134" t="s">
        <v>343</v>
      </c>
      <c r="B6" s="135"/>
      <c r="C6" s="135"/>
      <c r="D6" s="135"/>
      <c r="E6" s="135"/>
      <c r="F6" s="136">
        <v>24222</v>
      </c>
      <c r="G6" s="136">
        <v>20185</v>
      </c>
      <c r="H6" s="137">
        <f>ROUND(G6/F6*100,0)</f>
        <v>83</v>
      </c>
      <c r="I6" s="40"/>
      <c r="J6" s="40"/>
    </row>
    <row r="7" spans="1:10" ht="12.75">
      <c r="A7" s="148" t="s">
        <v>344</v>
      </c>
      <c r="B7" s="149"/>
      <c r="C7" s="149"/>
      <c r="D7" s="149"/>
      <c r="E7" s="149"/>
      <c r="F7" s="150">
        <v>34487</v>
      </c>
      <c r="G7" s="150">
        <v>42359</v>
      </c>
      <c r="H7" s="151">
        <f>ROUND(G7/F7*100,0)</f>
        <v>123</v>
      </c>
      <c r="I7" s="40"/>
      <c r="J7" s="40"/>
    </row>
    <row r="8" spans="1:10" ht="12.75">
      <c r="A8" s="138" t="s">
        <v>356</v>
      </c>
      <c r="B8" s="139"/>
      <c r="C8" s="139"/>
      <c r="D8" s="139"/>
      <c r="E8" s="139"/>
      <c r="F8" s="140">
        <v>33832</v>
      </c>
      <c r="G8" s="140">
        <v>5994</v>
      </c>
      <c r="H8" s="141">
        <f>ROUND(G8/F8*100,0)</f>
        <v>18</v>
      </c>
      <c r="I8" s="40"/>
      <c r="J8" s="40"/>
    </row>
    <row r="9" spans="1:10" ht="12.75">
      <c r="A9" s="142" t="s">
        <v>345</v>
      </c>
      <c r="B9" s="143"/>
      <c r="C9" s="143"/>
      <c r="D9" s="143"/>
      <c r="E9" s="143"/>
      <c r="F9" s="144">
        <f>SUM(F6:F8)</f>
        <v>92541</v>
      </c>
      <c r="G9" s="144">
        <f>SUM(G6:G8)</f>
        <v>68538</v>
      </c>
      <c r="H9" s="145">
        <f>ROUND(G9/F9*100,0)</f>
        <v>74</v>
      </c>
      <c r="I9" s="40"/>
      <c r="J9" s="40"/>
    </row>
    <row r="10" spans="1:10" ht="12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 t="s">
        <v>357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 t="s">
        <v>358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 t="s">
        <v>351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">
      <c r="A15" s="40" t="s">
        <v>359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346</v>
      </c>
      <c r="B17" s="129"/>
      <c r="C17" s="129"/>
      <c r="D17" s="129"/>
      <c r="E17" s="129"/>
      <c r="F17" s="129"/>
      <c r="G17" s="129"/>
      <c r="H17" s="129" t="s">
        <v>341</v>
      </c>
      <c r="I17" s="40"/>
      <c r="J17" s="40"/>
    </row>
    <row r="18" spans="1:10" ht="13.5">
      <c r="A18" s="130"/>
      <c r="B18" s="130"/>
      <c r="C18" s="130"/>
      <c r="D18" s="130"/>
      <c r="E18" s="130"/>
      <c r="F18" s="131" t="s">
        <v>349</v>
      </c>
      <c r="G18" s="132" t="s">
        <v>350</v>
      </c>
      <c r="H18" s="133" t="s">
        <v>342</v>
      </c>
      <c r="I18" s="40"/>
      <c r="J18" s="40"/>
    </row>
    <row r="19" spans="1:10" ht="12.75">
      <c r="A19" s="134" t="s">
        <v>347</v>
      </c>
      <c r="B19" s="135"/>
      <c r="C19" s="135"/>
      <c r="D19" s="135"/>
      <c r="E19" s="135"/>
      <c r="F19" s="136">
        <v>31793</v>
      </c>
      <c r="G19" s="136">
        <v>39421</v>
      </c>
      <c r="H19" s="137">
        <f>ROUND(G19/F19*100,0)</f>
        <v>124</v>
      </c>
      <c r="I19" s="40"/>
      <c r="J19" s="40"/>
    </row>
    <row r="20" spans="1:10" ht="15">
      <c r="A20" s="138" t="s">
        <v>348</v>
      </c>
      <c r="B20" s="139"/>
      <c r="C20" s="139"/>
      <c r="D20" s="139"/>
      <c r="E20" s="139"/>
      <c r="F20" s="140">
        <v>4598</v>
      </c>
      <c r="G20" s="140">
        <v>5082</v>
      </c>
      <c r="H20" s="141">
        <f>ROUND(G20/F20*100,0)</f>
        <v>111</v>
      </c>
      <c r="I20" s="41"/>
      <c r="J20" s="40"/>
    </row>
    <row r="21" spans="1:10" ht="12.75">
      <c r="A21" s="142" t="s">
        <v>345</v>
      </c>
      <c r="B21" s="143"/>
      <c r="C21" s="143"/>
      <c r="D21" s="143"/>
      <c r="E21" s="143"/>
      <c r="F21" s="144">
        <f>SUM(F19:F20)</f>
        <v>36391</v>
      </c>
      <c r="G21" s="144">
        <f>SUM(G19:G20)</f>
        <v>44503</v>
      </c>
      <c r="H21" s="145">
        <f>ROUND(G21/F21*100,0)</f>
        <v>122</v>
      </c>
      <c r="I21" s="40"/>
      <c r="J21" s="40"/>
    </row>
    <row r="22" spans="1:10" ht="1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ht="12">
      <c r="A23" s="146"/>
    </row>
    <row r="24" ht="12">
      <c r="A24" s="146"/>
    </row>
    <row r="25" ht="12">
      <c r="A25" s="146"/>
    </row>
    <row r="26" ht="12">
      <c r="A26" s="147"/>
    </row>
    <row r="27" ht="12">
      <c r="A27" s="147"/>
    </row>
    <row r="28" ht="12">
      <c r="A28" s="147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2011-10-28T08:56:16Z</cp:lastPrinted>
  <dcterms:created xsi:type="dcterms:W3CDTF">2008-10-17T11:51:54Z</dcterms:created>
  <dcterms:modified xsi:type="dcterms:W3CDTF">2011-10-28T09:05:08Z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