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0" yWindow="1490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<sst xmlns="http://schemas.openxmlformats.org/spreadsheetml/2006/main" count="394" uniqueCount="343">
  <si>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</si>
  <si>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</si>
  <si>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</si>
  <si>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</si>
  <si>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</si>
  <si>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</si>
  <si>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</si>
  <si>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</si>
  <si>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</si>
  <si>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</si>
  <si>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</si>
  <si>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</si>
  <si>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</si>
  <si>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</si>
  <si>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</si>
  <si>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</si>
  <si>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</si>
  <si>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</si>
  <si>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</si>
  <si>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</si>
  <si>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</si>
  <si>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</si>
  <si>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</si>
  <si>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</si>
  <si>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</si>
  <si>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</si>
  <si>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</si>
  <si>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</si>
  <si>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</si>
  <si>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</si>
  <si>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</si>
  <si>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</si>
  <si>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</si>
  <si>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</si>
  <si>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</si>
  <si>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</si>
  <si>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</si>
  <si>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</si>
  <si>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</si>
  <si>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</si>
  <si>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</si>
  <si>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</si>
  <si>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</si>
  <si>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</si>
  <si>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</si>
  <si>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</si>
  <si>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</si>
  <si>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</si>
  <si>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</si>
  <si>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</si>
  <si>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</si>
  <si>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</si>
  <si>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</si>
  <si>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</si>
  <si>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</si>
  <si>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</si>
  <si>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</si>
  <si>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</si>
  <si>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</si>
  <si>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</si>
  <si>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</si>
  <si>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</si>
  <si>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</si>
  <si>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</si>
  <si>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</si>
  <si>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</si>
  <si>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</si>
  <si>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</si>
  <si>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</si>
  <si>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</si>
  <si>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</si>
  <si>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</si>
  <si>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</si>
  <si>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</si>
  <si>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</si>
  <si>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</si>
  <si>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</si>
  <si>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</si>
  <si>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</si>
  <si>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</si>
  <si>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</si>
  <si>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</si>
  <si>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</si>
  <si>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</si>
  <si>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</si>
  <si>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</si>
  <si>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</si>
  <si>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</si>
  <si>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</si>
  <si>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</si>
  <si>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</si>
  <si>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</si>
  <si>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</si>
  <si>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</si>
  <si>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</si>
  <si>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</si>
  <si>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</si>
  <si>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</si>
  <si>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</si>
  <si>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</si>
  <si>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</si>
  <si>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</si>
  <si>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</si>
  <si>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</si>
  <si>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</si>
  <si>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</si>
  <si>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</si>
  <si>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</si>
  <si>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</si>
  <si>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</si>
  <si>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</si>
  <si>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</si>
  <si>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</si>
  <si>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</si>
  <si>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</si>
  <si>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</si>
  <si>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</si>
  <si>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</si>
  <si>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</si>
  <si>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</si>
  <si>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</si>
  <si>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</si>
  <si>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</si>
  <si>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</si>
  <si>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</si>
  <si>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</si>
  <si>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</si>
  <si>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</si>
  <si>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</si>
  <si>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</si>
  <si>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</si>
  <si>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</si>
  <si>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</si>
  <si>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</si>
  <si>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</si>
  <si>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</si>
  <si>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</si>
  <si>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</si>
  <si>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</si>
  <si>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</si>
  <si>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</si>
  <si>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</si>
  <si>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</si>
  <si>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</si>
  <si>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</si>
  <si>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</si>
  <si>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</si>
  <si>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</si>
  <si>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</si>
  <si>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</si>
  <si>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</si>
  <si>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</si>
  <si>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</si>
  <si>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</si>
  <si>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</si>
  <si>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</si>
  <si>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</si>
  <si>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</si>
  <si>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</si>
  <si>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</si>
  <si>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</si>
  <si>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</si>
  <si>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</si>
  <si>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</si>
  <si>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</si>
  <si>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</si>
  <si>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</si>
  <si>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</si>
  <si>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</si>
  <si>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</si>
  <si>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</si>
  <si>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</si>
  <si>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</si>
  <si>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</si>
  <si>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</si>
  <si>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</si>
  <si>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</si>
  <si>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</si>
  <si>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</si>
  <si>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</si>
  <si>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</si>
  <si>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</si>
  <si>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</si>
  <si>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</si>
  <si>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</si>
  <si>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</si>
  <si>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</si>
  <si>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</si>
  <si>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</si>
  <si>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</si>
  <si>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</si>
  <si>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</si>
  <si>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</si>
  <si>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</si>
  <si>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</si>
  <si>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</si>
  <si>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</si>
  <si>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</si>
  <si>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</si>
  <si>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</si>
  <si>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</si>
  <si>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</si>
  <si>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</si>
  <si>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</si>
  <si>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</si>
  <si>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</si>
  <si>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</si>
  <si>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</si>
  <si>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</si>
  <si>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</si>
  <si>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</si>
  <si>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</si>
  <si>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</si>
  <si>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</si>
  <si>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</si>
  <si>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</si>
  <si>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</si>
  <si>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</si>
  <si>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</si>
  <si>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</si>
  <si>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</si>
  <si>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</si>
  <si>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</si>
  <si>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</si>
  <si>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</si>
  <si>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</si>
  <si>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</si>
  <si>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</si>
  <si>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</si>
  <si>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</si>
  <si>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</si>
  <si>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</si>
  <si>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</si>
  <si>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</si>
  <si>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</si>
  <si>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</si>
  <si>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</si>
  <si>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</si>
  <si>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</si>
  <si>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</si>
  <si>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</si>
  <si>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</si>
  <si>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</si>
  <si>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</si>
  <si>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</si>
  <si>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</si>
  <si>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</si>
  <si>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</si>
  <si>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</si>
  <si>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</si>
  <si>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</si>
  <si>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</si>
  <si>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</si>
  <si>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</si>
  <si>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</si>
  <si>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</si>
  <si>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</si>
  <si>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</si>
  <si>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</si>
  <si>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</si>
  <si>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</si>
  <si>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</si>
  <si>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</si>
  <si>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</si>
  <si>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</si>
  <si>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</si>
  <si>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</si>
  <si>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</si>
  <si>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</si>
  <si>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</si>
  <si>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</si>
  <si>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</si>
  <si>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</si>
  <si>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</si>
  <si>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</si>
  <si>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</si>
  <si>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</si>
  <si>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</si>
  <si>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</si>
  <si>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</si>
  <si>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</si>
  <si>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</si>
  <si>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</si>
  <si>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</si>
  <si>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</si>
  <si>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</si>
  <si>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</si>
  <si>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</si>
  <si>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</si>
  <si>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</si>
  <si>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</si>
  <si>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</si>
  <si>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</si>
  <si>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</si>
  <si>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</si>
  <si>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</si>
  <si>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</si>
  <si>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</si>
  <si>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</si>
  <si>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</si>
  <si>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</si>
  <si>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</si>
  <si>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</si>
  <si>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</si>
  <si>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</si>
  <si>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</si>
  <si>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</si>
  <si>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</si>
  <si>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</si>
  <si>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</si>
  <si>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</si>
  <si>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</si>
  <si>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</si>
  <si>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</si>
  <si>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</si>
  <si>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</si>
  <si>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</si>
  <si>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</si>
  <si>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</si>
  <si>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</si>
  <si>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</si>
  <si>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</si>
  <si>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</si>
  <si>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</si>
  <si>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</si>
  <si>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</si>
  <si>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</si>
  <si>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</si>
  <si>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</si>
  <si>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</si>
  <si>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</si>
  <si>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</si>
  <si>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MEĐIMURSKA</t>
  </si>
  <si>
    <t>1392</t>
  </si>
  <si>
    <t>NE</t>
  </si>
  <si>
    <t>ERENT ANTUN</t>
  </si>
  <si>
    <t>040379401</t>
  </si>
  <si>
    <t>040328445</t>
  </si>
  <si>
    <t>VITEZ DAMIR</t>
  </si>
  <si>
    <t>Obveznik: ČATEKS d.d. ČAKOVEC</t>
  </si>
  <si>
    <t>Ž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</si>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</sst>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16" fillId="32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16" fillId="32" borderId="25" xfId="35" applyFont="1" applyFill="1" applyBorder="1" applyAlignment="1" applyProtection="1">
      <alignment/>
      <protection hidden="1" locked="0"/>
    </xf>
    <xf numFmtId="0" fontId="16" fillId="32" borderId="29" xfId="35" applyFont="1" applyFill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">
      <c r="A2" s="170" t="s">
        <v>257</v>
      </c>
      <c r="B2" s="170"/>
      <c r="C2" s="170"/>
      <c r="D2" s="171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">
      <c r="A6" s="125" t="s">
        <v>260</v>
      </c>
      <c r="B6" s="126"/>
      <c r="C6" s="137" t="s">
        <v>324</v>
      </c>
      <c r="D6" s="138"/>
      <c r="E6" s="173"/>
      <c r="F6" s="173"/>
      <c r="G6" s="173"/>
      <c r="H6" s="173"/>
      <c r="I6" s="39"/>
      <c r="J6" s="22"/>
      <c r="K6" s="22"/>
      <c r="L6" s="22"/>
    </row>
    <row r="7" spans="1:12" ht="12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">
      <c r="A8" s="174" t="s">
        <v>261</v>
      </c>
      <c r="B8" s="175"/>
      <c r="C8" s="137" t="s">
        <v>325</v>
      </c>
      <c r="D8" s="138"/>
      <c r="E8" s="173"/>
      <c r="F8" s="173"/>
      <c r="G8" s="173"/>
      <c r="H8" s="173"/>
      <c r="I8" s="32"/>
      <c r="J8" s="22"/>
      <c r="K8" s="22"/>
      <c r="L8" s="22"/>
    </row>
    <row r="9" spans="1:12" ht="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">
      <c r="A10" s="167" t="s">
        <v>262</v>
      </c>
      <c r="B10" s="168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">
      <c r="A12" s="125" t="s">
        <v>263</v>
      </c>
      <c r="B12" s="126"/>
      <c r="C12" s="139" t="s">
        <v>327</v>
      </c>
      <c r="D12" s="164"/>
      <c r="E12" s="164"/>
      <c r="F12" s="164"/>
      <c r="G12" s="164"/>
      <c r="H12" s="164"/>
      <c r="I12" s="128"/>
      <c r="J12" s="22"/>
      <c r="K12" s="22"/>
      <c r="L12" s="22"/>
    </row>
    <row r="13" spans="1:12" ht="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">
      <c r="A14" s="125" t="s">
        <v>264</v>
      </c>
      <c r="B14" s="126"/>
      <c r="C14" s="165">
        <v>40000</v>
      </c>
      <c r="D14" s="166"/>
      <c r="E14" s="31"/>
      <c r="F14" s="139" t="s">
        <v>328</v>
      </c>
      <c r="G14" s="164"/>
      <c r="H14" s="164"/>
      <c r="I14" s="128"/>
      <c r="J14" s="22"/>
      <c r="K14" s="22"/>
      <c r="L14" s="22"/>
    </row>
    <row r="15" spans="1:12" ht="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">
      <c r="A16" s="125" t="s">
        <v>265</v>
      </c>
      <c r="B16" s="126"/>
      <c r="C16" s="139" t="s">
        <v>329</v>
      </c>
      <c r="D16" s="164"/>
      <c r="E16" s="164"/>
      <c r="F16" s="164"/>
      <c r="G16" s="164"/>
      <c r="H16" s="164"/>
      <c r="I16" s="128"/>
      <c r="J16" s="22"/>
      <c r="K16" s="22"/>
      <c r="L16" s="22"/>
    </row>
    <row r="17" spans="1:12" ht="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">
      <c r="A20" s="125" t="s">
        <v>267</v>
      </c>
      <c r="B20" s="126"/>
      <c r="C20" s="155" t="s">
        <v>331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">
      <c r="A22" s="125" t="s">
        <v>268</v>
      </c>
      <c r="B22" s="126"/>
      <c r="C22" s="44">
        <v>60</v>
      </c>
      <c r="D22" s="139" t="s">
        <v>328</v>
      </c>
      <c r="E22" s="160"/>
      <c r="F22" s="161"/>
      <c r="G22" s="162"/>
      <c r="H22" s="163"/>
      <c r="I22" s="46"/>
      <c r="J22" s="22"/>
      <c r="K22" s="22"/>
      <c r="L22" s="22"/>
    </row>
    <row r="23" spans="1:12" ht="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">
      <c r="A24" s="125" t="s">
        <v>269</v>
      </c>
      <c r="B24" s="126"/>
      <c r="C24" s="44">
        <v>20</v>
      </c>
      <c r="D24" s="139" t="s">
        <v>332</v>
      </c>
      <c r="E24" s="160"/>
      <c r="F24" s="160"/>
      <c r="G24" s="161"/>
      <c r="H24" s="38" t="s">
        <v>270</v>
      </c>
      <c r="I24" s="48">
        <v>379</v>
      </c>
      <c r="J24" s="22"/>
      <c r="K24" s="22"/>
      <c r="L24" s="22"/>
    </row>
    <row r="25" spans="1:12" ht="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">
      <c r="A46" s="120" t="s">
        <v>278</v>
      </c>
      <c r="B46" s="121"/>
      <c r="C46" s="139" t="s">
        <v>335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">
      <c r="A48" s="120" t="s">
        <v>280</v>
      </c>
      <c r="B48" s="121"/>
      <c r="C48" s="127" t="s">
        <v>336</v>
      </c>
      <c r="D48" s="123"/>
      <c r="E48" s="124"/>
      <c r="F48" s="32"/>
      <c r="G48" s="38" t="s">
        <v>281</v>
      </c>
      <c r="H48" s="127" t="s">
        <v>337</v>
      </c>
      <c r="I48" s="124"/>
      <c r="J48" s="22"/>
      <c r="K48" s="22"/>
      <c r="L48" s="22"/>
    </row>
    <row r="49" spans="1:12" ht="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">
      <c r="A52" s="125" t="s">
        <v>282</v>
      </c>
      <c r="B52" s="126"/>
      <c r="C52" s="127" t="s">
        <v>338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2.7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financije@cateks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9.8515625" style="0" bestFit="1" customWidth="1"/>
  </cols>
  <sheetData>
    <row r="1" spans="1:11" ht="12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">
      <c r="A2" s="180" t="s">
        <v>341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339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1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7" t="s">
        <v>288</v>
      </c>
      <c r="J5" s="78" t="s">
        <v>115</v>
      </c>
      <c r="K5" s="79" t="s">
        <v>116</v>
      </c>
    </row>
    <row r="6" spans="1:11" ht="12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66671716</v>
      </c>
      <c r="K9" s="12">
        <f>K10+K17+K27+K36+K40</f>
        <v>68013753</v>
      </c>
    </row>
    <row r="10" spans="1:11" ht="12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830740</v>
      </c>
      <c r="K10" s="12">
        <f>SUM(K11:K16)</f>
        <v>623055</v>
      </c>
    </row>
    <row r="11" spans="1:11" ht="12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>
        <v>830740</v>
      </c>
      <c r="K11" s="13">
        <v>623055</v>
      </c>
    </row>
    <row r="12" spans="1:11" ht="12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0</v>
      </c>
      <c r="K12" s="13">
        <v>0</v>
      </c>
    </row>
    <row r="13" spans="1:11" ht="12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>
        <v>0</v>
      </c>
      <c r="K13" s="13">
        <v>0</v>
      </c>
    </row>
    <row r="14" spans="1:11" ht="12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>
        <v>0</v>
      </c>
      <c r="K14" s="13">
        <v>0</v>
      </c>
    </row>
    <row r="15" spans="1:11" ht="12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0</v>
      </c>
      <c r="K15" s="13">
        <v>0</v>
      </c>
    </row>
    <row r="16" spans="1:11" ht="12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>
        <v>0</v>
      </c>
      <c r="K16" s="13">
        <v>0</v>
      </c>
    </row>
    <row r="17" spans="1:11" ht="12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62774291</v>
      </c>
      <c r="K17" s="12">
        <f>SUM(K18:K26)</f>
        <v>64204861</v>
      </c>
    </row>
    <row r="18" spans="1:11" ht="12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22610793</v>
      </c>
      <c r="K18" s="13">
        <v>22610793</v>
      </c>
    </row>
    <row r="19" spans="1:11" ht="12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21933129</v>
      </c>
      <c r="K19" s="13">
        <v>20797227</v>
      </c>
    </row>
    <row r="20" spans="1:11" ht="12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17296814</v>
      </c>
      <c r="K20" s="13">
        <v>20159258</v>
      </c>
    </row>
    <row r="21" spans="1:11" ht="12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647136</v>
      </c>
      <c r="K21" s="13">
        <v>524225</v>
      </c>
    </row>
    <row r="22" spans="1:11" ht="12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0</v>
      </c>
      <c r="K22" s="13">
        <v>0</v>
      </c>
    </row>
    <row r="23" spans="1:11" ht="12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0</v>
      </c>
      <c r="K23" s="13">
        <v>0</v>
      </c>
    </row>
    <row r="24" spans="1:11" ht="12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286419</v>
      </c>
      <c r="K24" s="13">
        <v>113358</v>
      </c>
    </row>
    <row r="25" spans="1:11" ht="12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0</v>
      </c>
      <c r="K25" s="13">
        <v>0</v>
      </c>
    </row>
    <row r="26" spans="1:11" ht="12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0</v>
      </c>
      <c r="K26" s="13">
        <v>0</v>
      </c>
    </row>
    <row r="27" spans="1:11" ht="12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2077602</v>
      </c>
      <c r="K27" s="12">
        <f>SUM(K28:K35)</f>
        <v>2315741</v>
      </c>
    </row>
    <row r="28" spans="1:11" ht="12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0</v>
      </c>
      <c r="K28" s="13">
        <v>0</v>
      </c>
    </row>
    <row r="29" spans="1:11" ht="12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>
        <v>0</v>
      </c>
      <c r="K29" s="13">
        <v>0</v>
      </c>
    </row>
    <row r="30" spans="1:11" ht="12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5000</v>
      </c>
      <c r="K30" s="13">
        <v>5000</v>
      </c>
    </row>
    <row r="31" spans="1:11" ht="12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>
        <v>0</v>
      </c>
      <c r="K31" s="13">
        <v>0</v>
      </c>
    </row>
    <row r="32" spans="1:11" ht="12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0</v>
      </c>
      <c r="K32" s="13">
        <v>0</v>
      </c>
    </row>
    <row r="33" spans="1:11" ht="12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2072602</v>
      </c>
      <c r="K33" s="13">
        <v>2310741</v>
      </c>
    </row>
    <row r="34" spans="1:11" ht="12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0</v>
      </c>
      <c r="K34" s="13">
        <v>0</v>
      </c>
    </row>
    <row r="35" spans="1:11" ht="12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>
        <v>0</v>
      </c>
    </row>
    <row r="36" spans="1:11" ht="12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989083</v>
      </c>
      <c r="K36" s="12">
        <f>SUM(K37:K39)</f>
        <v>870096</v>
      </c>
    </row>
    <row r="37" spans="1:11" ht="12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>
        <v>0</v>
      </c>
      <c r="K37" s="13">
        <v>0</v>
      </c>
    </row>
    <row r="38" spans="1:11" ht="12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989083</v>
      </c>
      <c r="K38" s="13">
        <v>870096</v>
      </c>
    </row>
    <row r="39" spans="1:11" ht="12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>
        <v>0</v>
      </c>
      <c r="K39" s="13">
        <v>0</v>
      </c>
    </row>
    <row r="40" spans="1:11" ht="12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0</v>
      </c>
      <c r="K40" s="13">
        <v>0</v>
      </c>
    </row>
    <row r="41" spans="1:11" ht="12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61396951</v>
      </c>
      <c r="K41" s="12">
        <f>K42+K50+K57+K65</f>
        <v>52062080</v>
      </c>
    </row>
    <row r="42" spans="1:11" ht="12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30089198</v>
      </c>
      <c r="K42" s="12">
        <f>SUM(K43:K49)</f>
        <v>33040872</v>
      </c>
    </row>
    <row r="43" spans="1:11" ht="12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5694728</v>
      </c>
      <c r="K43" s="13">
        <v>6636730</v>
      </c>
    </row>
    <row r="44" spans="1:11" ht="12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6096513</v>
      </c>
      <c r="K44" s="13">
        <v>7590715</v>
      </c>
    </row>
    <row r="45" spans="1:11" ht="12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17905349</v>
      </c>
      <c r="K45" s="13">
        <v>18574787</v>
      </c>
    </row>
    <row r="46" spans="1:11" ht="12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279350</v>
      </c>
      <c r="K46" s="13">
        <v>153596</v>
      </c>
    </row>
    <row r="47" spans="1:11" ht="12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113258</v>
      </c>
      <c r="K47" s="13">
        <v>85044</v>
      </c>
    </row>
    <row r="48" spans="1:11" ht="12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0</v>
      </c>
      <c r="K48" s="13">
        <v>0</v>
      </c>
    </row>
    <row r="49" spans="1:11" ht="12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>
        <v>0</v>
      </c>
      <c r="K49" s="13">
        <v>0</v>
      </c>
    </row>
    <row r="50" spans="1:11" ht="12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24785143</v>
      </c>
      <c r="K50" s="12">
        <f>SUM(K51:K56)</f>
        <v>17155867</v>
      </c>
    </row>
    <row r="51" spans="1:11" ht="12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0</v>
      </c>
      <c r="K51" s="13">
        <v>0</v>
      </c>
    </row>
    <row r="52" spans="1:11" ht="12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22718772</v>
      </c>
      <c r="K52" s="13">
        <v>15011201</v>
      </c>
    </row>
    <row r="53" spans="1:11" ht="12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0</v>
      </c>
      <c r="K53" s="13">
        <v>0</v>
      </c>
    </row>
    <row r="54" spans="1:11" ht="12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119340</v>
      </c>
      <c r="K54" s="13">
        <v>206455</v>
      </c>
    </row>
    <row r="55" spans="1:11" ht="12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930362</v>
      </c>
      <c r="K55" s="13">
        <v>910210</v>
      </c>
    </row>
    <row r="56" spans="1:11" ht="12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1016669</v>
      </c>
      <c r="K56" s="13">
        <v>1028001</v>
      </c>
    </row>
    <row r="57" spans="1:11" ht="12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4522988</v>
      </c>
      <c r="K57" s="12">
        <f>SUM(K58:K64)</f>
        <v>14167</v>
      </c>
    </row>
    <row r="58" spans="1:11" ht="12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>
        <v>0</v>
      </c>
      <c r="K58" s="13">
        <v>0</v>
      </c>
    </row>
    <row r="59" spans="1:11" ht="12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>
        <v>0</v>
      </c>
      <c r="K59" s="13">
        <v>0</v>
      </c>
    </row>
    <row r="60" spans="1:11" ht="12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>
        <v>0</v>
      </c>
      <c r="K60" s="13">
        <v>0</v>
      </c>
    </row>
    <row r="61" spans="1:11" ht="12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>
        <v>0</v>
      </c>
      <c r="K61" s="13">
        <v>0</v>
      </c>
    </row>
    <row r="62" spans="1:11" ht="12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0</v>
      </c>
      <c r="K62" s="13">
        <v>0</v>
      </c>
    </row>
    <row r="63" spans="1:11" ht="12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4500000</v>
      </c>
      <c r="K63" s="13">
        <v>0</v>
      </c>
    </row>
    <row r="64" spans="1:11" ht="12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22988</v>
      </c>
      <c r="K64" s="13">
        <v>14167</v>
      </c>
    </row>
    <row r="65" spans="1:11" ht="12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1999622</v>
      </c>
      <c r="K65" s="13">
        <v>1851174</v>
      </c>
    </row>
    <row r="66" spans="1:11" ht="12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63406</v>
      </c>
      <c r="K66" s="13">
        <v>2654</v>
      </c>
    </row>
    <row r="67" spans="1:11" ht="12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128132073</v>
      </c>
      <c r="K67" s="12">
        <f>K8+K9+K41+K66</f>
        <v>120078487</v>
      </c>
    </row>
    <row r="68" spans="1:11" ht="12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78079013</v>
      </c>
      <c r="K70" s="20">
        <f>K71+K72+K73+K79+K80+K83+K86</f>
        <v>71281078</v>
      </c>
    </row>
    <row r="71" spans="1:11" ht="12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73860300</v>
      </c>
      <c r="K71" s="13">
        <v>73860300</v>
      </c>
    </row>
    <row r="72" spans="1:11" ht="12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>
        <v>0</v>
      </c>
      <c r="K72" s="13">
        <v>0</v>
      </c>
    </row>
    <row r="73" spans="1:11" ht="12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4643419</v>
      </c>
      <c r="K73" s="12">
        <f>K74+K75-K76+K77+K78</f>
        <v>2496635</v>
      </c>
    </row>
    <row r="74" spans="1:11" ht="12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1032827</v>
      </c>
      <c r="K74" s="13">
        <v>1032827</v>
      </c>
    </row>
    <row r="75" spans="1:11" ht="12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1943182</v>
      </c>
      <c r="K75" s="13">
        <v>1943182</v>
      </c>
    </row>
    <row r="76" spans="1:11" ht="12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2531437</v>
      </c>
      <c r="K76" s="13">
        <v>2531437</v>
      </c>
    </row>
    <row r="77" spans="1:11" ht="12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0</v>
      </c>
      <c r="K77" s="13">
        <v>0</v>
      </c>
    </row>
    <row r="78" spans="1:11" ht="12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4198847</v>
      </c>
      <c r="K78" s="13">
        <v>2052063</v>
      </c>
    </row>
    <row r="79" spans="1:11" ht="12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19929613</v>
      </c>
      <c r="K79" s="13">
        <v>19929613</v>
      </c>
    </row>
    <row r="80" spans="1:11" ht="12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-18207535</v>
      </c>
      <c r="K80" s="12">
        <f>K81-K82</f>
        <v>-18207535</v>
      </c>
    </row>
    <row r="81" spans="1:11" ht="12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0</v>
      </c>
      <c r="K81" s="13">
        <v>0</v>
      </c>
    </row>
    <row r="82" spans="1:11" ht="12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18207535</v>
      </c>
      <c r="K82" s="13">
        <v>18207535</v>
      </c>
    </row>
    <row r="83" spans="1:11" ht="12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-2146784</v>
      </c>
      <c r="K83" s="12">
        <f>K84-K85</f>
        <v>-6797935</v>
      </c>
    </row>
    <row r="84" spans="1:11" ht="12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0</v>
      </c>
      <c r="K84" s="13">
        <v>0</v>
      </c>
    </row>
    <row r="85" spans="1:11" ht="12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2146784</v>
      </c>
      <c r="K85" s="13">
        <v>6797935</v>
      </c>
    </row>
    <row r="86" spans="1:11" ht="12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0</v>
      </c>
      <c r="K86" s="13">
        <v>0</v>
      </c>
    </row>
    <row r="87" spans="1:11" ht="12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0</v>
      </c>
      <c r="K88" s="13">
        <v>0</v>
      </c>
    </row>
    <row r="89" spans="1:11" ht="12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>
        <v>0</v>
      </c>
      <c r="K89" s="13">
        <v>0</v>
      </c>
    </row>
    <row r="90" spans="1:11" ht="12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0</v>
      </c>
      <c r="K90" s="13">
        <v>0</v>
      </c>
    </row>
    <row r="91" spans="1:11" ht="12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14735928</v>
      </c>
      <c r="K91" s="12">
        <f>SUM(K92:K100)</f>
        <v>13876020</v>
      </c>
    </row>
    <row r="92" spans="1:11" ht="12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0</v>
      </c>
      <c r="K92" s="13">
        <v>0</v>
      </c>
    </row>
    <row r="93" spans="1:11" ht="12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0</v>
      </c>
      <c r="K93" s="13">
        <v>0</v>
      </c>
    </row>
    <row r="94" spans="1:11" ht="12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14029747</v>
      </c>
      <c r="K94" s="13">
        <v>13244340</v>
      </c>
    </row>
    <row r="95" spans="1:11" ht="12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>
        <v>0</v>
      </c>
      <c r="K95" s="13">
        <v>0</v>
      </c>
    </row>
    <row r="96" spans="1:11" ht="12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>
        <v>0</v>
      </c>
      <c r="K96" s="13">
        <v>0</v>
      </c>
    </row>
    <row r="97" spans="1:11" ht="12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>
        <v>0</v>
      </c>
      <c r="K97" s="13">
        <v>0</v>
      </c>
    </row>
    <row r="98" spans="1:11" ht="12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>
        <v>0</v>
      </c>
      <c r="K98" s="13">
        <v>0</v>
      </c>
    </row>
    <row r="99" spans="1:11" ht="12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706181</v>
      </c>
      <c r="K99" s="13">
        <v>631680</v>
      </c>
    </row>
    <row r="100" spans="1:11" ht="12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0</v>
      </c>
      <c r="K100" s="13">
        <v>0</v>
      </c>
    </row>
    <row r="101" spans="1:11" ht="12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35282328</v>
      </c>
      <c r="K101" s="12">
        <f>SUM(K102:K113)</f>
        <v>34921389</v>
      </c>
    </row>
    <row r="102" spans="1:11" ht="12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0</v>
      </c>
      <c r="K102" s="13">
        <v>0</v>
      </c>
    </row>
    <row r="103" spans="1:11" ht="12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>
        <v>0</v>
      </c>
      <c r="K103" s="13">
        <v>0</v>
      </c>
    </row>
    <row r="104" spans="1:11" ht="12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17901106</v>
      </c>
      <c r="K104" s="13">
        <v>21715244</v>
      </c>
    </row>
    <row r="105" spans="1:11" ht="12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0</v>
      </c>
      <c r="K105" s="13">
        <v>0</v>
      </c>
    </row>
    <row r="106" spans="1:11" ht="12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14755609</v>
      </c>
      <c r="K106" s="13">
        <v>10478841</v>
      </c>
    </row>
    <row r="107" spans="1:11" ht="12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0</v>
      </c>
      <c r="K107" s="13">
        <v>0</v>
      </c>
    </row>
    <row r="108" spans="1:11" ht="12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0</v>
      </c>
      <c r="K108" s="13">
        <v>0</v>
      </c>
    </row>
    <row r="109" spans="1:11" ht="12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1455812</v>
      </c>
      <c r="K109" s="13">
        <v>1479939</v>
      </c>
    </row>
    <row r="110" spans="1:11" ht="12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828213</v>
      </c>
      <c r="K110" s="13">
        <v>780280</v>
      </c>
    </row>
    <row r="111" spans="1:11" ht="12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0</v>
      </c>
      <c r="K111" s="13">
        <v>0</v>
      </c>
    </row>
    <row r="112" spans="1:11" ht="12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>
        <v>0</v>
      </c>
      <c r="K112" s="13">
        <v>0</v>
      </c>
    </row>
    <row r="113" spans="1:11" ht="12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341588</v>
      </c>
      <c r="K113" s="13">
        <v>467085</v>
      </c>
    </row>
    <row r="114" spans="1:11" ht="12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34804</v>
      </c>
      <c r="K114" s="13">
        <v>0</v>
      </c>
    </row>
    <row r="115" spans="1:11" ht="12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128132073</v>
      </c>
      <c r="K115" s="12">
        <f>K70+K87+K91+K101+K114</f>
        <v>120078487</v>
      </c>
    </row>
    <row r="116" spans="1:11" ht="12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">
      <c r="A117" s="208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22"/>
      <c r="J118" s="222"/>
      <c r="K118" s="223"/>
    </row>
    <row r="119" spans="1:11" ht="12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/>
      <c r="K119" s="13"/>
    </row>
    <row r="120" spans="1:11" ht="12">
      <c r="A120" s="211" t="s">
        <v>9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">
      <c r="A2" s="180" t="s">
        <v>342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339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2.5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135050624</v>
      </c>
      <c r="K7" s="20">
        <f>SUM(K8:K9)</f>
        <v>91064839</v>
      </c>
    </row>
    <row r="8" spans="1:11" ht="12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131164313</v>
      </c>
      <c r="K8" s="13">
        <v>88312441</v>
      </c>
    </row>
    <row r="9" spans="1:11" ht="12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3886311</v>
      </c>
      <c r="K9" s="13">
        <v>2752398</v>
      </c>
    </row>
    <row r="10" spans="1:11" ht="12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134623278</v>
      </c>
      <c r="K10" s="12">
        <f>K11+K12+K16+K20+K21+K22+K25+K26</f>
        <v>95634868</v>
      </c>
    </row>
    <row r="11" spans="1:11" ht="12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63603</v>
      </c>
      <c r="K11" s="13">
        <v>-3308364</v>
      </c>
    </row>
    <row r="12" spans="1:11" ht="12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99911077</v>
      </c>
      <c r="K12" s="12">
        <f>SUM(K13:K15)</f>
        <v>62463912</v>
      </c>
    </row>
    <row r="13" spans="1:11" ht="12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51360218</v>
      </c>
      <c r="K13" s="13">
        <v>53026616</v>
      </c>
    </row>
    <row r="14" spans="1:11" ht="12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46138937</v>
      </c>
      <c r="K14" s="13">
        <v>6908370</v>
      </c>
    </row>
    <row r="15" spans="1:11" ht="12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2411922</v>
      </c>
      <c r="K15" s="13">
        <v>2528926</v>
      </c>
    </row>
    <row r="16" spans="1:11" ht="12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22612125</v>
      </c>
      <c r="K16" s="12">
        <f>SUM(K17:K19)</f>
        <v>23204110</v>
      </c>
    </row>
    <row r="17" spans="1:11" ht="12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14475605</v>
      </c>
      <c r="K17" s="13">
        <v>14974647</v>
      </c>
    </row>
    <row r="18" spans="1:11" ht="12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4799452</v>
      </c>
      <c r="K18" s="13">
        <v>4804051</v>
      </c>
    </row>
    <row r="19" spans="1:11" ht="12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3337068</v>
      </c>
      <c r="K19" s="13">
        <v>3425412</v>
      </c>
    </row>
    <row r="20" spans="1:11" ht="12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3088400</v>
      </c>
      <c r="K20" s="13">
        <v>3073322</v>
      </c>
    </row>
    <row r="21" spans="1:11" ht="12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7163192</v>
      </c>
      <c r="K21" s="13">
        <v>7360914</v>
      </c>
    </row>
    <row r="22" spans="1:11" ht="12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1166295</v>
      </c>
      <c r="K22" s="12">
        <f>SUM(K23:K24)</f>
        <v>2413601</v>
      </c>
    </row>
    <row r="23" spans="1:11" ht="12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0</v>
      </c>
      <c r="K23" s="13">
        <v>0</v>
      </c>
    </row>
    <row r="24" spans="1:11" ht="12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1166295</v>
      </c>
      <c r="K24" s="13">
        <v>2413601</v>
      </c>
    </row>
    <row r="25" spans="1:11" ht="12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0</v>
      </c>
      <c r="K25" s="13">
        <v>0</v>
      </c>
    </row>
    <row r="26" spans="1:11" ht="12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618586</v>
      </c>
      <c r="K26" s="13">
        <v>427373</v>
      </c>
    </row>
    <row r="27" spans="1:11" ht="12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443037</v>
      </c>
      <c r="K27" s="12">
        <f>SUM(K28:K32)</f>
        <v>706166</v>
      </c>
    </row>
    <row r="28" spans="1:11" ht="12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0</v>
      </c>
      <c r="K28" s="13">
        <v>0</v>
      </c>
    </row>
    <row r="29" spans="1:11" ht="12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361117</v>
      </c>
      <c r="K29" s="13">
        <v>587288</v>
      </c>
    </row>
    <row r="30" spans="1:11" ht="12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0</v>
      </c>
      <c r="K31" s="13">
        <v>0</v>
      </c>
    </row>
    <row r="32" spans="1:11" ht="12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81920</v>
      </c>
      <c r="K32" s="13">
        <v>118878</v>
      </c>
    </row>
    <row r="33" spans="1:11" ht="12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3017167</v>
      </c>
      <c r="K33" s="12">
        <f>SUM(K34:K37)</f>
        <v>2934072</v>
      </c>
    </row>
    <row r="34" spans="1:11" ht="12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0</v>
      </c>
      <c r="K34" s="13">
        <v>0</v>
      </c>
    </row>
    <row r="35" spans="1:11" ht="12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3017167</v>
      </c>
      <c r="K35" s="13">
        <v>2934072</v>
      </c>
    </row>
    <row r="36" spans="1:11" ht="12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0</v>
      </c>
    </row>
    <row r="37" spans="1:11" ht="12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0</v>
      </c>
      <c r="K37" s="13">
        <v>0</v>
      </c>
    </row>
    <row r="38" spans="1:11" ht="12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135493661</v>
      </c>
      <c r="K42" s="12">
        <f>K7+K27+K38+K40</f>
        <v>91771005</v>
      </c>
    </row>
    <row r="43" spans="1:11" ht="12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137640445</v>
      </c>
      <c r="K43" s="12">
        <f>K10+K33+K39+K41</f>
        <v>98568940</v>
      </c>
    </row>
    <row r="44" spans="1:11" ht="12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-2146784</v>
      </c>
      <c r="K44" s="12">
        <f>K42-K43</f>
        <v>-6797935</v>
      </c>
    </row>
    <row r="45" spans="1:11" ht="12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2146784</v>
      </c>
      <c r="K46" s="12">
        <f>IF(K43&gt;K42,K43-K42,0)</f>
        <v>6797935</v>
      </c>
    </row>
    <row r="47" spans="1:11" ht="12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0</v>
      </c>
      <c r="K47" s="13">
        <v>0</v>
      </c>
    </row>
    <row r="48" spans="1:11" ht="12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-2146784</v>
      </c>
      <c r="K48" s="12">
        <f>K44-K47</f>
        <v>-6797935</v>
      </c>
    </row>
    <row r="49" spans="1:11" ht="12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2146784</v>
      </c>
      <c r="K50" s="18">
        <f>IF(K48&lt;0,-K48,0)</f>
        <v>6797935</v>
      </c>
    </row>
    <row r="51" spans="1:11" ht="12.75">
      <c r="A51" s="208" t="s">
        <v>120</v>
      </c>
      <c r="B51" s="219"/>
      <c r="C51" s="219"/>
      <c r="D51" s="219"/>
      <c r="E51" s="219"/>
      <c r="F51" s="219"/>
      <c r="G51" s="219"/>
      <c r="H51" s="219"/>
      <c r="I51" s="231"/>
      <c r="J51" s="231"/>
      <c r="K51" s="232"/>
    </row>
    <row r="52" spans="1:11" ht="12">
      <c r="A52" s="196" t="s">
        <v>194</v>
      </c>
      <c r="B52" s="197"/>
      <c r="C52" s="197"/>
      <c r="D52" s="197"/>
      <c r="E52" s="197"/>
      <c r="F52" s="197"/>
      <c r="G52" s="197"/>
      <c r="H52" s="197"/>
      <c r="I52" s="222"/>
      <c r="J52" s="222"/>
      <c r="K52" s="223"/>
    </row>
    <row r="53" spans="1:11" ht="12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/>
      <c r="K53" s="13"/>
    </row>
    <row r="54" spans="1:11" ht="12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/>
    </row>
    <row r="55" spans="1:11" ht="12.75">
      <c r="A55" s="208" t="s">
        <v>197</v>
      </c>
      <c r="B55" s="219"/>
      <c r="C55" s="219"/>
      <c r="D55" s="219"/>
      <c r="E55" s="219"/>
      <c r="F55" s="219"/>
      <c r="G55" s="219"/>
      <c r="H55" s="219"/>
      <c r="I55" s="231"/>
      <c r="J55" s="231"/>
      <c r="K55" s="232"/>
    </row>
    <row r="56" spans="1:11" ht="12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v>-2146784</v>
      </c>
      <c r="K56" s="11">
        <v>-6797935</v>
      </c>
    </row>
    <row r="57" spans="1:11" ht="12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0</v>
      </c>
      <c r="K58" s="13">
        <v>0</v>
      </c>
    </row>
    <row r="59" spans="1:11" ht="12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0</v>
      </c>
      <c r="K59" s="13">
        <v>0</v>
      </c>
    </row>
    <row r="60" spans="1:11" ht="12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0</v>
      </c>
      <c r="K60" s="13">
        <v>0</v>
      </c>
    </row>
    <row r="61" spans="1:11" ht="12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>
        <v>0</v>
      </c>
      <c r="K61" s="13">
        <v>0</v>
      </c>
    </row>
    <row r="62" spans="1:11" ht="12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>
        <v>0</v>
      </c>
      <c r="K62" s="13">
        <v>0</v>
      </c>
    </row>
    <row r="63" spans="1:11" ht="12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>
        <v>0</v>
      </c>
      <c r="K63" s="13">
        <v>0</v>
      </c>
    </row>
    <row r="64" spans="1:11" ht="12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0</v>
      </c>
      <c r="K64" s="13">
        <v>0</v>
      </c>
    </row>
    <row r="65" spans="1:11" ht="12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0</v>
      </c>
      <c r="K65" s="13">
        <v>0</v>
      </c>
    </row>
    <row r="66" spans="1:11" ht="12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-2146784</v>
      </c>
      <c r="K67" s="18">
        <f>K56+K66</f>
        <v>-6797935</v>
      </c>
    </row>
    <row r="68" spans="1:11" ht="12.75">
      <c r="A68" s="208" t="s">
        <v>196</v>
      </c>
      <c r="B68" s="219"/>
      <c r="C68" s="219"/>
      <c r="D68" s="219"/>
      <c r="E68" s="219"/>
      <c r="F68" s="219"/>
      <c r="G68" s="219"/>
      <c r="H68" s="219"/>
      <c r="I68" s="231"/>
      <c r="J68" s="231"/>
      <c r="K68" s="232"/>
    </row>
    <row r="69" spans="1:11" ht="12">
      <c r="A69" s="196" t="s">
        <v>195</v>
      </c>
      <c r="B69" s="197"/>
      <c r="C69" s="197"/>
      <c r="D69" s="197"/>
      <c r="E69" s="197"/>
      <c r="F69" s="197"/>
      <c r="G69" s="197"/>
      <c r="H69" s="197"/>
      <c r="I69" s="222"/>
      <c r="J69" s="222"/>
      <c r="K69" s="223"/>
    </row>
    <row r="70" spans="1:11" ht="12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/>
      <c r="K70" s="13"/>
    </row>
    <row r="71" spans="1:11" ht="12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sheetData>
    <row r="1" spans="1:11" ht="12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">
      <c r="A2" s="243" t="s">
        <v>342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">
      <c r="A4" s="245" t="s">
        <v>339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13">
        <v>-2146784</v>
      </c>
      <c r="K8" s="13">
        <v>-6797935</v>
      </c>
    </row>
    <row r="9" spans="1:11" ht="12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13">
        <v>3088400</v>
      </c>
      <c r="K9" s="13">
        <v>3073322</v>
      </c>
    </row>
    <row r="10" spans="1:11" ht="12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13">
        <v>3134259</v>
      </c>
      <c r="K10" s="13">
        <v>0</v>
      </c>
    </row>
    <row r="11" spans="1:11" ht="12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13">
        <v>0</v>
      </c>
      <c r="K11" s="13">
        <v>7629276</v>
      </c>
    </row>
    <row r="12" spans="1:11" ht="12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13">
        <v>893071</v>
      </c>
      <c r="K12" s="13">
        <v>0</v>
      </c>
    </row>
    <row r="13" spans="1:11" ht="12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13">
        <v>233036</v>
      </c>
      <c r="K13" s="13">
        <v>179739</v>
      </c>
    </row>
    <row r="14" spans="1:11" ht="12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5201982</v>
      </c>
      <c r="K14" s="12">
        <f>SUM(K8:K13)</f>
        <v>4084402</v>
      </c>
    </row>
    <row r="15" spans="1:11" ht="12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13">
        <v>0</v>
      </c>
      <c r="K15" s="13">
        <v>4175077</v>
      </c>
    </row>
    <row r="16" spans="1:11" ht="12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13">
        <v>4794348</v>
      </c>
      <c r="K16" s="13">
        <v>0</v>
      </c>
    </row>
    <row r="17" spans="1:11" ht="12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13">
        <v>0</v>
      </c>
      <c r="K17" s="13">
        <v>2951674</v>
      </c>
    </row>
    <row r="18" spans="1:11" ht="12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13">
        <v>27235</v>
      </c>
      <c r="K18" s="13">
        <v>34804</v>
      </c>
    </row>
    <row r="19" spans="1:11" ht="12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4821583</v>
      </c>
      <c r="K19" s="12">
        <f>SUM(K15:K18)</f>
        <v>7161555</v>
      </c>
    </row>
    <row r="20" spans="1:11" ht="12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380399</v>
      </c>
      <c r="K20" s="12">
        <f>IF(K14&gt;K19,K14-K19,0)</f>
        <v>0</v>
      </c>
    </row>
    <row r="21" spans="1:11" ht="12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3077153</v>
      </c>
    </row>
    <row r="22" spans="1:11" ht="12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>
        <v>0</v>
      </c>
      <c r="K23" s="13">
        <v>0</v>
      </c>
    </row>
    <row r="24" spans="1:11" ht="12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0</v>
      </c>
      <c r="K24" s="13">
        <v>0</v>
      </c>
    </row>
    <row r="25" spans="1:11" ht="12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>
        <v>0</v>
      </c>
      <c r="K25" s="13">
        <v>0</v>
      </c>
    </row>
    <row r="26" spans="1:11" ht="12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0</v>
      </c>
      <c r="K26" s="13">
        <v>0</v>
      </c>
    </row>
    <row r="27" spans="1:11" ht="12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>
        <v>0</v>
      </c>
      <c r="K27" s="13">
        <v>0</v>
      </c>
    </row>
    <row r="28" spans="1:11" ht="12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0</v>
      </c>
      <c r="K28" s="12">
        <f>SUM(K23:K27)</f>
        <v>0</v>
      </c>
    </row>
    <row r="29" spans="1:11" ht="12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13">
        <v>250169</v>
      </c>
      <c r="K29" s="13">
        <v>4296207</v>
      </c>
    </row>
    <row r="30" spans="1:11" ht="12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0</v>
      </c>
      <c r="K30" s="13">
        <v>0</v>
      </c>
    </row>
    <row r="31" spans="1:11" ht="12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>
        <v>0</v>
      </c>
      <c r="K31" s="13">
        <v>0</v>
      </c>
    </row>
    <row r="32" spans="1:11" ht="12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250169</v>
      </c>
      <c r="K32" s="12">
        <f>SUM(K29:K31)</f>
        <v>4296207</v>
      </c>
    </row>
    <row r="33" spans="1:11" ht="12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250169</v>
      </c>
      <c r="K34" s="12">
        <f>IF(K32&gt;K28,K32-K28,0)</f>
        <v>4296207</v>
      </c>
    </row>
    <row r="35" spans="1:11" ht="12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>
        <v>0</v>
      </c>
      <c r="K36" s="13">
        <v>0</v>
      </c>
    </row>
    <row r="37" spans="1:11" ht="12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13">
        <v>3444337</v>
      </c>
      <c r="K37" s="13">
        <v>3028731</v>
      </c>
    </row>
    <row r="38" spans="1:11" ht="12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>
        <v>61840</v>
      </c>
      <c r="K38" s="13">
        <v>4508821</v>
      </c>
    </row>
    <row r="39" spans="1:11" ht="12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3506177</v>
      </c>
      <c r="K39" s="12">
        <f>SUM(K36:K38)</f>
        <v>7537552</v>
      </c>
    </row>
    <row r="40" spans="1:11" ht="12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>
        <v>0</v>
      </c>
      <c r="K40" s="13">
        <v>0</v>
      </c>
    </row>
    <row r="41" spans="1:11" ht="12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>
        <v>0</v>
      </c>
      <c r="K41" s="13">
        <v>0</v>
      </c>
    </row>
    <row r="42" spans="1:11" ht="12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>
        <v>0</v>
      </c>
      <c r="K42" s="13">
        <v>0</v>
      </c>
    </row>
    <row r="43" spans="1:11" ht="12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>
        <v>0</v>
      </c>
      <c r="K43" s="13">
        <v>0</v>
      </c>
    </row>
    <row r="44" spans="1:11" ht="12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13">
        <v>3501790</v>
      </c>
      <c r="K44" s="13">
        <v>312640</v>
      </c>
    </row>
    <row r="45" spans="1:11" ht="12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3501790</v>
      </c>
      <c r="K45" s="12">
        <f>SUM(K40:K44)</f>
        <v>312640</v>
      </c>
    </row>
    <row r="46" spans="1:11" ht="12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4387</v>
      </c>
      <c r="K46" s="12">
        <f>IF(K39&gt;K45,K39-K45,0)</f>
        <v>7224912</v>
      </c>
    </row>
    <row r="47" spans="1:11" ht="12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134617</v>
      </c>
      <c r="K48" s="12">
        <f>IF(K20-K21+K33-K34+K46-K47&gt;0,K20-K21+K33-K34+K46-K47,0)</f>
        <v>0</v>
      </c>
    </row>
    <row r="49" spans="1:11" ht="12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148448</v>
      </c>
    </row>
    <row r="50" spans="1:11" ht="12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1865005</v>
      </c>
      <c r="K50" s="13">
        <v>1999622</v>
      </c>
    </row>
    <row r="51" spans="1:11" ht="12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f>J48</f>
        <v>134617</v>
      </c>
      <c r="K51" s="13">
        <f>K48</f>
        <v>0</v>
      </c>
    </row>
    <row r="52" spans="1:11" ht="12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>
        <f>J49</f>
        <v>0</v>
      </c>
      <c r="K52" s="13">
        <f>K49</f>
        <v>148448</v>
      </c>
    </row>
    <row r="53" spans="1:11" ht="12">
      <c r="A53" s="211" t="s">
        <v>184</v>
      </c>
      <c r="B53" s="212"/>
      <c r="C53" s="212"/>
      <c r="D53" s="212"/>
      <c r="E53" s="212"/>
      <c r="F53" s="212"/>
      <c r="G53" s="212"/>
      <c r="H53" s="212"/>
      <c r="I53" s="7">
        <v>44</v>
      </c>
      <c r="J53" s="10">
        <f>J50+J51-J52</f>
        <v>1999622</v>
      </c>
      <c r="K53" s="18">
        <f>K50+K51-K52</f>
        <v>1851174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36:K38 J29:K31 J15:K18 J23:K27 J8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7"/>
    </row>
    <row r="2" spans="1:12" ht="15">
      <c r="A2" s="95"/>
      <c r="B2" s="96"/>
      <c r="C2" s="275" t="s">
        <v>293</v>
      </c>
      <c r="D2" s="275"/>
      <c r="E2" s="100">
        <v>40544</v>
      </c>
      <c r="F2" s="99" t="s">
        <v>258</v>
      </c>
      <c r="G2" s="276">
        <v>40908</v>
      </c>
      <c r="H2" s="277"/>
      <c r="I2" s="96"/>
      <c r="J2" s="96"/>
      <c r="K2" s="96"/>
      <c r="L2" s="101"/>
    </row>
    <row r="3" spans="1:11" ht="22.5" thickBot="1">
      <c r="A3" s="278" t="s">
        <v>340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07">
        <v>73860300</v>
      </c>
      <c r="K5" s="107">
        <v>73860300</v>
      </c>
    </row>
    <row r="6" spans="1:11" ht="12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08">
        <v>0</v>
      </c>
      <c r="K6" s="108">
        <v>0</v>
      </c>
    </row>
    <row r="7" spans="1:11" ht="12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08">
        <v>4643419</v>
      </c>
      <c r="K7" s="108">
        <v>2496635</v>
      </c>
    </row>
    <row r="8" spans="1:11" ht="12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08">
        <v>-18207535</v>
      </c>
      <c r="K8" s="108">
        <v>-18207535</v>
      </c>
    </row>
    <row r="9" spans="1:11" ht="12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08">
        <v>-2146784</v>
      </c>
      <c r="K9" s="108">
        <v>-6797935</v>
      </c>
    </row>
    <row r="10" spans="1:11" ht="12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>
        <v>19929613</v>
      </c>
      <c r="K10" s="108">
        <v>19929613</v>
      </c>
    </row>
    <row r="11" spans="1:11" ht="12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>
        <v>0</v>
      </c>
      <c r="K11" s="108">
        <v>0</v>
      </c>
    </row>
    <row r="12" spans="1:11" ht="12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>
        <v>0</v>
      </c>
      <c r="K12" s="108">
        <v>0</v>
      </c>
    </row>
    <row r="13" spans="1:11" ht="12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>
        <v>0</v>
      </c>
      <c r="K13" s="108">
        <v>0</v>
      </c>
    </row>
    <row r="14" spans="1:11" ht="12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78079013</v>
      </c>
      <c r="K14" s="109">
        <f>SUM(K5:K13)</f>
        <v>71281078</v>
      </c>
    </row>
    <row r="15" spans="1:11" ht="12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0</v>
      </c>
      <c r="K15" s="108">
        <v>0</v>
      </c>
    </row>
    <row r="16" spans="1:11" ht="12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>
        <v>0</v>
      </c>
      <c r="K16" s="108">
        <v>0</v>
      </c>
    </row>
    <row r="17" spans="1:11" ht="12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>
        <v>0</v>
      </c>
      <c r="K17" s="108">
        <v>0</v>
      </c>
    </row>
    <row r="18" spans="1:11" ht="12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>
        <v>0</v>
      </c>
      <c r="K18" s="108">
        <v>0</v>
      </c>
    </row>
    <row r="19" spans="1:11" ht="12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>
        <v>0</v>
      </c>
      <c r="K19" s="108">
        <v>0</v>
      </c>
    </row>
    <row r="20" spans="1:11" ht="12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>
        <v>0</v>
      </c>
      <c r="K20" s="108">
        <v>0</v>
      </c>
    </row>
    <row r="21" spans="1:11" ht="12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0</v>
      </c>
      <c r="K21" s="110">
        <f>SUM(K15:K20)</f>
        <v>0</v>
      </c>
    </row>
    <row r="22" spans="1:11" ht="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">
      <c r="A23" s="271" t="s">
        <v>313</v>
      </c>
      <c r="B23" s="272"/>
      <c r="C23" s="272"/>
      <c r="D23" s="272"/>
      <c r="E23" s="272"/>
      <c r="F23" s="272"/>
      <c r="G23" s="272"/>
      <c r="H23" s="272"/>
      <c r="I23" s="111">
        <v>18</v>
      </c>
      <c r="J23" s="107"/>
      <c r="K23" s="107"/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2">
        <v>19</v>
      </c>
      <c r="J24" s="110"/>
      <c r="K24" s="110"/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Cateks59</cp:lastModifiedBy>
  <cp:lastPrinted>2011-03-28T11:17:39Z</cp:lastPrinted>
  <dcterms:created xsi:type="dcterms:W3CDTF">2008-10-17T11:51:54Z</dcterms:created>
  <dcterms:modified xsi:type="dcterms:W3CDTF">2012-04-27T05:51:45Z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