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0\10 MJESEČNE KONSOLIDACIJE\03 2020\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19200" windowHeight="649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1" i="21" l="1"/>
  <c r="E41" i="21"/>
  <c r="H41" i="21" l="1"/>
  <c r="G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4" i="21" s="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53" i="20" l="1"/>
  <c r="D31" i="21"/>
  <c r="D24" i="21"/>
  <c r="D65" i="21" s="1"/>
  <c r="D69" i="21" s="1"/>
  <c r="D83" i="21" s="1"/>
  <c r="E40" i="23"/>
  <c r="K10" i="23"/>
  <c r="M10" i="23" s="1"/>
  <c r="E23" i="23"/>
  <c r="D76" i="20"/>
  <c r="D124" i="20" s="1"/>
  <c r="D21" i="20"/>
  <c r="D15" i="20" s="1"/>
  <c r="D73"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1" l="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I61" i="21" s="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I8" i="20" l="1"/>
  <c r="H24" i="24"/>
  <c r="I85" i="20"/>
  <c r="H31" i="21"/>
  <c r="I74" i="21"/>
  <c r="I35" i="21"/>
  <c r="H24" i="21"/>
  <c r="I28" i="21"/>
  <c r="I13" i="21"/>
  <c r="E31" i="24"/>
  <c r="I32" i="24"/>
  <c r="H31" i="24"/>
  <c r="F35" i="24"/>
  <c r="E24" i="24"/>
  <c r="E72" i="24"/>
  <c r="F72" i="24" s="1"/>
  <c r="I108" i="20"/>
  <c r="F63" i="20"/>
  <c r="F61" i="24"/>
  <c r="I53" i="24"/>
  <c r="F49" i="24"/>
  <c r="F38" i="24"/>
  <c r="F32" i="24"/>
  <c r="I105" i="20"/>
  <c r="E24" i="21"/>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17" i="20"/>
  <c r="F22" i="20"/>
  <c r="I36" i="20"/>
  <c r="E53" i="20"/>
  <c r="F53" i="20" s="1"/>
  <c r="I112" i="20"/>
  <c r="G24" i="24"/>
  <c r="I24" i="24" s="1"/>
  <c r="E44" i="24"/>
  <c r="F25" i="21"/>
  <c r="E31" i="21"/>
  <c r="F31" i="21" s="1"/>
  <c r="H44" i="21"/>
  <c r="H65" i="21" s="1"/>
  <c r="H69" i="21" s="1"/>
  <c r="H83" i="21" s="1"/>
  <c r="F25" i="24"/>
  <c r="G24" i="21"/>
  <c r="G44" i="21"/>
  <c r="G72" i="21"/>
  <c r="H72" i="21"/>
  <c r="I7" i="24"/>
  <c r="I25" i="24"/>
  <c r="G72" i="24"/>
  <c r="F7" i="24"/>
  <c r="D24" i="24"/>
  <c r="D44" i="24"/>
  <c r="G31" i="24"/>
  <c r="I97" i="20"/>
  <c r="G62" i="20"/>
  <c r="I62" i="20" s="1"/>
  <c r="F62" i="20"/>
  <c r="I31" i="21" l="1"/>
  <c r="I44" i="24"/>
  <c r="H65" i="24"/>
  <c r="H69" i="24" s="1"/>
  <c r="H83" i="24" s="1"/>
  <c r="I31" i="24"/>
  <c r="F31" i="24"/>
  <c r="F44" i="24"/>
  <c r="E65" i="24"/>
  <c r="E69" i="24" s="1"/>
  <c r="E83" i="24" s="1"/>
  <c r="E73" i="24"/>
  <c r="H73" i="24"/>
  <c r="H73" i="20"/>
  <c r="I72" i="24"/>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I73" i="20" s="1"/>
  <c r="F65" i="24" l="1"/>
  <c r="F73" i="24"/>
  <c r="I73"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<sst xmlns="http://schemas.openxmlformats.org/spreadsheetml/2006/main" count="507" uniqueCount="505">
  <si>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</si>
  <si>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</si>
  <si>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</si>
  <si>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</si>
  <si>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</si>
  <si>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</si>
  <si>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</si>
  <si>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</si>
  <si>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</si>
  <si>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</si>
  <si>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</si>
  <si>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</si>
  <si>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</si>
  <si>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</si>
  <si>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</si>
  <si>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</si>
  <si>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</si>
  <si>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</si>
  <si>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</si>
  <si>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</si>
  <si>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</si>
  <si>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</si>
  <si>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</si>
  <si>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</si>
  <si>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</si>
  <si>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</si>
  <si>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</si>
  <si>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</si>
  <si>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</si>
  <si>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</si>
  <si>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</si>
  <si>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</si>
  <si>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</si>
  <si>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</si>
  <si>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</si>
  <si>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</si>
  <si>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</si>
  <si>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</si>
  <si>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</si>
  <si>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</si>
  <si>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</si>
  <si>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</si>
  <si>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</si>
  <si>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</si>
  <si>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</si>
  <si>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</si>
  <si>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</si>
  <si>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</si>
  <si>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</si>
  <si>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</si>
  <si>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</si>
  <si>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</si>
  <si>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</si>
  <si>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</si>
  <si>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</si>
  <si>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</si>
  <si>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</si>
  <si>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</si>
  <si>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</si>
  <si>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</si>
  <si>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</si>
  <si>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</si>
  <si>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</si>
  <si>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</si>
  <si>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</si>
  <si>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</si>
  <si>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</si>
  <si>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</si>
  <si>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</si>
  <si>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</si>
  <si>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</si>
  <si>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</si>
  <si>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</si>
  <si>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</si>
  <si>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</si>
  <si>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</si>
  <si>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</si>
  <si>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</si>
  <si>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</si>
  <si>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</si>
  <si>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</si>
  <si>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</si>
  <si>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</si>
  <si>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</si>
  <si>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</si>
  <si>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</si>
  <si>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</si>
  <si>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</si>
  <si>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</si>
  <si>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</si>
  <si>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</si>
  <si>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</si>
  <si>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</si>
  <si>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</si>
  <si>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</si>
  <si>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</si>
  <si>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</si>
  <si>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</si>
  <si>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</si>
  <si>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</si>
  <si>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</si>
  <si>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</si>
  <si>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</si>
  <si>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</si>
  <si>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</si>
  <si>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</si>
  <si>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</si>
  <si>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</si>
  <si>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</si>
  <si>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</si>
  <si>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</si>
  <si>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</si>
  <si>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</si>
  <si>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</si>
  <si>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</si>
  <si>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</si>
  <si>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</si>
  <si>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</si>
  <si>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</si>
  <si>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</si>
  <si>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</si>
  <si>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</si>
  <si>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</si>
  <si>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</si>
  <si>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</si>
  <si>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</si>
  <si>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</si>
  <si>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</si>
  <si>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</si>
  <si>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</si>
  <si>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</si>
  <si>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</si>
  <si>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</si>
  <si>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</si>
  <si>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</si>
  <si>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</si>
  <si>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</si>
  <si>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</si>
  <si>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</si>
  <si>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</si>
  <si>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</si>
  <si>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</si>
  <si>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</si>
  <si>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</si>
  <si>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</si>
  <si>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</si>
  <si>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</si>
  <si>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</si>
  <si>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</si>
  <si>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</si>
  <si>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</si>
  <si>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</si>
  <si>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</si>
  <si>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</si>
  <si>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</si>
  <si>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</si>
  <si>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</si>
  <si>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</si>
  <si>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</si>
  <si>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</si>
  <si>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</si>
  <si>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</si>
  <si>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</si>
  <si>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</si>
  <si>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</si>
  <si>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</si>
  <si>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</si>
  <si>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</si>
  <si>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</si>
  <si>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</si>
  <si>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</si>
  <si>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</si>
  <si>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</si>
  <si>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</si>
  <si>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</si>
  <si>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</si>
  <si>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</si>
  <si>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</si>
  <si>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</si>
  <si>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</si>
  <si>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</si>
  <si>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</si>
  <si>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</si>
  <si>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</si>
  <si>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</si>
  <si>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</si>
  <si>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</si>
  <si>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</si>
  <si>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</si>
  <si>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</si>
  <si>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</si>
  <si>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</si>
  <si>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</si>
  <si>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</si>
  <si>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</si>
  <si>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</si>
  <si>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</si>
  <si>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</si>
  <si>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</si>
  <si>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</si>
  <si>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</si>
  <si>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</si>
  <si>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</si>
  <si>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</si>
  <si>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</si>
  <si>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</si>
  <si>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</si>
  <si>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</si>
  <si>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</si>
  <si>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</si>
  <si>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</si>
  <si>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</si>
  <si>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</si>
  <si>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</si>
  <si>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</si>
  <si>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</si>
  <si>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</si>
  <si>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</si>
  <si>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</si>
  <si>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</si>
  <si>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</si>
  <si>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</si>
  <si>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</si>
  <si>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</si>
  <si>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</si>
  <si>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</si>
  <si>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</si>
  <si>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</si>
  <si>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</si>
  <si>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</si>
  <si>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</si>
  <si>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</si>
  <si>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</si>
  <si>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</si>
  <si>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</si>
  <si>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</si>
  <si>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</si>
  <si>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</si>
  <si>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</si>
  <si>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</si>
  <si>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</si>
  <si>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</si>
  <si>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</si>
  <si>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</si>
  <si>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</si>
  <si>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</si>
  <si>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</si>
  <si>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</si>
  <si>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</si>
  <si>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</si>
  <si>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</si>
  <si>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</si>
  <si>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</si>
  <si>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</si>
  <si>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</si>
  <si>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</si>
  <si>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</si>
  <si>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</si>
  <si>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</si>
  <si>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</si>
  <si>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</si>
  <si>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</si>
  <si>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</si>
  <si>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</si>
  <si>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</si>
  <si>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</si>
  <si>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</si>
  <si>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</si>
  <si>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</si>
  <si>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</si>
  <si>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</si>
  <si>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</si>
  <si>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</si>
  <si>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</si>
  <si>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</si>
  <si>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</si>
  <si>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</si>
  <si>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</si>
  <si>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</si>
  <si>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</si>
  <si>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</si>
  <si>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</si>
  <si>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</si>
  <si>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</si>
  <si>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</si>
  <si>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</si>
  <si>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</si>
  <si>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</si>
  <si>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</si>
  <si>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</si>
  <si>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</si>
  <si>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</si>
  <si>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</si>
  <si>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</si>
  <si>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</si>
  <si>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</si>
  <si>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</si>
  <si>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</si>
  <si>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</si>
  <si>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</si>
  <si>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</si>
  <si>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</si>
  <si>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</si>
  <si>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</si>
  <si>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</si>
  <si>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</si>
  <si>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</si>
  <si>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</si>
  <si>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</si>
  <si>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</si>
  <si>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</si>
  <si>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</si>
  <si>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</si>
  <si>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</si>
  <si>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</si>
  <si>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</si>
  <si>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</si>
  <si>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</si>
  <si>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</si>
  <si>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</si>
  <si>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</si>
  <si>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</si>
  <si>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</si>
  <si>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</si>
  <si>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</si>
  <si>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</si>
  <si>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</si>
  <si>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</si>
  <si>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</si>
  <si>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</si>
  <si>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</si>
  <si>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</si>
  <si>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</si>
  <si>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</si>
  <si>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</si>
  <si>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</si>
  <si>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</si>
  <si>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</si>
  <si>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</si>
  <si>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</si>
  <si>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</si>
  <si>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</si>
  <si>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</si>
  <si>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</si>
  <si>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</si>
  <si>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</si>
  <si>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</si>
  <si>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</si>
  <si>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</si>
  <si>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</si>
  <si>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</si>
  <si>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</si>
  <si>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</si>
  <si>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</si>
  <si>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</si>
  <si>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</si>
  <si>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</si>
  <si>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</si>
  <si>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</si>
  <si>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</si>
  <si>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</si>
  <si>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</si>
  <si>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</si>
  <si>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</si>
  <si>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</si>
  <si>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</si>
  <si>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</si>
  <si>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</si>
  <si>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</si>
  <si>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</si>
  <si>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</si>
  <si>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</si>
  <si>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</si>
  <si>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</si>
  <si>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</si>
  <si>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</si>
  <si>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</si>
  <si>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</si>
  <si>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</si>
  <si>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</si>
  <si>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</si>
  <si>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</si>
  <si>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</si>
  <si>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</si>
  <si>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</si>
  <si>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</si>
  <si>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</si>
  <si>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</si>
  <si>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</si>
  <si>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</si>
  <si>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</si>
  <si>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</si>
  <si>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</si>
  <si>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</si>
  <si>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</si>
  <si>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</si>
  <si>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</si>
  <si>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</si>
  <si>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</si>
  <si>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</si>
  <si>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</si>
  <si>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</si>
  <si>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</si>
  <si>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</si>
  <si>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</si>
  <si>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</si>
  <si>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</si>
  <si>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</si>
  <si>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</si>
  <si>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</si>
  <si>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</si>
  <si>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</si>
  <si>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</si>
  <si>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</si>
  <si>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</si>
  <si>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</si>
  <si>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</si>
  <si>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</si>
  <si>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</si>
  <si>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</si>
  <si>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</si>
  <si>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</si>
  <si>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</si>
  <si>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</si>
  <si>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</si>
  <si>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</si>
  <si>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</si>
  <si>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</si>
  <si>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</si>
  <si>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</si>
  <si>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</si>
  <si>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</si>
  <si>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</si>
  <si>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</si>
  <si>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</si>
  <si>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</si>
  <si>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</si>
  <si>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</si>
  <si>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</si>
  <si>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</si>
  <si>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</si>
  <si>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</si>
  <si>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</si>
  <si>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</si>
  <si>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</si>
  <si>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</si>
  <si>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</si>
  <si>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</si>
  <si>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</si>
  <si>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</si>
  <si>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</si>
  <si>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</si>
  <si>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</si>
  <si>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</si>
  <si>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</si>
  <si>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</si>
  <si>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</si>
  <si>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</si>
  <si>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</si>
  <si>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</si>
  <si>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</si>
  <si>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</si>
  <si>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</si>
  <si>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</si>
  <si>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</si>
  <si>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</si>
  <si>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</si>
  <si>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</si>
  <si>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</si>
  <si>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</si>
  <si>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</si>
  <si>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</si>
  <si>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</si>
  <si>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</si>
  <si>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</si>
  <si>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</si>
  <si>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</si>
  <si>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</si>
  <si>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</si>
  <si>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</si>
  <si>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</si>
  <si>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</si>
  <si>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</si>
  <si>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</si>
  <si>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</si>
  <si>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</si>
  <si>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</si>
  <si>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</si>
  <si>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</si>
  <si>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</si>
  <si>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</si>
  <si>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</si>
  <si>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</si>
  <si>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</si>
  <si>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</si>
  <si>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RN</t>
  </si>
  <si>
    <t>KN</t>
  </si>
  <si>
    <t>Jelena Matijević</t>
  </si>
  <si>
    <t>01/633 3135</t>
  </si>
  <si>
    <t>jelena.matijevic@crosig.hr</t>
  </si>
  <si>
    <t>No</t>
  </si>
  <si>
    <t>As at: 31.3.2020</t>
  </si>
  <si>
    <t>For the period: 1.1.2020 - 31.3.2020</t>
  </si>
  <si>
    <t>For the period 1.1.2020 - 31.3.2020</t>
  </si>
  <si>
    <r>
      <t xml:space="preserve">NOTES TO FINANCIAL STATEMENTS - TFI
(drawn up for quarterly reporting periods)
Name of the issuer:  </t>
    </r>
    <r>
      <rPr>
        <b/>
        <sz val="10"/>
        <rFont val="Arial"/>
        <family val="2"/>
        <charset val="238"/>
      </rPr>
      <t xml:space="preserve"> Croatia osiguranje d.d.
</t>
    </r>
    <r>
      <rPr>
        <sz val="10"/>
        <rFont val="Arial"/>
        <family val="2"/>
        <charset val="238"/>
      </rPr>
      <t xml:space="preserve">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1.1.2020 - 31.3.2020</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Comments on business events and the result have been prepared as part of the Quaterly Management Report in financial statements for the quaterly reporting period.
Annual financial statements for the year 2019, for the purpose of understanding information published in the notes to the financial statements  for the quaterly reporting period, is accessible on the Company's web site, on the web site of Zagreb Stock Exchange and on the web site of SRPI - HANFA.
Accounting policies which are used in the preparation of financial statements for the reporting period are the same as accounting policies which are used for preparation of the audited financial statements for the year 2019. Details are shown in Notes in financial statements for quarterly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</si>
</sst>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u/>
      <sz val="10"/>
      <color theme="10"/>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xf numFmtId="0" fontId="35" fillId="0" borderId="0" applyNumberFormat="0" applyFill="0" applyBorder="0" applyAlignment="0" applyProtection="0"/>
  </cellStyleXfs>
  <cellXfs count="282">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3" fillId="0" borderId="39" xfId="0" applyNumberFormat="1" applyFont="1" applyFill="1" applyBorder="1" applyAlignment="1" applyProtection="1">
      <alignment vertical="center" shrinkToFit="1"/>
      <protection locked="0"/>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11" borderId="46"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7" xfId="5" applyFont="1" applyFill="1" applyBorder="1" applyAlignment="1" applyProtection="1">
      <alignment horizontal="center" vertical="center"/>
      <protection locked="0"/>
    </xf>
    <xf numFmtId="0" fontId="5" fillId="7" borderId="49" xfId="5" quotePrefix="1" applyFont="1" applyFill="1" applyBorder="1" applyAlignment="1" applyProtection="1">
      <alignment horizontal="center" vertical="center"/>
      <protection locked="0"/>
    </xf>
    <xf numFmtId="0" fontId="5" fillId="7" borderId="51" xfId="5" quotePrefix="1" applyFont="1" applyFill="1" applyBorder="1" applyAlignment="1" applyProtection="1">
      <alignment horizontal="center" vertical="center"/>
      <protection locked="0"/>
    </xf>
    <xf numFmtId="3" fontId="5" fillId="7" borderId="51" xfId="5" applyNumberFormat="1" applyFont="1" applyFill="1" applyBorder="1" applyAlignment="1" applyProtection="1">
      <alignment horizontal="center" vertical="center"/>
      <protection locked="0"/>
    </xf>
    <xf numFmtId="0" fontId="6" fillId="4" borderId="46" xfId="5" applyFont="1" applyFill="1" applyBorder="1" applyAlignment="1">
      <alignment horizontal="right" vertical="center" wrapText="1"/>
    </xf>
    <xf numFmtId="0" fontId="6" fillId="4" borderId="0" xfId="5" applyFont="1" applyFill="1" applyBorder="1" applyAlignment="1">
      <alignment horizontal="right" vertical="center" wrapText="1"/>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4" borderId="0" xfId="5" applyFont="1" applyFill="1" applyBorder="1"/>
    <xf numFmtId="0" fontId="35" fillId="7" borderId="48" xfId="7" applyFill="1" applyBorder="1" applyAlignment="1" applyProtection="1">
      <alignment vertical="center"/>
      <protection locked="0"/>
    </xf>
    <xf numFmtId="0" fontId="28" fillId="7" borderId="10" xfId="6" applyFont="1" applyFill="1" applyBorder="1" applyAlignment="1" applyProtection="1">
      <alignment vertical="center"/>
      <protection locked="0"/>
    </xf>
    <xf numFmtId="0" fontId="28" fillId="7" borderId="49" xfId="6" applyFont="1" applyFill="1" applyBorder="1" applyAlignment="1" applyProtection="1">
      <alignment vertical="center"/>
      <protection locked="0"/>
    </xf>
    <xf numFmtId="0" fontId="6" fillId="4" borderId="0" xfId="5" applyFont="1" applyFill="1" applyBorder="1" applyAlignment="1">
      <alignment vertical="center"/>
    </xf>
    <xf numFmtId="0" fontId="6"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28" fillId="4" borderId="0" xfId="5" applyFont="1" applyFill="1" applyBorder="1" applyAlignment="1">
      <alignment vertical="top"/>
    </xf>
    <xf numFmtId="0" fontId="6" fillId="4" borderId="0" xfId="5" applyFont="1" applyFill="1" applyBorder="1" applyAlignment="1">
      <alignment vertical="top"/>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49" fontId="5" fillId="7" borderId="48" xfId="6" applyNumberFormat="1" applyFont="1" applyFill="1" applyBorder="1" applyAlignment="1" applyProtection="1">
      <alignment vertical="center"/>
      <protection locked="0"/>
    </xf>
    <xf numFmtId="49" fontId="5" fillId="7" borderId="10" xfId="6" applyNumberFormat="1" applyFont="1" applyFill="1" applyBorder="1" applyAlignment="1" applyProtection="1">
      <alignment vertical="center"/>
      <protection locked="0"/>
    </xf>
    <xf numFmtId="49" fontId="5" fillId="7" borderId="49" xfId="6" applyNumberFormat="1" applyFont="1" applyFill="1" applyBorder="1" applyAlignment="1" applyProtection="1">
      <alignment vertical="center"/>
      <protection locked="0"/>
    </xf>
    <xf numFmtId="0" fontId="5" fillId="7" borderId="48" xfId="5" applyFont="1" applyFill="1" applyBorder="1" applyAlignment="1" applyProtection="1">
      <alignment horizontal="right" vertical="center"/>
      <protection locked="0"/>
    </xf>
    <xf numFmtId="0" fontId="5" fillId="7" borderId="10" xfId="5" applyFont="1" applyFill="1" applyBorder="1" applyAlignment="1" applyProtection="1">
      <alignment horizontal="right" vertical="center"/>
      <protection locked="0"/>
    </xf>
    <xf numFmtId="0" fontId="5" fillId="7" borderId="49" xfId="5" applyFont="1" applyFill="1" applyBorder="1" applyAlignment="1" applyProtection="1">
      <alignment horizontal="right" vertical="center"/>
      <protection locked="0"/>
    </xf>
    <xf numFmtId="0" fontId="28" fillId="4" borderId="0" xfId="5" applyFont="1" applyFill="1" applyBorder="1" applyProtection="1">
      <protection locked="0"/>
    </xf>
    <xf numFmtId="0" fontId="28" fillId="4" borderId="0" xfId="5" applyFont="1" applyFill="1" applyBorder="1" applyAlignment="1">
      <alignment vertical="top" wrapText="1"/>
    </xf>
    <xf numFmtId="0" fontId="6" fillId="4" borderId="46" xfId="5" applyFont="1" applyFill="1" applyBorder="1" applyAlignment="1">
      <alignment horizontal="center" vertical="center"/>
    </xf>
    <xf numFmtId="0" fontId="6" fillId="4" borderId="46" xfId="5" applyFont="1" applyFill="1" applyBorder="1" applyAlignment="1">
      <alignment horizontal="right" vertical="center"/>
    </xf>
    <xf numFmtId="0" fontId="6" fillId="4" borderId="0" xfId="5" applyFont="1" applyFill="1" applyBorder="1" applyAlignment="1">
      <alignment horizontal="right" vertical="center"/>
    </xf>
    <xf numFmtId="0" fontId="29" fillId="4" borderId="0" xfId="5" applyFont="1" applyFill="1" applyBorder="1" applyAlignment="1">
      <alignment vertical="center"/>
    </xf>
    <xf numFmtId="0" fontId="28" fillId="7" borderId="48" xfId="5" applyFont="1" applyFill="1" applyBorder="1" applyProtection="1">
      <protection locked="0"/>
    </xf>
    <xf numFmtId="0" fontId="28" fillId="7" borderId="10" xfId="5" applyFont="1" applyFill="1" applyBorder="1" applyProtection="1">
      <protection locked="0"/>
    </xf>
    <xf numFmtId="0" fontId="28" fillId="7" borderId="49" xfId="5" applyFont="1" applyFill="1" applyBorder="1" applyProtection="1">
      <protection locked="0"/>
    </xf>
    <xf numFmtId="49" fontId="5" fillId="7" borderId="48" xfId="5" applyNumberFormat="1" applyFont="1" applyFill="1" applyBorder="1" applyAlignment="1" applyProtection="1">
      <alignment horizontal="center" vertical="center"/>
      <protection locked="0"/>
    </xf>
    <xf numFmtId="49" fontId="5"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47" xfId="5" applyFont="1" applyFill="1" applyBorder="1" applyAlignment="1">
      <alignment horizontal="right" vertical="center" wrapText="1"/>
    </xf>
    <xf numFmtId="0" fontId="29" fillId="4" borderId="46" xfId="5" applyFont="1" applyFill="1" applyBorder="1" applyAlignment="1">
      <alignment vertical="center"/>
    </xf>
    <xf numFmtId="0" fontId="5" fillId="7" borderId="48" xfId="0" applyFont="1" applyFill="1" applyBorder="1" applyAlignment="1" applyProtection="1">
      <alignment horizontal="center" vertical="center"/>
      <protection locked="0"/>
    </xf>
    <xf numFmtId="0" fontId="5" fillId="7" borderId="49" xfId="0" applyFont="1" applyFill="1" applyBorder="1" applyAlignment="1" applyProtection="1">
      <alignment horizontal="center" vertical="center"/>
      <protection locked="0"/>
    </xf>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7" xfId="5" applyFont="1" applyFill="1" applyBorder="1" applyAlignment="1">
      <alignment horizontal="right" vertical="center"/>
    </xf>
    <xf numFmtId="0" fontId="28" fillId="4" borderId="0" xfId="5" applyFont="1" applyFill="1" applyBorder="1" applyAlignment="1">
      <alignment wrapText="1"/>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28" fillId="4" borderId="46" xfId="5" applyFont="1" applyFill="1" applyBorder="1" applyAlignment="1">
      <alignment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Border="1" applyAlignment="1" applyProtection="1">
      <alignment vertical="center" wrapText="1"/>
    </xf>
    <xf numFmtId="0" fontId="3" fillId="6" borderId="44"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8" fillId="6" borderId="44" xfId="0" applyFont="1" applyFill="1" applyBorder="1" applyAlignment="1" applyProtection="1">
      <alignment vertical="center" wrapText="1"/>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8" fillId="0" borderId="44" xfId="0" applyFont="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27" xfId="0" applyFont="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2" fillId="0" borderId="44" xfId="0" applyFont="1" applyFill="1" applyBorder="1" applyAlignment="1" applyProtection="1">
      <alignment vertical="center" wrapText="1"/>
    </xf>
    <xf numFmtId="0" fontId="8"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vertical="center" wrapText="1"/>
    </xf>
    <xf numFmtId="0" fontId="8" fillId="0" borderId="39" xfId="0" applyFont="1" applyFill="1" applyBorder="1" applyAlignment="1" applyProtection="1">
      <alignment vertical="center" wrapText="1"/>
    </xf>
    <xf numFmtId="0" fontId="3" fillId="0" borderId="39" xfId="0" applyFont="1" applyBorder="1" applyAlignment="1" applyProtection="1">
      <alignment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3" fillId="6" borderId="39" xfId="0" applyFont="1" applyFill="1" applyBorder="1" applyAlignment="1" applyProtection="1">
      <alignment vertical="center"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4" fontId="13" fillId="6" borderId="44" xfId="0" applyNumberFormat="1" applyFont="1" applyFill="1" applyBorder="1" applyAlignment="1" applyProtection="1">
      <alignment horizontal="left" vertical="center" wrapText="1"/>
    </xf>
    <xf numFmtId="4" fontId="14" fillId="0"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4" fontId="5" fillId="2" borderId="44" xfId="0" applyNumberFormat="1" applyFont="1" applyFill="1" applyBorder="1" applyAlignment="1" applyProtection="1">
      <alignment horizontal="center" vertical="center" wrapText="1"/>
    </xf>
    <xf numFmtId="0" fontId="12" fillId="0" borderId="45"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6"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10" xfId="0" applyBorder="1" applyAlignment="1">
      <alignment horizontal="left" vertical="top"/>
    </xf>
    <xf numFmtId="0" fontId="0" fillId="0" borderId="49" xfId="0" applyBorder="1" applyAlignment="1">
      <alignment horizontal="left" vertical="top"/>
    </xf>
  </cellXfs>
  <cellStyles count="8">
    <cellStyle name="Hyperlink" xfId="7" builtinId="8"/>
    <cellStyle name="Normal" xfId="0" builtinId="0"/>
    <cellStyle name="Normal 12" xfId="1"/>
    <cellStyle name="Normal 2" xfId="2"/>
    <cellStyle name="Normal 3" xfId="5"/>
    <cellStyle name="Normal 3 2" xfId="6"/>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tabSelected="1" zoomScale="70" zoomScaleNormal="70" workbookViewId="0">
      <selection activeCell="A7" sqref="A7"/>
    </sheetView>
  </sheetViews>
  <sheetFormatPr defaultColWidth="9.1796875" defaultRowHeight="14.5" x14ac:dyDescent="0.35"/>
  <cols>
    <col min="1" max="8" width="9.1796875" style="77"/>
    <col min="9" max="9" width="20" style="77" customWidth="1"/>
    <col min="10" max="16384" width="9.1796875" style="77"/>
  </cols>
  <sheetData>
    <row r="1" spans="1:10" ht="15.5" x14ac:dyDescent="0.35">
      <c r="A1" s="185" t="s">
        <v>0</v>
      </c>
      <c r="B1" s="186"/>
      <c r="C1" s="186"/>
      <c r="D1" s="75"/>
      <c r="E1" s="75"/>
      <c r="F1" s="75"/>
      <c r="G1" s="75"/>
      <c r="H1" s="75"/>
      <c r="I1" s="75"/>
      <c r="J1" s="76"/>
    </row>
    <row r="2" spans="1:10" ht="14.5" customHeight="1" x14ac:dyDescent="0.35">
      <c r="A2" s="187" t="s">
        <v>1</v>
      </c>
      <c r="B2" s="188"/>
      <c r="C2" s="188"/>
      <c r="D2" s="188"/>
      <c r="E2" s="188"/>
      <c r="F2" s="188"/>
      <c r="G2" s="188"/>
      <c r="H2" s="188"/>
      <c r="I2" s="188"/>
      <c r="J2" s="189"/>
    </row>
    <row r="3" spans="1:10" x14ac:dyDescent="0.35">
      <c r="A3" s="78"/>
      <c r="B3" s="79"/>
      <c r="C3" s="79"/>
      <c r="D3" s="79"/>
      <c r="E3" s="79"/>
      <c r="F3" s="79"/>
      <c r="G3" s="79"/>
      <c r="H3" s="79"/>
      <c r="I3" s="79"/>
      <c r="J3" s="80"/>
    </row>
    <row r="4" spans="1:10" ht="33.65" customHeight="1" x14ac:dyDescent="0.35">
      <c r="A4" s="190" t="s">
        <v>2</v>
      </c>
      <c r="B4" s="191"/>
      <c r="C4" s="191"/>
      <c r="D4" s="191"/>
      <c r="E4" s="192">
        <v>43831</v>
      </c>
      <c r="F4" s="193"/>
      <c r="G4" s="81" t="s">
        <v>3</v>
      </c>
      <c r="H4" s="192">
        <v>43921</v>
      </c>
      <c r="I4" s="193"/>
      <c r="J4" s="82"/>
    </row>
    <row r="5" spans="1:10" s="83" customFormat="1" ht="10.15" customHeight="1" x14ac:dyDescent="0.35">
      <c r="A5" s="194"/>
      <c r="B5" s="195"/>
      <c r="C5" s="195"/>
      <c r="D5" s="195"/>
      <c r="E5" s="195"/>
      <c r="F5" s="195"/>
      <c r="G5" s="195"/>
      <c r="H5" s="195"/>
      <c r="I5" s="195"/>
      <c r="J5" s="196"/>
    </row>
    <row r="6" spans="1:10" ht="20.5" customHeight="1" x14ac:dyDescent="0.35">
      <c r="A6" s="84"/>
      <c r="B6" s="85" t="s">
        <v>4</v>
      </c>
      <c r="C6" s="86"/>
      <c r="D6" s="86"/>
      <c r="E6" s="92">
        <v>2020</v>
      </c>
      <c r="F6" s="87"/>
      <c r="G6" s="81"/>
      <c r="H6" s="87"/>
      <c r="I6" s="88"/>
      <c r="J6" s="89"/>
    </row>
    <row r="7" spans="1:10" s="91" customFormat="1" ht="10.9" customHeight="1" x14ac:dyDescent="0.35">
      <c r="A7" s="84"/>
      <c r="B7" s="86"/>
      <c r="C7" s="86"/>
      <c r="D7" s="86"/>
      <c r="E7" s="90"/>
      <c r="F7" s="90"/>
      <c r="G7" s="81"/>
      <c r="H7" s="87"/>
      <c r="I7" s="88"/>
      <c r="J7" s="89"/>
    </row>
    <row r="8" spans="1:10" ht="20.5" customHeight="1" x14ac:dyDescent="0.35">
      <c r="A8" s="84"/>
      <c r="B8" s="85" t="s">
        <v>5</v>
      </c>
      <c r="C8" s="86"/>
      <c r="D8" s="86"/>
      <c r="E8" s="92">
        <v>1</v>
      </c>
      <c r="F8" s="87"/>
      <c r="G8" s="81"/>
      <c r="H8" s="87"/>
      <c r="I8" s="88"/>
      <c r="J8" s="89"/>
    </row>
    <row r="9" spans="1:10" s="91" customFormat="1" ht="10.9" customHeight="1" x14ac:dyDescent="0.35">
      <c r="A9" s="84"/>
      <c r="B9" s="86"/>
      <c r="C9" s="86"/>
      <c r="D9" s="86"/>
      <c r="E9" s="90"/>
      <c r="F9" s="90"/>
      <c r="G9" s="81"/>
      <c r="H9" s="90"/>
      <c r="I9" s="93"/>
      <c r="J9" s="89"/>
    </row>
    <row r="10" spans="1:10" ht="37.9" customHeight="1" x14ac:dyDescent="0.35">
      <c r="A10" s="181" t="s">
        <v>6</v>
      </c>
      <c r="B10" s="182"/>
      <c r="C10" s="182"/>
      <c r="D10" s="182"/>
      <c r="E10" s="182"/>
      <c r="F10" s="182"/>
      <c r="G10" s="182"/>
      <c r="H10" s="182"/>
      <c r="I10" s="182"/>
      <c r="J10" s="94"/>
    </row>
    <row r="11" spans="1:10" ht="24.65" customHeight="1" x14ac:dyDescent="0.35">
      <c r="A11" s="167" t="s">
        <v>7</v>
      </c>
      <c r="B11" s="183"/>
      <c r="C11" s="173" t="s">
        <v>483</v>
      </c>
      <c r="D11" s="174"/>
      <c r="E11" s="95"/>
      <c r="F11" s="133" t="s">
        <v>8</v>
      </c>
      <c r="G11" s="177"/>
      <c r="H11" s="146" t="s">
        <v>487</v>
      </c>
      <c r="I11" s="147"/>
      <c r="J11" s="96"/>
    </row>
    <row r="12" spans="1:10" ht="14.5" customHeight="1" x14ac:dyDescent="0.35">
      <c r="A12" s="97"/>
      <c r="B12" s="98"/>
      <c r="C12" s="98"/>
      <c r="D12" s="98"/>
      <c r="E12" s="184"/>
      <c r="F12" s="184"/>
      <c r="G12" s="184"/>
      <c r="H12" s="184"/>
      <c r="I12" s="99"/>
      <c r="J12" s="96"/>
    </row>
    <row r="13" spans="1:10" ht="21" customHeight="1" x14ac:dyDescent="0.35">
      <c r="A13" s="132" t="s">
        <v>9</v>
      </c>
      <c r="B13" s="177"/>
      <c r="C13" s="173" t="s">
        <v>484</v>
      </c>
      <c r="D13" s="174"/>
      <c r="E13" s="197"/>
      <c r="F13" s="184"/>
      <c r="G13" s="184"/>
      <c r="H13" s="184"/>
      <c r="I13" s="99"/>
      <c r="J13" s="96"/>
    </row>
    <row r="14" spans="1:10" ht="10.9" customHeight="1" x14ac:dyDescent="0.35">
      <c r="A14" s="95"/>
      <c r="B14" s="99"/>
      <c r="C14" s="98"/>
      <c r="D14" s="98"/>
      <c r="E14" s="139"/>
      <c r="F14" s="139"/>
      <c r="G14" s="139"/>
      <c r="H14" s="139"/>
      <c r="I14" s="98"/>
      <c r="J14" s="100"/>
    </row>
    <row r="15" spans="1:10" ht="22.9" customHeight="1" x14ac:dyDescent="0.35">
      <c r="A15" s="132" t="s">
        <v>10</v>
      </c>
      <c r="B15" s="177"/>
      <c r="C15" s="173" t="s">
        <v>485</v>
      </c>
      <c r="D15" s="174"/>
      <c r="E15" s="178"/>
      <c r="F15" s="169"/>
      <c r="G15" s="101" t="s">
        <v>11</v>
      </c>
      <c r="H15" s="179" t="s">
        <v>488</v>
      </c>
      <c r="I15" s="180"/>
      <c r="J15" s="102"/>
    </row>
    <row r="16" spans="1:10" ht="10.9" customHeight="1" x14ac:dyDescent="0.35">
      <c r="A16" s="95"/>
      <c r="B16" s="99"/>
      <c r="C16" s="98"/>
      <c r="D16" s="98"/>
      <c r="E16" s="139"/>
      <c r="F16" s="139"/>
      <c r="G16" s="139"/>
      <c r="H16" s="139"/>
      <c r="I16" s="98"/>
      <c r="J16" s="100"/>
    </row>
    <row r="17" spans="1:10" ht="22.9" customHeight="1" x14ac:dyDescent="0.35">
      <c r="A17" s="103"/>
      <c r="B17" s="101" t="s">
        <v>12</v>
      </c>
      <c r="C17" s="173" t="s">
        <v>486</v>
      </c>
      <c r="D17" s="174"/>
      <c r="E17" s="104"/>
      <c r="F17" s="104"/>
      <c r="G17" s="104"/>
      <c r="H17" s="104"/>
      <c r="I17" s="104"/>
      <c r="J17" s="102"/>
    </row>
    <row r="18" spans="1:10" x14ac:dyDescent="0.35">
      <c r="A18" s="175"/>
      <c r="B18" s="176"/>
      <c r="C18" s="139"/>
      <c r="D18" s="139"/>
      <c r="E18" s="139"/>
      <c r="F18" s="139"/>
      <c r="G18" s="139"/>
      <c r="H18" s="139"/>
      <c r="I18" s="98"/>
      <c r="J18" s="100"/>
    </row>
    <row r="19" spans="1:10" x14ac:dyDescent="0.35">
      <c r="A19" s="167" t="s">
        <v>13</v>
      </c>
      <c r="B19" s="168"/>
      <c r="C19" s="150" t="s">
        <v>489</v>
      </c>
      <c r="D19" s="151"/>
      <c r="E19" s="151"/>
      <c r="F19" s="151"/>
      <c r="G19" s="151"/>
      <c r="H19" s="151"/>
      <c r="I19" s="151"/>
      <c r="J19" s="152"/>
    </row>
    <row r="20" spans="1:10" x14ac:dyDescent="0.35">
      <c r="A20" s="97"/>
      <c r="B20" s="98"/>
      <c r="C20" s="105"/>
      <c r="D20" s="98"/>
      <c r="E20" s="139"/>
      <c r="F20" s="139"/>
      <c r="G20" s="139"/>
      <c r="H20" s="139"/>
      <c r="I20" s="98"/>
      <c r="J20" s="100"/>
    </row>
    <row r="21" spans="1:10" x14ac:dyDescent="0.35">
      <c r="A21" s="167" t="s">
        <v>14</v>
      </c>
      <c r="B21" s="168"/>
      <c r="C21" s="146" t="s">
        <v>490</v>
      </c>
      <c r="D21" s="147"/>
      <c r="E21" s="139"/>
      <c r="F21" s="139"/>
      <c r="G21" s="150" t="s">
        <v>491</v>
      </c>
      <c r="H21" s="151"/>
      <c r="I21" s="151"/>
      <c r="J21" s="152"/>
    </row>
    <row r="22" spans="1:10" x14ac:dyDescent="0.35">
      <c r="A22" s="97"/>
      <c r="B22" s="98"/>
      <c r="C22" s="98"/>
      <c r="D22" s="98"/>
      <c r="E22" s="139"/>
      <c r="F22" s="139"/>
      <c r="G22" s="139"/>
      <c r="H22" s="139"/>
      <c r="I22" s="98"/>
      <c r="J22" s="100"/>
    </row>
    <row r="23" spans="1:10" x14ac:dyDescent="0.35">
      <c r="A23" s="167" t="s">
        <v>15</v>
      </c>
      <c r="B23" s="168"/>
      <c r="C23" s="150" t="s">
        <v>492</v>
      </c>
      <c r="D23" s="151"/>
      <c r="E23" s="151"/>
      <c r="F23" s="151"/>
      <c r="G23" s="151"/>
      <c r="H23" s="151"/>
      <c r="I23" s="151"/>
      <c r="J23" s="152"/>
    </row>
    <row r="24" spans="1:10" x14ac:dyDescent="0.35">
      <c r="A24" s="97"/>
      <c r="B24" s="98"/>
      <c r="C24" s="98"/>
      <c r="D24" s="98"/>
      <c r="E24" s="139"/>
      <c r="F24" s="139"/>
      <c r="G24" s="139"/>
      <c r="H24" s="139"/>
      <c r="I24" s="98"/>
      <c r="J24" s="100"/>
    </row>
    <row r="25" spans="1:10" x14ac:dyDescent="0.35">
      <c r="A25" s="167" t="s">
        <v>16</v>
      </c>
      <c r="B25" s="168"/>
      <c r="C25" s="170" t="s">
        <v>493</v>
      </c>
      <c r="D25" s="171"/>
      <c r="E25" s="171"/>
      <c r="F25" s="171"/>
      <c r="G25" s="171"/>
      <c r="H25" s="171"/>
      <c r="I25" s="171"/>
      <c r="J25" s="172"/>
    </row>
    <row r="26" spans="1:10" x14ac:dyDescent="0.35">
      <c r="A26" s="97"/>
      <c r="B26" s="98"/>
      <c r="C26" s="105"/>
      <c r="D26" s="98"/>
      <c r="E26" s="139"/>
      <c r="F26" s="139"/>
      <c r="G26" s="139"/>
      <c r="H26" s="139"/>
      <c r="I26" s="98"/>
      <c r="J26" s="100"/>
    </row>
    <row r="27" spans="1:10" x14ac:dyDescent="0.35">
      <c r="A27" s="167" t="s">
        <v>17</v>
      </c>
      <c r="B27" s="168"/>
      <c r="C27" s="170" t="s">
        <v>494</v>
      </c>
      <c r="D27" s="171"/>
      <c r="E27" s="171"/>
      <c r="F27" s="171"/>
      <c r="G27" s="171"/>
      <c r="H27" s="171"/>
      <c r="I27" s="171"/>
      <c r="J27" s="172"/>
    </row>
    <row r="28" spans="1:10" ht="13.9" customHeight="1" x14ac:dyDescent="0.35">
      <c r="A28" s="97"/>
      <c r="B28" s="98"/>
      <c r="C28" s="105"/>
      <c r="D28" s="98"/>
      <c r="E28" s="139"/>
      <c r="F28" s="139"/>
      <c r="G28" s="139"/>
      <c r="H28" s="139"/>
      <c r="I28" s="98"/>
      <c r="J28" s="100"/>
    </row>
    <row r="29" spans="1:10" ht="22.9" customHeight="1" x14ac:dyDescent="0.35">
      <c r="A29" s="132" t="s">
        <v>18</v>
      </c>
      <c r="B29" s="168"/>
      <c r="C29" s="131">
        <v>2183</v>
      </c>
      <c r="D29" s="107"/>
      <c r="E29" s="143"/>
      <c r="F29" s="143"/>
      <c r="G29" s="143"/>
      <c r="H29" s="143"/>
      <c r="I29" s="108"/>
      <c r="J29" s="109"/>
    </row>
    <row r="30" spans="1:10" x14ac:dyDescent="0.35">
      <c r="A30" s="97"/>
      <c r="B30" s="98"/>
      <c r="C30" s="98"/>
      <c r="D30" s="98"/>
      <c r="E30" s="139"/>
      <c r="F30" s="139"/>
      <c r="G30" s="139"/>
      <c r="H30" s="139"/>
      <c r="I30" s="108"/>
      <c r="J30" s="109"/>
    </row>
    <row r="31" spans="1:10" x14ac:dyDescent="0.35">
      <c r="A31" s="167" t="s">
        <v>19</v>
      </c>
      <c r="B31" s="168"/>
      <c r="C31" s="121" t="s">
        <v>496</v>
      </c>
      <c r="D31" s="166" t="s">
        <v>20</v>
      </c>
      <c r="E31" s="144"/>
      <c r="F31" s="144"/>
      <c r="G31" s="144"/>
      <c r="H31" s="110"/>
      <c r="I31" s="111" t="s">
        <v>21</v>
      </c>
      <c r="J31" s="112" t="s">
        <v>22</v>
      </c>
    </row>
    <row r="32" spans="1:10" x14ac:dyDescent="0.35">
      <c r="A32" s="167"/>
      <c r="B32" s="168"/>
      <c r="C32" s="113"/>
      <c r="D32" s="81"/>
      <c r="E32" s="169"/>
      <c r="F32" s="169"/>
      <c r="G32" s="169"/>
      <c r="H32" s="169"/>
      <c r="I32" s="108"/>
      <c r="J32" s="109"/>
    </row>
    <row r="33" spans="1:10" x14ac:dyDescent="0.35">
      <c r="A33" s="167" t="s">
        <v>23</v>
      </c>
      <c r="B33" s="168"/>
      <c r="C33" s="106" t="s">
        <v>495</v>
      </c>
      <c r="D33" s="166" t="s">
        <v>24</v>
      </c>
      <c r="E33" s="144"/>
      <c r="F33" s="144"/>
      <c r="G33" s="144"/>
      <c r="H33" s="104"/>
      <c r="I33" s="111" t="s">
        <v>25</v>
      </c>
      <c r="J33" s="112" t="s">
        <v>26</v>
      </c>
    </row>
    <row r="34" spans="1:10" x14ac:dyDescent="0.35">
      <c r="A34" s="97"/>
      <c r="B34" s="98"/>
      <c r="C34" s="98"/>
      <c r="D34" s="98"/>
      <c r="E34" s="139"/>
      <c r="F34" s="139"/>
      <c r="G34" s="139"/>
      <c r="H34" s="139"/>
      <c r="I34" s="98"/>
      <c r="J34" s="100"/>
    </row>
    <row r="35" spans="1:10" x14ac:dyDescent="0.35">
      <c r="A35" s="166" t="s">
        <v>27</v>
      </c>
      <c r="B35" s="144"/>
      <c r="C35" s="144"/>
      <c r="D35" s="144"/>
      <c r="E35" s="144" t="s">
        <v>28</v>
      </c>
      <c r="F35" s="144"/>
      <c r="G35" s="144"/>
      <c r="H35" s="144"/>
      <c r="I35" s="144"/>
      <c r="J35" s="114" t="s">
        <v>29</v>
      </c>
    </row>
    <row r="36" spans="1:10" x14ac:dyDescent="0.35">
      <c r="A36" s="97"/>
      <c r="B36" s="98"/>
      <c r="C36" s="98"/>
      <c r="D36" s="98"/>
      <c r="E36" s="139"/>
      <c r="F36" s="139"/>
      <c r="G36" s="139"/>
      <c r="H36" s="139"/>
      <c r="I36" s="98"/>
      <c r="J36" s="109"/>
    </row>
    <row r="37" spans="1:10" x14ac:dyDescent="0.35">
      <c r="A37" s="161"/>
      <c r="B37" s="162"/>
      <c r="C37" s="162"/>
      <c r="D37" s="162"/>
      <c r="E37" s="161"/>
      <c r="F37" s="162"/>
      <c r="G37" s="162"/>
      <c r="H37" s="162"/>
      <c r="I37" s="163"/>
      <c r="J37" s="129"/>
    </row>
    <row r="38" spans="1:10" x14ac:dyDescent="0.35">
      <c r="A38" s="97"/>
      <c r="B38" s="98"/>
      <c r="C38" s="105"/>
      <c r="D38" s="165"/>
      <c r="E38" s="165"/>
      <c r="F38" s="165"/>
      <c r="G38" s="165"/>
      <c r="H38" s="165"/>
      <c r="I38" s="165"/>
      <c r="J38" s="100"/>
    </row>
    <row r="39" spans="1:10" x14ac:dyDescent="0.35">
      <c r="A39" s="161"/>
      <c r="B39" s="162"/>
      <c r="C39" s="162"/>
      <c r="D39" s="163"/>
      <c r="E39" s="161"/>
      <c r="F39" s="162"/>
      <c r="G39" s="162"/>
      <c r="H39" s="162"/>
      <c r="I39" s="163"/>
      <c r="J39" s="130"/>
    </row>
    <row r="40" spans="1:10" x14ac:dyDescent="0.35">
      <c r="A40" s="97"/>
      <c r="B40" s="98"/>
      <c r="C40" s="105"/>
      <c r="D40" s="115"/>
      <c r="E40" s="165"/>
      <c r="F40" s="165"/>
      <c r="G40" s="165"/>
      <c r="H40" s="165"/>
      <c r="I40" s="99"/>
      <c r="J40" s="100"/>
    </row>
    <row r="41" spans="1:10" x14ac:dyDescent="0.35">
      <c r="A41" s="161"/>
      <c r="B41" s="162"/>
      <c r="C41" s="162"/>
      <c r="D41" s="163"/>
      <c r="E41" s="161"/>
      <c r="F41" s="162"/>
      <c r="G41" s="162"/>
      <c r="H41" s="162"/>
      <c r="I41" s="163"/>
      <c r="J41" s="130"/>
    </row>
    <row r="42" spans="1:10" x14ac:dyDescent="0.35">
      <c r="A42" s="97"/>
      <c r="B42" s="98"/>
      <c r="C42" s="105"/>
      <c r="D42" s="115"/>
      <c r="E42" s="165"/>
      <c r="F42" s="165"/>
      <c r="G42" s="165"/>
      <c r="H42" s="165"/>
      <c r="I42" s="99"/>
      <c r="J42" s="100"/>
    </row>
    <row r="43" spans="1:10" x14ac:dyDescent="0.35">
      <c r="A43" s="161"/>
      <c r="B43" s="162"/>
      <c r="C43" s="162"/>
      <c r="D43" s="163"/>
      <c r="E43" s="161"/>
      <c r="F43" s="162"/>
      <c r="G43" s="162"/>
      <c r="H43" s="162"/>
      <c r="I43" s="163"/>
      <c r="J43" s="130"/>
    </row>
    <row r="44" spans="1:10" x14ac:dyDescent="0.35">
      <c r="A44" s="116"/>
      <c r="B44" s="105"/>
      <c r="C44" s="153"/>
      <c r="D44" s="153"/>
      <c r="E44" s="139"/>
      <c r="F44" s="139"/>
      <c r="G44" s="153"/>
      <c r="H44" s="153"/>
      <c r="I44" s="153"/>
      <c r="J44" s="100"/>
    </row>
    <row r="45" spans="1:10" x14ac:dyDescent="0.35">
      <c r="A45" s="161"/>
      <c r="B45" s="162"/>
      <c r="C45" s="162"/>
      <c r="D45" s="163"/>
      <c r="E45" s="161"/>
      <c r="F45" s="162"/>
      <c r="G45" s="162"/>
      <c r="H45" s="162"/>
      <c r="I45" s="163"/>
      <c r="J45" s="130"/>
    </row>
    <row r="46" spans="1:10" x14ac:dyDescent="0.35">
      <c r="A46" s="116"/>
      <c r="B46" s="105"/>
      <c r="C46" s="105"/>
      <c r="D46" s="98"/>
      <c r="E46" s="164"/>
      <c r="F46" s="164"/>
      <c r="G46" s="153"/>
      <c r="H46" s="153"/>
      <c r="I46" s="98"/>
      <c r="J46" s="100"/>
    </row>
    <row r="47" spans="1:10" x14ac:dyDescent="0.35">
      <c r="A47" s="161"/>
      <c r="B47" s="162"/>
      <c r="C47" s="162"/>
      <c r="D47" s="163"/>
      <c r="E47" s="161"/>
      <c r="F47" s="162"/>
      <c r="G47" s="162"/>
      <c r="H47" s="162"/>
      <c r="I47" s="163"/>
      <c r="J47" s="106"/>
    </row>
    <row r="48" spans="1:10" s="122" customFormat="1" x14ac:dyDescent="0.35">
      <c r="A48" s="123"/>
      <c r="B48" s="124"/>
      <c r="C48" s="124"/>
      <c r="D48" s="124"/>
      <c r="E48" s="124"/>
      <c r="F48" s="124"/>
      <c r="G48" s="124"/>
      <c r="H48" s="124"/>
      <c r="I48" s="124"/>
      <c r="J48" s="125"/>
    </row>
    <row r="49" spans="1:10" x14ac:dyDescent="0.35">
      <c r="A49" s="161"/>
      <c r="B49" s="162"/>
      <c r="C49" s="162"/>
      <c r="D49" s="163"/>
      <c r="E49" s="161"/>
      <c r="F49" s="162"/>
      <c r="G49" s="162"/>
      <c r="H49" s="162"/>
      <c r="I49" s="163"/>
      <c r="J49" s="106"/>
    </row>
    <row r="50" spans="1:10" s="122" customFormat="1" x14ac:dyDescent="0.35">
      <c r="A50" s="123"/>
      <c r="B50" s="124"/>
      <c r="C50" s="124"/>
      <c r="D50" s="124"/>
      <c r="E50" s="124"/>
      <c r="F50" s="124"/>
      <c r="G50" s="124"/>
      <c r="H50" s="124"/>
      <c r="I50" s="124"/>
      <c r="J50" s="125"/>
    </row>
    <row r="51" spans="1:10" x14ac:dyDescent="0.35">
      <c r="A51" s="161"/>
      <c r="B51" s="162"/>
      <c r="C51" s="162"/>
      <c r="D51" s="163"/>
      <c r="E51" s="161"/>
      <c r="F51" s="162"/>
      <c r="G51" s="162"/>
      <c r="H51" s="162"/>
      <c r="I51" s="163"/>
      <c r="J51" s="130"/>
    </row>
    <row r="52" spans="1:10" s="122" customFormat="1" x14ac:dyDescent="0.35">
      <c r="A52" s="123"/>
      <c r="B52" s="124"/>
      <c r="C52" s="124"/>
      <c r="D52" s="124"/>
      <c r="E52" s="124"/>
      <c r="F52" s="124"/>
      <c r="G52" s="124"/>
      <c r="H52" s="124"/>
      <c r="I52" s="124"/>
      <c r="J52" s="125"/>
    </row>
    <row r="53" spans="1:10" x14ac:dyDescent="0.35">
      <c r="A53" s="161"/>
      <c r="B53" s="162"/>
      <c r="C53" s="162"/>
      <c r="D53" s="163"/>
      <c r="E53" s="161"/>
      <c r="F53" s="162"/>
      <c r="G53" s="162"/>
      <c r="H53" s="162"/>
      <c r="I53" s="163"/>
      <c r="J53" s="130"/>
    </row>
    <row r="54" spans="1:10" s="122" customFormat="1" x14ac:dyDescent="0.35">
      <c r="A54" s="126"/>
      <c r="B54" s="127"/>
      <c r="C54" s="127"/>
      <c r="D54" s="127"/>
      <c r="E54" s="127"/>
      <c r="F54" s="127"/>
      <c r="G54" s="127"/>
      <c r="H54" s="127"/>
      <c r="I54" s="127"/>
      <c r="J54" s="128"/>
    </row>
    <row r="55" spans="1:10" x14ac:dyDescent="0.35">
      <c r="A55" s="116"/>
      <c r="B55" s="105"/>
      <c r="C55" s="105"/>
      <c r="D55" s="98"/>
      <c r="E55" s="139"/>
      <c r="F55" s="139"/>
      <c r="G55" s="153"/>
      <c r="H55" s="153"/>
      <c r="I55" s="98"/>
      <c r="J55" s="117" t="s">
        <v>30</v>
      </c>
    </row>
    <row r="56" spans="1:10" ht="14.5" customHeight="1" x14ac:dyDescent="0.35">
      <c r="A56" s="132" t="s">
        <v>31</v>
      </c>
      <c r="B56" s="133"/>
      <c r="C56" s="146" t="s">
        <v>500</v>
      </c>
      <c r="D56" s="147"/>
      <c r="E56" s="148" t="s">
        <v>32</v>
      </c>
      <c r="F56" s="149"/>
      <c r="G56" s="150"/>
      <c r="H56" s="151"/>
      <c r="I56" s="151"/>
      <c r="J56" s="152"/>
    </row>
    <row r="57" spans="1:10" x14ac:dyDescent="0.35">
      <c r="A57" s="116"/>
      <c r="B57" s="105"/>
      <c r="C57" s="153"/>
      <c r="D57" s="153"/>
      <c r="E57" s="139"/>
      <c r="F57" s="139"/>
      <c r="G57" s="154" t="s">
        <v>33</v>
      </c>
      <c r="H57" s="154"/>
      <c r="I57" s="154"/>
      <c r="J57" s="89"/>
    </row>
    <row r="58" spans="1:10" ht="13.9" customHeight="1" x14ac:dyDescent="0.35">
      <c r="A58" s="132" t="s">
        <v>34</v>
      </c>
      <c r="B58" s="133"/>
      <c r="C58" s="155" t="s">
        <v>497</v>
      </c>
      <c r="D58" s="156"/>
      <c r="E58" s="156"/>
      <c r="F58" s="156"/>
      <c r="G58" s="156"/>
      <c r="H58" s="156"/>
      <c r="I58" s="156"/>
      <c r="J58" s="157"/>
    </row>
    <row r="59" spans="1:10" x14ac:dyDescent="0.35">
      <c r="A59" s="97"/>
      <c r="B59" s="98"/>
      <c r="C59" s="143" t="s">
        <v>35</v>
      </c>
      <c r="D59" s="143"/>
      <c r="E59" s="143"/>
      <c r="F59" s="143"/>
      <c r="G59" s="143"/>
      <c r="H59" s="143"/>
      <c r="I59" s="143"/>
      <c r="J59" s="100"/>
    </row>
    <row r="60" spans="1:10" x14ac:dyDescent="0.35">
      <c r="A60" s="132" t="s">
        <v>36</v>
      </c>
      <c r="B60" s="133"/>
      <c r="C60" s="158" t="s">
        <v>498</v>
      </c>
      <c r="D60" s="159"/>
      <c r="E60" s="160"/>
      <c r="F60" s="139"/>
      <c r="G60" s="139"/>
      <c r="H60" s="144"/>
      <c r="I60" s="144"/>
      <c r="J60" s="145"/>
    </row>
    <row r="61" spans="1:10" x14ac:dyDescent="0.35">
      <c r="A61" s="97"/>
      <c r="B61" s="98"/>
      <c r="C61" s="105"/>
      <c r="D61" s="98"/>
      <c r="E61" s="139"/>
      <c r="F61" s="139"/>
      <c r="G61" s="139"/>
      <c r="H61" s="139"/>
      <c r="I61" s="98"/>
      <c r="J61" s="100"/>
    </row>
    <row r="62" spans="1:10" ht="14.5" customHeight="1" x14ac:dyDescent="0.35">
      <c r="A62" s="132" t="s">
        <v>37</v>
      </c>
      <c r="B62" s="133"/>
      <c r="C62" s="140" t="s">
        <v>499</v>
      </c>
      <c r="D62" s="141"/>
      <c r="E62" s="141"/>
      <c r="F62" s="141"/>
      <c r="G62" s="141"/>
      <c r="H62" s="141"/>
      <c r="I62" s="141"/>
      <c r="J62" s="142"/>
    </row>
    <row r="63" spans="1:10" x14ac:dyDescent="0.35">
      <c r="A63" s="97"/>
      <c r="B63" s="98"/>
      <c r="C63" s="98"/>
      <c r="D63" s="98"/>
      <c r="E63" s="139"/>
      <c r="F63" s="139"/>
      <c r="G63" s="139"/>
      <c r="H63" s="139"/>
      <c r="I63" s="98"/>
      <c r="J63" s="100"/>
    </row>
    <row r="64" spans="1:10" x14ac:dyDescent="0.35">
      <c r="A64" s="132" t="s">
        <v>38</v>
      </c>
      <c r="B64" s="133"/>
      <c r="C64" s="134"/>
      <c r="D64" s="135"/>
      <c r="E64" s="135"/>
      <c r="F64" s="135"/>
      <c r="G64" s="135"/>
      <c r="H64" s="135"/>
      <c r="I64" s="135"/>
      <c r="J64" s="136"/>
    </row>
    <row r="65" spans="1:10" ht="14.5" customHeight="1" x14ac:dyDescent="0.35">
      <c r="A65" s="97"/>
      <c r="B65" s="98"/>
      <c r="C65" s="137" t="s">
        <v>39</v>
      </c>
      <c r="D65" s="137"/>
      <c r="E65" s="137"/>
      <c r="F65" s="137"/>
      <c r="G65" s="98"/>
      <c r="H65" s="98"/>
      <c r="I65" s="98"/>
      <c r="J65" s="100"/>
    </row>
    <row r="66" spans="1:10" x14ac:dyDescent="0.35">
      <c r="A66" s="132" t="s">
        <v>40</v>
      </c>
      <c r="B66" s="133"/>
      <c r="C66" s="134"/>
      <c r="D66" s="135"/>
      <c r="E66" s="135"/>
      <c r="F66" s="135"/>
      <c r="G66" s="135"/>
      <c r="H66" s="135"/>
      <c r="I66" s="135"/>
      <c r="J66" s="136"/>
    </row>
    <row r="67" spans="1:10" ht="14.5" customHeight="1" x14ac:dyDescent="0.35">
      <c r="A67" s="118"/>
      <c r="B67" s="119"/>
      <c r="C67" s="138" t="s">
        <v>41</v>
      </c>
      <c r="D67" s="138"/>
      <c r="E67" s="138"/>
      <c r="F67" s="138"/>
      <c r="G67" s="138"/>
      <c r="H67" s="119"/>
      <c r="I67" s="119"/>
      <c r="J67" s="120"/>
    </row>
    <row r="74" spans="1:10" ht="27" customHeight="1" x14ac:dyDescent="0.35"/>
    <row r="78" spans="1:10" ht="38.5" customHeight="1" x14ac:dyDescent="0.35"/>
  </sheetData>
  <sheetProtection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5:F55"/>
    <mergeCell ref="G55:H55"/>
    <mergeCell ref="C44:D44"/>
    <mergeCell ref="E44:F44"/>
    <mergeCell ref="G44:I44"/>
    <mergeCell ref="A45:D45"/>
    <mergeCell ref="E45:I45"/>
    <mergeCell ref="E46:F46"/>
    <mergeCell ref="G46:H46"/>
    <mergeCell ref="A49:D49"/>
    <mergeCell ref="E49:I49"/>
    <mergeCell ref="A51:D51"/>
    <mergeCell ref="E51:I51"/>
    <mergeCell ref="A53:D53"/>
    <mergeCell ref="E53:I53"/>
    <mergeCell ref="A58:B58"/>
    <mergeCell ref="C59:I59"/>
    <mergeCell ref="A60:B60"/>
    <mergeCell ref="F60:G60"/>
    <mergeCell ref="H60:J60"/>
    <mergeCell ref="A56:B56"/>
    <mergeCell ref="C56:D56"/>
    <mergeCell ref="E56:F56"/>
    <mergeCell ref="G56:J56"/>
    <mergeCell ref="C57:D57"/>
    <mergeCell ref="E57:F57"/>
    <mergeCell ref="G57:I57"/>
    <mergeCell ref="C58:J58"/>
    <mergeCell ref="C60:E60"/>
    <mergeCell ref="A64:B64"/>
    <mergeCell ref="C64:J64"/>
    <mergeCell ref="C65:F65"/>
    <mergeCell ref="A66:B66"/>
    <mergeCell ref="C66:J66"/>
    <mergeCell ref="C67:G67"/>
    <mergeCell ref="E61:F61"/>
    <mergeCell ref="G61:H61"/>
    <mergeCell ref="A62:B62"/>
    <mergeCell ref="E63:F63"/>
    <mergeCell ref="G63:H63"/>
    <mergeCell ref="C62:J62"/>
  </mergeCells>
  <dataValidations count="3">
    <dataValidation type="list" allowBlank="1" showInputMessage="1" showErrorMessage="1" sqref="C56:D56">
      <formula1>$J$55:$J$55</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62" r:id="rId1"/>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0" zoomScaleNormal="100" zoomScaleSheetLayoutView="80" workbookViewId="0">
      <selection activeCell="A2" sqref="A2:I2"/>
    </sheetView>
  </sheetViews>
  <sheetFormatPr defaultColWidth="8.81640625" defaultRowHeight="12.5" x14ac:dyDescent="0.25"/>
  <cols>
    <col min="1" max="2" width="29.54296875" style="3" customWidth="1"/>
    <col min="3" max="3" width="20.81640625" style="3" customWidth="1"/>
    <col min="4" max="9" width="10.81640625" style="12" customWidth="1"/>
    <col min="10" max="10" width="9" style="1" customWidth="1"/>
    <col min="11" max="12" width="12.7265625" style="3" bestFit="1" customWidth="1"/>
    <col min="13" max="13" width="12" style="3" bestFit="1" customWidth="1"/>
    <col min="14" max="14" width="10.1796875" style="3" bestFit="1" customWidth="1"/>
    <col min="15" max="16" width="11.7265625" style="3" bestFit="1" customWidth="1"/>
    <col min="17" max="17" width="13.81640625" style="3" bestFit="1" customWidth="1"/>
    <col min="18" max="19" width="15.453125" style="3" bestFit="1" customWidth="1"/>
    <col min="20" max="20" width="13.81640625" style="3" bestFit="1" customWidth="1"/>
    <col min="21" max="22" width="15.453125" style="3" bestFit="1" customWidth="1"/>
    <col min="23" max="23" width="14.453125" style="3" bestFit="1" customWidth="1"/>
    <col min="24" max="16384" width="8.81640625" style="3"/>
  </cols>
  <sheetData>
    <row r="1" spans="1:9" ht="27" customHeight="1" x14ac:dyDescent="0.25">
      <c r="A1" s="209" t="s">
        <v>42</v>
      </c>
      <c r="B1" s="210"/>
      <c r="C1" s="210"/>
      <c r="D1" s="210"/>
      <c r="E1" s="210"/>
      <c r="F1" s="210"/>
      <c r="G1" s="210"/>
      <c r="H1" s="210"/>
      <c r="I1" s="210"/>
    </row>
    <row r="2" spans="1:9" x14ac:dyDescent="0.25">
      <c r="A2" s="211" t="s">
        <v>501</v>
      </c>
      <c r="B2" s="212"/>
      <c r="C2" s="212"/>
      <c r="D2" s="212"/>
      <c r="E2" s="212"/>
      <c r="F2" s="212"/>
      <c r="G2" s="212"/>
      <c r="H2" s="212"/>
      <c r="I2" s="212"/>
    </row>
    <row r="3" spans="1:9" ht="13" x14ac:dyDescent="0.25">
      <c r="A3" s="33"/>
      <c r="B3" s="34"/>
      <c r="C3" s="34"/>
      <c r="D3" s="36"/>
      <c r="E3" s="37"/>
      <c r="F3" s="36"/>
      <c r="G3" s="36"/>
      <c r="H3" s="38" t="s">
        <v>43</v>
      </c>
      <c r="I3" s="38"/>
    </row>
    <row r="4" spans="1:9" x14ac:dyDescent="0.25">
      <c r="A4" s="213" t="s">
        <v>44</v>
      </c>
      <c r="B4" s="214"/>
      <c r="C4" s="213" t="s">
        <v>45</v>
      </c>
      <c r="D4" s="198" t="s">
        <v>46</v>
      </c>
      <c r="E4" s="199"/>
      <c r="F4" s="199"/>
      <c r="G4" s="198" t="s">
        <v>47</v>
      </c>
      <c r="H4" s="199"/>
      <c r="I4" s="199"/>
    </row>
    <row r="5" spans="1:9" x14ac:dyDescent="0.25">
      <c r="A5" s="214"/>
      <c r="B5" s="214"/>
      <c r="C5" s="214"/>
      <c r="D5" s="35" t="s">
        <v>48</v>
      </c>
      <c r="E5" s="35" t="s">
        <v>49</v>
      </c>
      <c r="F5" s="35" t="s">
        <v>50</v>
      </c>
      <c r="G5" s="35" t="s">
        <v>51</v>
      </c>
      <c r="H5" s="35" t="s">
        <v>52</v>
      </c>
      <c r="I5" s="35" t="s">
        <v>53</v>
      </c>
    </row>
    <row r="6" spans="1:9" x14ac:dyDescent="0.25">
      <c r="A6" s="213">
        <v>1</v>
      </c>
      <c r="B6" s="214"/>
      <c r="C6" s="25">
        <v>2</v>
      </c>
      <c r="D6" s="39">
        <v>3</v>
      </c>
      <c r="E6" s="39">
        <v>4</v>
      </c>
      <c r="F6" s="39" t="s">
        <v>54</v>
      </c>
      <c r="G6" s="39">
        <v>6</v>
      </c>
      <c r="H6" s="39">
        <v>7</v>
      </c>
      <c r="I6" s="39" t="s">
        <v>55</v>
      </c>
    </row>
    <row r="7" spans="1:9" x14ac:dyDescent="0.25">
      <c r="A7" s="204" t="s">
        <v>56</v>
      </c>
      <c r="B7" s="205"/>
      <c r="C7" s="205"/>
      <c r="D7" s="205"/>
      <c r="E7" s="205"/>
      <c r="F7" s="205"/>
      <c r="G7" s="205"/>
      <c r="H7" s="205"/>
      <c r="I7" s="205"/>
    </row>
    <row r="8" spans="1:9" ht="12.75" customHeight="1" x14ac:dyDescent="0.25">
      <c r="A8" s="203" t="s">
        <v>57</v>
      </c>
      <c r="B8" s="201"/>
      <c r="C8" s="26">
        <v>1</v>
      </c>
      <c r="D8" s="40">
        <f>D9+D10</f>
        <v>0</v>
      </c>
      <c r="E8" s="40">
        <f>E9+E10</f>
        <v>36992651</v>
      </c>
      <c r="F8" s="40">
        <f>D8+E8</f>
        <v>36992651</v>
      </c>
      <c r="G8" s="40">
        <f t="shared" ref="G8:H8" si="0">G9+G10</f>
        <v>0</v>
      </c>
      <c r="H8" s="40">
        <f t="shared" si="0"/>
        <v>46010765</v>
      </c>
      <c r="I8" s="40">
        <f>G8+H8</f>
        <v>46010765</v>
      </c>
    </row>
    <row r="9" spans="1:9" ht="12.75" customHeight="1" x14ac:dyDescent="0.25">
      <c r="A9" s="200" t="s">
        <v>58</v>
      </c>
      <c r="B9" s="200"/>
      <c r="C9" s="27">
        <v>2</v>
      </c>
      <c r="D9" s="41">
        <v>0</v>
      </c>
      <c r="E9" s="41">
        <v>0</v>
      </c>
      <c r="F9" s="40">
        <f t="shared" ref="F9:F73" si="1">D9+E9</f>
        <v>0</v>
      </c>
      <c r="G9" s="41">
        <v>0</v>
      </c>
      <c r="H9" s="41">
        <v>0</v>
      </c>
      <c r="I9" s="40">
        <f>G9+H9</f>
        <v>0</v>
      </c>
    </row>
    <row r="10" spans="1:9" x14ac:dyDescent="0.25">
      <c r="A10" s="200" t="s">
        <v>59</v>
      </c>
      <c r="B10" s="200"/>
      <c r="C10" s="27">
        <v>3</v>
      </c>
      <c r="D10" s="41">
        <v>0</v>
      </c>
      <c r="E10" s="41">
        <v>36992651</v>
      </c>
      <c r="F10" s="40">
        <f t="shared" si="1"/>
        <v>36992651</v>
      </c>
      <c r="G10" s="41">
        <v>0</v>
      </c>
      <c r="H10" s="41">
        <v>46010765</v>
      </c>
      <c r="I10" s="40">
        <f t="shared" ref="I10:I72" si="2">G10+H10</f>
        <v>46010765</v>
      </c>
    </row>
    <row r="11" spans="1:9" x14ac:dyDescent="0.25">
      <c r="A11" s="203" t="s">
        <v>60</v>
      </c>
      <c r="B11" s="201"/>
      <c r="C11" s="26">
        <v>4</v>
      </c>
      <c r="D11" s="40">
        <f>D12+D13+D14</f>
        <v>9973</v>
      </c>
      <c r="E11" s="40">
        <f>E12+E13+E14</f>
        <v>641779864</v>
      </c>
      <c r="F11" s="40">
        <f t="shared" si="1"/>
        <v>641789837</v>
      </c>
      <c r="G11" s="40">
        <f t="shared" ref="G11:H11" si="3">G12+G13+G14</f>
        <v>9976</v>
      </c>
      <c r="H11" s="40">
        <f t="shared" si="3"/>
        <v>629667511</v>
      </c>
      <c r="I11" s="40">
        <f t="shared" si="2"/>
        <v>629677487</v>
      </c>
    </row>
    <row r="12" spans="1:9" x14ac:dyDescent="0.25">
      <c r="A12" s="200" t="s">
        <v>61</v>
      </c>
      <c r="B12" s="200"/>
      <c r="C12" s="27">
        <v>5</v>
      </c>
      <c r="D12" s="41">
        <v>0</v>
      </c>
      <c r="E12" s="41">
        <v>355254200</v>
      </c>
      <c r="F12" s="40">
        <f t="shared" si="1"/>
        <v>355254200</v>
      </c>
      <c r="G12" s="41">
        <v>0</v>
      </c>
      <c r="H12" s="41">
        <v>351958265</v>
      </c>
      <c r="I12" s="40">
        <f t="shared" si="2"/>
        <v>351958265</v>
      </c>
    </row>
    <row r="13" spans="1:9" x14ac:dyDescent="0.25">
      <c r="A13" s="200" t="s">
        <v>62</v>
      </c>
      <c r="B13" s="200"/>
      <c r="C13" s="27">
        <v>6</v>
      </c>
      <c r="D13" s="41">
        <v>9973</v>
      </c>
      <c r="E13" s="41">
        <v>18585898</v>
      </c>
      <c r="F13" s="40">
        <f t="shared" si="1"/>
        <v>18595871</v>
      </c>
      <c r="G13" s="41">
        <v>9976</v>
      </c>
      <c r="H13" s="41">
        <v>17321175</v>
      </c>
      <c r="I13" s="40">
        <f t="shared" si="2"/>
        <v>17331151</v>
      </c>
    </row>
    <row r="14" spans="1:9" x14ac:dyDescent="0.25">
      <c r="A14" s="200" t="s">
        <v>63</v>
      </c>
      <c r="B14" s="200"/>
      <c r="C14" s="27">
        <v>7</v>
      </c>
      <c r="D14" s="41">
        <v>0</v>
      </c>
      <c r="E14" s="41">
        <v>267939766</v>
      </c>
      <c r="F14" s="40">
        <f t="shared" si="1"/>
        <v>267939766</v>
      </c>
      <c r="G14" s="41">
        <v>0</v>
      </c>
      <c r="H14" s="41">
        <v>260388071</v>
      </c>
      <c r="I14" s="40">
        <f t="shared" si="2"/>
        <v>260388071</v>
      </c>
    </row>
    <row r="15" spans="1:9" x14ac:dyDescent="0.25">
      <c r="A15" s="203" t="s">
        <v>64</v>
      </c>
      <c r="B15" s="201"/>
      <c r="C15" s="26">
        <v>8</v>
      </c>
      <c r="D15" s="40">
        <f>D16+D17+D21+D40</f>
        <v>3054031686</v>
      </c>
      <c r="E15" s="40">
        <f>E16+E17+E21+E40</f>
        <v>5465347334</v>
      </c>
      <c r="F15" s="40">
        <f t="shared" si="1"/>
        <v>8519379020</v>
      </c>
      <c r="G15" s="40">
        <f t="shared" ref="G15:H15" si="4">G16+G17+G21+G40</f>
        <v>2906578621</v>
      </c>
      <c r="H15" s="40">
        <f t="shared" si="4"/>
        <v>5195044542</v>
      </c>
      <c r="I15" s="40">
        <f t="shared" si="2"/>
        <v>8101623163</v>
      </c>
    </row>
    <row r="16" spans="1:9" ht="22.5" customHeight="1" x14ac:dyDescent="0.25">
      <c r="A16" s="206" t="s">
        <v>65</v>
      </c>
      <c r="B16" s="200"/>
      <c r="C16" s="27">
        <v>9</v>
      </c>
      <c r="D16" s="41">
        <v>0</v>
      </c>
      <c r="E16" s="41">
        <v>367521081</v>
      </c>
      <c r="F16" s="40">
        <f t="shared" si="1"/>
        <v>367521081</v>
      </c>
      <c r="G16" s="41">
        <v>0</v>
      </c>
      <c r="H16" s="41">
        <v>389290178</v>
      </c>
      <c r="I16" s="40">
        <f t="shared" si="2"/>
        <v>389290178</v>
      </c>
    </row>
    <row r="17" spans="1:9" ht="29.25" customHeight="1" x14ac:dyDescent="0.25">
      <c r="A17" s="203" t="s">
        <v>66</v>
      </c>
      <c r="B17" s="201"/>
      <c r="C17" s="26">
        <v>10</v>
      </c>
      <c r="D17" s="40">
        <f>D18+D19+D20</f>
        <v>0</v>
      </c>
      <c r="E17" s="40">
        <f>E18+E19+E20</f>
        <v>279110925</v>
      </c>
      <c r="F17" s="40">
        <f t="shared" si="1"/>
        <v>279110925</v>
      </c>
      <c r="G17" s="40">
        <f>G18+G19+G20</f>
        <v>0</v>
      </c>
      <c r="H17" s="40">
        <f t="shared" ref="H17" si="5">H18+H19+H20</f>
        <v>367140353</v>
      </c>
      <c r="I17" s="40">
        <f t="shared" si="2"/>
        <v>367140353</v>
      </c>
    </row>
    <row r="18" spans="1:9" x14ac:dyDescent="0.25">
      <c r="A18" s="200" t="s">
        <v>67</v>
      </c>
      <c r="B18" s="200"/>
      <c r="C18" s="27">
        <v>11</v>
      </c>
      <c r="D18" s="41">
        <v>0</v>
      </c>
      <c r="E18" s="41">
        <v>245422632</v>
      </c>
      <c r="F18" s="40">
        <f t="shared" si="1"/>
        <v>245422632</v>
      </c>
      <c r="G18" s="41">
        <v>0</v>
      </c>
      <c r="H18" s="41">
        <v>333452060</v>
      </c>
      <c r="I18" s="40">
        <f t="shared" si="2"/>
        <v>333452060</v>
      </c>
    </row>
    <row r="19" spans="1:9" x14ac:dyDescent="0.25">
      <c r="A19" s="200" t="s">
        <v>68</v>
      </c>
      <c r="B19" s="200"/>
      <c r="C19" s="27">
        <v>12</v>
      </c>
      <c r="D19" s="41">
        <v>0</v>
      </c>
      <c r="E19" s="41">
        <v>5688293</v>
      </c>
      <c r="F19" s="40">
        <f t="shared" si="1"/>
        <v>5688293</v>
      </c>
      <c r="G19" s="41">
        <v>0</v>
      </c>
      <c r="H19" s="41">
        <v>5688293</v>
      </c>
      <c r="I19" s="40">
        <f t="shared" si="2"/>
        <v>5688293</v>
      </c>
    </row>
    <row r="20" spans="1:9" x14ac:dyDescent="0.25">
      <c r="A20" s="200" t="s">
        <v>69</v>
      </c>
      <c r="B20" s="200"/>
      <c r="C20" s="27">
        <v>13</v>
      </c>
      <c r="D20" s="41">
        <v>0</v>
      </c>
      <c r="E20" s="41">
        <v>28000000</v>
      </c>
      <c r="F20" s="40">
        <f t="shared" si="1"/>
        <v>28000000</v>
      </c>
      <c r="G20" s="41">
        <v>0</v>
      </c>
      <c r="H20" s="41">
        <v>28000000</v>
      </c>
      <c r="I20" s="40">
        <f t="shared" si="2"/>
        <v>28000000</v>
      </c>
    </row>
    <row r="21" spans="1:9" x14ac:dyDescent="0.25">
      <c r="A21" s="203" t="s">
        <v>70</v>
      </c>
      <c r="B21" s="201"/>
      <c r="C21" s="26">
        <v>14</v>
      </c>
      <c r="D21" s="40">
        <f>D22+D25+D30+D36</f>
        <v>3054031686</v>
      </c>
      <c r="E21" s="40">
        <f>E22+E25+E30+E36</f>
        <v>4818715328</v>
      </c>
      <c r="F21" s="40">
        <f t="shared" si="1"/>
        <v>7872747014</v>
      </c>
      <c r="G21" s="40">
        <f t="shared" ref="G21:H21" si="6">G22+G25+G30+G36</f>
        <v>2906578621</v>
      </c>
      <c r="H21" s="40">
        <f t="shared" si="6"/>
        <v>4438614011</v>
      </c>
      <c r="I21" s="40">
        <f t="shared" si="2"/>
        <v>7345192632</v>
      </c>
    </row>
    <row r="22" spans="1:9" x14ac:dyDescent="0.25">
      <c r="A22" s="201" t="s">
        <v>71</v>
      </c>
      <c r="B22" s="201"/>
      <c r="C22" s="26">
        <v>15</v>
      </c>
      <c r="D22" s="40">
        <f>D23+D24</f>
        <v>1228357915</v>
      </c>
      <c r="E22" s="40">
        <f>E23+E24</f>
        <v>944029371</v>
      </c>
      <c r="F22" s="40">
        <f t="shared" si="1"/>
        <v>2172387286</v>
      </c>
      <c r="G22" s="40">
        <f t="shared" ref="G22:H22" si="7">G23+G24</f>
        <v>1084117716</v>
      </c>
      <c r="H22" s="40">
        <f t="shared" si="7"/>
        <v>908075448</v>
      </c>
      <c r="I22" s="40">
        <f t="shared" si="2"/>
        <v>1992193164</v>
      </c>
    </row>
    <row r="23" spans="1:9" x14ac:dyDescent="0.25">
      <c r="A23" s="200" t="s">
        <v>72</v>
      </c>
      <c r="B23" s="200"/>
      <c r="C23" s="27">
        <v>16</v>
      </c>
      <c r="D23" s="41">
        <v>1228357915</v>
      </c>
      <c r="E23" s="41">
        <v>944029371</v>
      </c>
      <c r="F23" s="40">
        <f t="shared" si="1"/>
        <v>2172387286</v>
      </c>
      <c r="G23" s="41">
        <v>1084117716</v>
      </c>
      <c r="H23" s="41">
        <v>908075448</v>
      </c>
      <c r="I23" s="40">
        <f t="shared" si="2"/>
        <v>1992193164</v>
      </c>
    </row>
    <row r="24" spans="1:9" x14ac:dyDescent="0.25">
      <c r="A24" s="200" t="s">
        <v>73</v>
      </c>
      <c r="B24" s="200"/>
      <c r="C24" s="27">
        <v>17</v>
      </c>
      <c r="D24" s="41">
        <v>0</v>
      </c>
      <c r="E24" s="41">
        <v>0</v>
      </c>
      <c r="F24" s="40">
        <f t="shared" si="1"/>
        <v>0</v>
      </c>
      <c r="G24" s="41">
        <v>0</v>
      </c>
      <c r="H24" s="41">
        <v>0</v>
      </c>
      <c r="I24" s="40">
        <f t="shared" si="2"/>
        <v>0</v>
      </c>
    </row>
    <row r="25" spans="1:9" x14ac:dyDescent="0.25">
      <c r="A25" s="201" t="s">
        <v>74</v>
      </c>
      <c r="B25" s="201"/>
      <c r="C25" s="26">
        <v>18</v>
      </c>
      <c r="D25" s="40">
        <f>D26+D27+D28+D29</f>
        <v>1628859849</v>
      </c>
      <c r="E25" s="40">
        <f>E26+E27+E28+E29</f>
        <v>2817918674</v>
      </c>
      <c r="F25" s="40">
        <f t="shared" si="1"/>
        <v>4446778523</v>
      </c>
      <c r="G25" s="40">
        <f t="shared" ref="G25:H25" si="8">G26+G27+G28+G29</f>
        <v>1616188841</v>
      </c>
      <c r="H25" s="40">
        <f t="shared" si="8"/>
        <v>2483184927</v>
      </c>
      <c r="I25" s="40">
        <f t="shared" si="2"/>
        <v>4099373768</v>
      </c>
    </row>
    <row r="26" spans="1:9" x14ac:dyDescent="0.25">
      <c r="A26" s="200" t="s">
        <v>75</v>
      </c>
      <c r="B26" s="200"/>
      <c r="C26" s="27">
        <v>19</v>
      </c>
      <c r="D26" s="41">
        <v>24551993</v>
      </c>
      <c r="E26" s="41">
        <v>498028031</v>
      </c>
      <c r="F26" s="40">
        <f t="shared" si="1"/>
        <v>522580024</v>
      </c>
      <c r="G26" s="41">
        <v>22312529</v>
      </c>
      <c r="H26" s="41">
        <v>410602364</v>
      </c>
      <c r="I26" s="40">
        <f t="shared" si="2"/>
        <v>432914893</v>
      </c>
    </row>
    <row r="27" spans="1:9" x14ac:dyDescent="0.25">
      <c r="A27" s="200" t="s">
        <v>76</v>
      </c>
      <c r="B27" s="200"/>
      <c r="C27" s="27">
        <v>20</v>
      </c>
      <c r="D27" s="41">
        <v>1582180361</v>
      </c>
      <c r="E27" s="41">
        <v>2255225971</v>
      </c>
      <c r="F27" s="40">
        <f t="shared" si="1"/>
        <v>3837406332</v>
      </c>
      <c r="G27" s="41">
        <v>1561518870</v>
      </c>
      <c r="H27" s="41">
        <v>1991373334</v>
      </c>
      <c r="I27" s="40">
        <f t="shared" si="2"/>
        <v>3552892204</v>
      </c>
    </row>
    <row r="28" spans="1:9" x14ac:dyDescent="0.25">
      <c r="A28" s="200" t="s">
        <v>77</v>
      </c>
      <c r="B28" s="200"/>
      <c r="C28" s="27">
        <v>21</v>
      </c>
      <c r="D28" s="41">
        <v>22127495</v>
      </c>
      <c r="E28" s="41">
        <v>64664672</v>
      </c>
      <c r="F28" s="40">
        <f t="shared" si="1"/>
        <v>86792167</v>
      </c>
      <c r="G28" s="41">
        <v>32357442</v>
      </c>
      <c r="H28" s="41">
        <v>81209229</v>
      </c>
      <c r="I28" s="40">
        <f t="shared" si="2"/>
        <v>113566671</v>
      </c>
    </row>
    <row r="29" spans="1:9" x14ac:dyDescent="0.25">
      <c r="A29" s="200" t="s">
        <v>78</v>
      </c>
      <c r="B29" s="200"/>
      <c r="C29" s="27">
        <v>22</v>
      </c>
      <c r="D29" s="41">
        <v>0</v>
      </c>
      <c r="E29" s="41">
        <v>0</v>
      </c>
      <c r="F29" s="40">
        <f t="shared" si="1"/>
        <v>0</v>
      </c>
      <c r="G29" s="41">
        <v>0</v>
      </c>
      <c r="H29" s="41">
        <v>0</v>
      </c>
      <c r="I29" s="40">
        <f t="shared" si="2"/>
        <v>0</v>
      </c>
    </row>
    <row r="30" spans="1:9" ht="21" customHeight="1" x14ac:dyDescent="0.25">
      <c r="A30" s="201" t="s">
        <v>79</v>
      </c>
      <c r="B30" s="201"/>
      <c r="C30" s="26">
        <v>23</v>
      </c>
      <c r="D30" s="40">
        <f>D31+D32+D33+D34+D35</f>
        <v>589945</v>
      </c>
      <c r="E30" s="40">
        <f>E31+E32+E33+E34+E35</f>
        <v>47661095</v>
      </c>
      <c r="F30" s="40">
        <f t="shared" si="1"/>
        <v>48251040</v>
      </c>
      <c r="G30" s="40">
        <f t="shared" ref="G30:H30" si="9">G31+G32+G33+G34+G35</f>
        <v>39283</v>
      </c>
      <c r="H30" s="40">
        <f t="shared" si="9"/>
        <v>13422593</v>
      </c>
      <c r="I30" s="40">
        <f t="shared" si="2"/>
        <v>13461876</v>
      </c>
    </row>
    <row r="31" spans="1:9" x14ac:dyDescent="0.25">
      <c r="A31" s="200" t="s">
        <v>80</v>
      </c>
      <c r="B31" s="200"/>
      <c r="C31" s="27">
        <v>24</v>
      </c>
      <c r="D31" s="41">
        <v>0</v>
      </c>
      <c r="E31" s="41">
        <v>17070930</v>
      </c>
      <c r="F31" s="40">
        <f t="shared" si="1"/>
        <v>17070930</v>
      </c>
      <c r="G31" s="41">
        <v>0</v>
      </c>
      <c r="H31" s="41">
        <v>13324386</v>
      </c>
      <c r="I31" s="40">
        <f t="shared" si="2"/>
        <v>13324386</v>
      </c>
    </row>
    <row r="32" spans="1:9" x14ac:dyDescent="0.25">
      <c r="A32" s="200" t="s">
        <v>81</v>
      </c>
      <c r="B32" s="200"/>
      <c r="C32" s="27">
        <v>25</v>
      </c>
      <c r="D32" s="41">
        <v>0</v>
      </c>
      <c r="E32" s="41">
        <v>0</v>
      </c>
      <c r="F32" s="40">
        <f t="shared" si="1"/>
        <v>0</v>
      </c>
      <c r="G32" s="41">
        <v>0</v>
      </c>
      <c r="H32" s="41">
        <v>0</v>
      </c>
      <c r="I32" s="40">
        <f t="shared" si="2"/>
        <v>0</v>
      </c>
    </row>
    <row r="33" spans="1:9" x14ac:dyDescent="0.25">
      <c r="A33" s="200" t="s">
        <v>82</v>
      </c>
      <c r="B33" s="200"/>
      <c r="C33" s="27">
        <v>26</v>
      </c>
      <c r="D33" s="41">
        <v>589945</v>
      </c>
      <c r="E33" s="41">
        <v>3080534</v>
      </c>
      <c r="F33" s="40">
        <f t="shared" si="1"/>
        <v>3670479</v>
      </c>
      <c r="G33" s="41">
        <v>39283</v>
      </c>
      <c r="H33" s="41">
        <v>98207</v>
      </c>
      <c r="I33" s="40">
        <f t="shared" si="2"/>
        <v>137490</v>
      </c>
    </row>
    <row r="34" spans="1:9" x14ac:dyDescent="0.25">
      <c r="A34" s="200" t="s">
        <v>83</v>
      </c>
      <c r="B34" s="200"/>
      <c r="C34" s="27">
        <v>27</v>
      </c>
      <c r="D34" s="41">
        <v>0</v>
      </c>
      <c r="E34" s="41">
        <v>27509631</v>
      </c>
      <c r="F34" s="40">
        <f t="shared" si="1"/>
        <v>27509631</v>
      </c>
      <c r="G34" s="41">
        <v>0</v>
      </c>
      <c r="H34" s="41">
        <v>0</v>
      </c>
      <c r="I34" s="40">
        <f t="shared" si="2"/>
        <v>0</v>
      </c>
    </row>
    <row r="35" spans="1:9" x14ac:dyDescent="0.25">
      <c r="A35" s="200" t="s">
        <v>84</v>
      </c>
      <c r="B35" s="200"/>
      <c r="C35" s="27">
        <v>28</v>
      </c>
      <c r="D35" s="41">
        <v>0</v>
      </c>
      <c r="E35" s="41">
        <v>0</v>
      </c>
      <c r="F35" s="40">
        <f t="shared" si="1"/>
        <v>0</v>
      </c>
      <c r="G35" s="41">
        <v>0</v>
      </c>
      <c r="H35" s="41">
        <v>0</v>
      </c>
      <c r="I35" s="40">
        <f t="shared" si="2"/>
        <v>0</v>
      </c>
    </row>
    <row r="36" spans="1:9" x14ac:dyDescent="0.25">
      <c r="A36" s="201" t="s">
        <v>85</v>
      </c>
      <c r="B36" s="201"/>
      <c r="C36" s="26">
        <v>29</v>
      </c>
      <c r="D36" s="40">
        <f>D37+D38+D39</f>
        <v>196223977</v>
      </c>
      <c r="E36" s="40">
        <f>E37+E38+E39</f>
        <v>1009106188</v>
      </c>
      <c r="F36" s="40">
        <f t="shared" si="1"/>
        <v>1205330165</v>
      </c>
      <c r="G36" s="40">
        <f t="shared" ref="G36:H36" si="10">G37+G38+G39</f>
        <v>206232781</v>
      </c>
      <c r="H36" s="40">
        <f t="shared" si="10"/>
        <v>1033931043</v>
      </c>
      <c r="I36" s="40">
        <f t="shared" si="2"/>
        <v>1240163824</v>
      </c>
    </row>
    <row r="37" spans="1:9" x14ac:dyDescent="0.25">
      <c r="A37" s="202" t="s">
        <v>86</v>
      </c>
      <c r="B37" s="202"/>
      <c r="C37" s="27">
        <v>30</v>
      </c>
      <c r="D37" s="41">
        <v>144001733</v>
      </c>
      <c r="E37" s="41">
        <v>540294540</v>
      </c>
      <c r="F37" s="40">
        <f t="shared" si="1"/>
        <v>684296273</v>
      </c>
      <c r="G37" s="41">
        <v>147030596</v>
      </c>
      <c r="H37" s="41">
        <v>527764253</v>
      </c>
      <c r="I37" s="40">
        <f t="shared" si="2"/>
        <v>674794849</v>
      </c>
    </row>
    <row r="38" spans="1:9" x14ac:dyDescent="0.25">
      <c r="A38" s="200" t="s">
        <v>87</v>
      </c>
      <c r="B38" s="200"/>
      <c r="C38" s="27">
        <v>31</v>
      </c>
      <c r="D38" s="41">
        <v>52222244</v>
      </c>
      <c r="E38" s="41">
        <v>312837084</v>
      </c>
      <c r="F38" s="40">
        <f t="shared" si="1"/>
        <v>365059328</v>
      </c>
      <c r="G38" s="41">
        <v>54128052</v>
      </c>
      <c r="H38" s="41">
        <v>325984440</v>
      </c>
      <c r="I38" s="40">
        <f t="shared" si="2"/>
        <v>380112492</v>
      </c>
    </row>
    <row r="39" spans="1:9" x14ac:dyDescent="0.25">
      <c r="A39" s="200" t="s">
        <v>88</v>
      </c>
      <c r="B39" s="200"/>
      <c r="C39" s="27">
        <v>32</v>
      </c>
      <c r="D39" s="41">
        <v>0</v>
      </c>
      <c r="E39" s="41">
        <v>155974564</v>
      </c>
      <c r="F39" s="40">
        <f t="shared" si="1"/>
        <v>155974564</v>
      </c>
      <c r="G39" s="41">
        <v>5074133</v>
      </c>
      <c r="H39" s="41">
        <v>180182350</v>
      </c>
      <c r="I39" s="40">
        <f t="shared" si="2"/>
        <v>185256483</v>
      </c>
    </row>
    <row r="40" spans="1:9" x14ac:dyDescent="0.25">
      <c r="A40" s="206" t="s">
        <v>89</v>
      </c>
      <c r="B40" s="200"/>
      <c r="C40" s="27">
        <v>33</v>
      </c>
      <c r="D40" s="41">
        <v>0</v>
      </c>
      <c r="E40" s="41">
        <v>0</v>
      </c>
      <c r="F40" s="40">
        <f t="shared" si="1"/>
        <v>0</v>
      </c>
      <c r="G40" s="41">
        <v>0</v>
      </c>
      <c r="H40" s="41">
        <v>0</v>
      </c>
      <c r="I40" s="40">
        <f t="shared" si="2"/>
        <v>0</v>
      </c>
    </row>
    <row r="41" spans="1:9" x14ac:dyDescent="0.25">
      <c r="A41" s="206" t="s">
        <v>90</v>
      </c>
      <c r="B41" s="200"/>
      <c r="C41" s="27">
        <v>34</v>
      </c>
      <c r="D41" s="41">
        <v>445325559</v>
      </c>
      <c r="E41" s="41">
        <v>0</v>
      </c>
      <c r="F41" s="40">
        <f t="shared" si="1"/>
        <v>445325559</v>
      </c>
      <c r="G41" s="41">
        <v>436607185</v>
      </c>
      <c r="H41" s="41">
        <v>0</v>
      </c>
      <c r="I41" s="40">
        <f t="shared" si="2"/>
        <v>436607185</v>
      </c>
    </row>
    <row r="42" spans="1:9" x14ac:dyDescent="0.25">
      <c r="A42" s="203" t="s">
        <v>91</v>
      </c>
      <c r="B42" s="201"/>
      <c r="C42" s="26">
        <v>35</v>
      </c>
      <c r="D42" s="40">
        <f>D43+D44+D45+D46+D47+D48+D49</f>
        <v>25754</v>
      </c>
      <c r="E42" s="40">
        <f>E43+E44+E45+E46+E47+E48+E49</f>
        <v>213507427</v>
      </c>
      <c r="F42" s="40">
        <f t="shared" si="1"/>
        <v>213533181</v>
      </c>
      <c r="G42" s="40">
        <f>G43+G44+G45+G46+G47+G48+G49</f>
        <v>29089</v>
      </c>
      <c r="H42" s="40">
        <f>H43+H44+H45+H46+H47+H48+H49</f>
        <v>291077686</v>
      </c>
      <c r="I42" s="40">
        <f t="shared" si="2"/>
        <v>291106775</v>
      </c>
    </row>
    <row r="43" spans="1:9" x14ac:dyDescent="0.25">
      <c r="A43" s="200" t="s">
        <v>92</v>
      </c>
      <c r="B43" s="200"/>
      <c r="C43" s="27">
        <v>36</v>
      </c>
      <c r="D43" s="41">
        <v>3724</v>
      </c>
      <c r="E43" s="41">
        <v>42185167</v>
      </c>
      <c r="F43" s="40">
        <f t="shared" si="1"/>
        <v>42188891</v>
      </c>
      <c r="G43" s="41">
        <v>12697</v>
      </c>
      <c r="H43" s="41">
        <v>96477588</v>
      </c>
      <c r="I43" s="40">
        <f t="shared" si="2"/>
        <v>96490285</v>
      </c>
    </row>
    <row r="44" spans="1:9" x14ac:dyDescent="0.25">
      <c r="A44" s="200" t="s">
        <v>93</v>
      </c>
      <c r="B44" s="200"/>
      <c r="C44" s="27">
        <v>37</v>
      </c>
      <c r="D44" s="41">
        <v>22030</v>
      </c>
      <c r="E44" s="41">
        <v>0</v>
      </c>
      <c r="F44" s="40">
        <f t="shared" si="1"/>
        <v>22030</v>
      </c>
      <c r="G44" s="41">
        <v>16392</v>
      </c>
      <c r="H44" s="41">
        <v>0</v>
      </c>
      <c r="I44" s="40">
        <f t="shared" si="2"/>
        <v>16392</v>
      </c>
    </row>
    <row r="45" spans="1:9" x14ac:dyDescent="0.25">
      <c r="A45" s="200" t="s">
        <v>94</v>
      </c>
      <c r="B45" s="200"/>
      <c r="C45" s="27">
        <v>38</v>
      </c>
      <c r="D45" s="41">
        <v>0</v>
      </c>
      <c r="E45" s="41">
        <v>171322260</v>
      </c>
      <c r="F45" s="40">
        <f t="shared" si="1"/>
        <v>171322260</v>
      </c>
      <c r="G45" s="41">
        <v>0</v>
      </c>
      <c r="H45" s="41">
        <v>194600098</v>
      </c>
      <c r="I45" s="40">
        <f t="shared" si="2"/>
        <v>194600098</v>
      </c>
    </row>
    <row r="46" spans="1:9" x14ac:dyDescent="0.25">
      <c r="A46" s="200" t="s">
        <v>95</v>
      </c>
      <c r="B46" s="200"/>
      <c r="C46" s="27">
        <v>39</v>
      </c>
      <c r="D46" s="41">
        <v>0</v>
      </c>
      <c r="E46" s="41">
        <v>0</v>
      </c>
      <c r="F46" s="40">
        <f t="shared" si="1"/>
        <v>0</v>
      </c>
      <c r="G46" s="41">
        <v>0</v>
      </c>
      <c r="H46" s="41">
        <v>0</v>
      </c>
      <c r="I46" s="40">
        <f t="shared" si="2"/>
        <v>0</v>
      </c>
    </row>
    <row r="47" spans="1:9" x14ac:dyDescent="0.25">
      <c r="A47" s="202" t="s">
        <v>96</v>
      </c>
      <c r="B47" s="202"/>
      <c r="C47" s="27">
        <v>40</v>
      </c>
      <c r="D47" s="41">
        <v>0</v>
      </c>
      <c r="E47" s="41">
        <v>0</v>
      </c>
      <c r="F47" s="40">
        <f t="shared" si="1"/>
        <v>0</v>
      </c>
      <c r="G47" s="41">
        <v>0</v>
      </c>
      <c r="H47" s="41">
        <v>0</v>
      </c>
      <c r="I47" s="40">
        <f t="shared" si="2"/>
        <v>0</v>
      </c>
    </row>
    <row r="48" spans="1:9" x14ac:dyDescent="0.25">
      <c r="A48" s="200" t="s">
        <v>97</v>
      </c>
      <c r="B48" s="200"/>
      <c r="C48" s="27">
        <v>41</v>
      </c>
      <c r="D48" s="41">
        <v>0</v>
      </c>
      <c r="E48" s="41">
        <v>0</v>
      </c>
      <c r="F48" s="40">
        <f t="shared" si="1"/>
        <v>0</v>
      </c>
      <c r="G48" s="41">
        <v>0</v>
      </c>
      <c r="H48" s="41">
        <v>0</v>
      </c>
      <c r="I48" s="40">
        <f t="shared" si="2"/>
        <v>0</v>
      </c>
    </row>
    <row r="49" spans="1:9" ht="31.5" customHeight="1" x14ac:dyDescent="0.25">
      <c r="A49" s="200" t="s">
        <v>98</v>
      </c>
      <c r="B49" s="200"/>
      <c r="C49" s="27">
        <v>42</v>
      </c>
      <c r="D49" s="41">
        <v>0</v>
      </c>
      <c r="E49" s="41">
        <v>0</v>
      </c>
      <c r="F49" s="40">
        <f t="shared" si="1"/>
        <v>0</v>
      </c>
      <c r="G49" s="41">
        <v>0</v>
      </c>
      <c r="H49" s="41">
        <v>0</v>
      </c>
      <c r="I49" s="40">
        <f t="shared" si="2"/>
        <v>0</v>
      </c>
    </row>
    <row r="50" spans="1:9" x14ac:dyDescent="0.25">
      <c r="A50" s="203" t="s">
        <v>99</v>
      </c>
      <c r="B50" s="201"/>
      <c r="C50" s="26">
        <v>43</v>
      </c>
      <c r="D50" s="40">
        <f>D51+D52</f>
        <v>2028656</v>
      </c>
      <c r="E50" s="40">
        <f>E51+E52</f>
        <v>66492988</v>
      </c>
      <c r="F50" s="40">
        <f t="shared" si="1"/>
        <v>68521644</v>
      </c>
      <c r="G50" s="40">
        <f>G51+G52</f>
        <v>2028656</v>
      </c>
      <c r="H50" s="40">
        <f>H51+H52</f>
        <v>76012232</v>
      </c>
      <c r="I50" s="40">
        <f t="shared" si="2"/>
        <v>78040888</v>
      </c>
    </row>
    <row r="51" spans="1:9" x14ac:dyDescent="0.25">
      <c r="A51" s="200" t="s">
        <v>100</v>
      </c>
      <c r="B51" s="200"/>
      <c r="C51" s="27">
        <v>44</v>
      </c>
      <c r="D51" s="41">
        <v>2028656</v>
      </c>
      <c r="E51" s="41">
        <v>66492988</v>
      </c>
      <c r="F51" s="40">
        <f t="shared" si="1"/>
        <v>68521644</v>
      </c>
      <c r="G51" s="41">
        <v>2028656</v>
      </c>
      <c r="H51" s="41">
        <v>66492988</v>
      </c>
      <c r="I51" s="40">
        <f t="shared" si="2"/>
        <v>68521644</v>
      </c>
    </row>
    <row r="52" spans="1:9" x14ac:dyDescent="0.25">
      <c r="A52" s="200" t="s">
        <v>101</v>
      </c>
      <c r="B52" s="200"/>
      <c r="C52" s="27">
        <v>45</v>
      </c>
      <c r="D52" s="41">
        <v>0</v>
      </c>
      <c r="E52" s="41">
        <v>0</v>
      </c>
      <c r="F52" s="40">
        <f t="shared" si="1"/>
        <v>0</v>
      </c>
      <c r="G52" s="41">
        <v>0</v>
      </c>
      <c r="H52" s="41">
        <v>9519244</v>
      </c>
      <c r="I52" s="40">
        <f t="shared" si="2"/>
        <v>9519244</v>
      </c>
    </row>
    <row r="53" spans="1:9" x14ac:dyDescent="0.25">
      <c r="A53" s="203" t="s">
        <v>102</v>
      </c>
      <c r="B53" s="201"/>
      <c r="C53" s="26">
        <v>46</v>
      </c>
      <c r="D53" s="40">
        <f>D54+D57+D58</f>
        <v>503662</v>
      </c>
      <c r="E53" s="40">
        <f>E54+E57+E58</f>
        <v>854729992</v>
      </c>
      <c r="F53" s="40">
        <f t="shared" si="1"/>
        <v>855233654</v>
      </c>
      <c r="G53" s="40">
        <f>G54+G57+G58</f>
        <v>634069</v>
      </c>
      <c r="H53" s="40">
        <f>H54+H57+H58</f>
        <v>1024873401</v>
      </c>
      <c r="I53" s="40">
        <f t="shared" si="2"/>
        <v>1025507470</v>
      </c>
    </row>
    <row r="54" spans="1:9" x14ac:dyDescent="0.25">
      <c r="A54" s="203" t="s">
        <v>103</v>
      </c>
      <c r="B54" s="201"/>
      <c r="C54" s="26">
        <v>47</v>
      </c>
      <c r="D54" s="40">
        <f>D55+D56</f>
        <v>235763</v>
      </c>
      <c r="E54" s="40">
        <f>E55+E56</f>
        <v>465705701</v>
      </c>
      <c r="F54" s="40">
        <f t="shared" si="1"/>
        <v>465941464</v>
      </c>
      <c r="G54" s="40">
        <f>G55+G56</f>
        <v>233576</v>
      </c>
      <c r="H54" s="40">
        <f>H55+H56</f>
        <v>652879327</v>
      </c>
      <c r="I54" s="40">
        <f t="shared" si="2"/>
        <v>653112903</v>
      </c>
    </row>
    <row r="55" spans="1:9" x14ac:dyDescent="0.25">
      <c r="A55" s="200" t="s">
        <v>104</v>
      </c>
      <c r="B55" s="200"/>
      <c r="C55" s="27">
        <v>48</v>
      </c>
      <c r="D55" s="41">
        <v>0</v>
      </c>
      <c r="E55" s="41">
        <v>464918705</v>
      </c>
      <c r="F55" s="40">
        <f t="shared" si="1"/>
        <v>464918705</v>
      </c>
      <c r="G55" s="41">
        <v>0</v>
      </c>
      <c r="H55" s="41">
        <v>652362088</v>
      </c>
      <c r="I55" s="40">
        <f t="shared" si="2"/>
        <v>652362088</v>
      </c>
    </row>
    <row r="56" spans="1:9" x14ac:dyDescent="0.25">
      <c r="A56" s="200" t="s">
        <v>105</v>
      </c>
      <c r="B56" s="200"/>
      <c r="C56" s="27">
        <v>49</v>
      </c>
      <c r="D56" s="41">
        <v>235763</v>
      </c>
      <c r="E56" s="41">
        <v>786996</v>
      </c>
      <c r="F56" s="40">
        <f t="shared" si="1"/>
        <v>1022759</v>
      </c>
      <c r="G56" s="41">
        <v>233576</v>
      </c>
      <c r="H56" s="41">
        <v>517239</v>
      </c>
      <c r="I56" s="40">
        <f t="shared" si="2"/>
        <v>750815</v>
      </c>
    </row>
    <row r="57" spans="1:9" x14ac:dyDescent="0.25">
      <c r="A57" s="206" t="s">
        <v>106</v>
      </c>
      <c r="B57" s="200"/>
      <c r="C57" s="27">
        <v>50</v>
      </c>
      <c r="D57" s="41">
        <v>879</v>
      </c>
      <c r="E57" s="41">
        <v>46715736</v>
      </c>
      <c r="F57" s="40">
        <f t="shared" si="1"/>
        <v>46716615</v>
      </c>
      <c r="G57" s="41">
        <v>1193</v>
      </c>
      <c r="H57" s="41">
        <v>44631544</v>
      </c>
      <c r="I57" s="40">
        <f t="shared" si="2"/>
        <v>44632737</v>
      </c>
    </row>
    <row r="58" spans="1:9" x14ac:dyDescent="0.25">
      <c r="A58" s="203" t="s">
        <v>107</v>
      </c>
      <c r="B58" s="201"/>
      <c r="C58" s="26">
        <v>51</v>
      </c>
      <c r="D58" s="40">
        <f>D59+D60+D61</f>
        <v>267020</v>
      </c>
      <c r="E58" s="40">
        <f>E59+E60+E61</f>
        <v>342308555</v>
      </c>
      <c r="F58" s="40">
        <f t="shared" si="1"/>
        <v>342575575</v>
      </c>
      <c r="G58" s="40">
        <f>G59+G60+G61</f>
        <v>399300</v>
      </c>
      <c r="H58" s="40">
        <f>H59+H60+H61</f>
        <v>327362530</v>
      </c>
      <c r="I58" s="40">
        <f t="shared" si="2"/>
        <v>327761830</v>
      </c>
    </row>
    <row r="59" spans="1:9" x14ac:dyDescent="0.25">
      <c r="A59" s="200" t="s">
        <v>108</v>
      </c>
      <c r="B59" s="200"/>
      <c r="C59" s="27">
        <v>52</v>
      </c>
      <c r="D59" s="41">
        <v>0</v>
      </c>
      <c r="E59" s="41">
        <v>199851589</v>
      </c>
      <c r="F59" s="40">
        <f t="shared" si="1"/>
        <v>199851589</v>
      </c>
      <c r="G59" s="41">
        <v>0</v>
      </c>
      <c r="H59" s="41">
        <v>196421586</v>
      </c>
      <c r="I59" s="40">
        <f t="shared" si="2"/>
        <v>196421586</v>
      </c>
    </row>
    <row r="60" spans="1:9" x14ac:dyDescent="0.25">
      <c r="A60" s="200" t="s">
        <v>109</v>
      </c>
      <c r="B60" s="200"/>
      <c r="C60" s="27">
        <v>53</v>
      </c>
      <c r="D60" s="41">
        <v>262624</v>
      </c>
      <c r="E60" s="41">
        <v>997458</v>
      </c>
      <c r="F60" s="40">
        <f t="shared" si="1"/>
        <v>1260082</v>
      </c>
      <c r="G60" s="41">
        <v>274474</v>
      </c>
      <c r="H60" s="41">
        <v>729994</v>
      </c>
      <c r="I60" s="40">
        <f t="shared" si="2"/>
        <v>1004468</v>
      </c>
    </row>
    <row r="61" spans="1:9" x14ac:dyDescent="0.25">
      <c r="A61" s="200" t="s">
        <v>110</v>
      </c>
      <c r="B61" s="200"/>
      <c r="C61" s="27">
        <v>54</v>
      </c>
      <c r="D61" s="41">
        <v>4396</v>
      </c>
      <c r="E61" s="41">
        <v>141459508</v>
      </c>
      <c r="F61" s="40">
        <f t="shared" si="1"/>
        <v>141463904</v>
      </c>
      <c r="G61" s="41">
        <v>124826</v>
      </c>
      <c r="H61" s="41">
        <v>130210950</v>
      </c>
      <c r="I61" s="40">
        <f t="shared" si="2"/>
        <v>130335776</v>
      </c>
    </row>
    <row r="62" spans="1:9" x14ac:dyDescent="0.25">
      <c r="A62" s="203" t="s">
        <v>111</v>
      </c>
      <c r="B62" s="201"/>
      <c r="C62" s="26">
        <v>55</v>
      </c>
      <c r="D62" s="40">
        <f>D63+D67+D68</f>
        <v>25003071</v>
      </c>
      <c r="E62" s="40">
        <f>E63+E67+E68</f>
        <v>100317264</v>
      </c>
      <c r="F62" s="40">
        <f t="shared" si="1"/>
        <v>125320335</v>
      </c>
      <c r="G62" s="40">
        <f>G63+G67+G68</f>
        <v>202454796</v>
      </c>
      <c r="H62" s="40">
        <f>H63+H67+H68</f>
        <v>502536299</v>
      </c>
      <c r="I62" s="40">
        <f t="shared" si="2"/>
        <v>704991095</v>
      </c>
    </row>
    <row r="63" spans="1:9" x14ac:dyDescent="0.25">
      <c r="A63" s="203" t="s">
        <v>112</v>
      </c>
      <c r="B63" s="201"/>
      <c r="C63" s="26">
        <v>56</v>
      </c>
      <c r="D63" s="40">
        <f>D64+D65+D66</f>
        <v>25003071</v>
      </c>
      <c r="E63" s="40">
        <f>E64+E65+E66</f>
        <v>100316752</v>
      </c>
      <c r="F63" s="40">
        <f t="shared" si="1"/>
        <v>125319823</v>
      </c>
      <c r="G63" s="40">
        <f>G64+G65+G66</f>
        <v>202454796</v>
      </c>
      <c r="H63" s="40">
        <f>H64+H65+H66</f>
        <v>502535787</v>
      </c>
      <c r="I63" s="40">
        <f t="shared" si="2"/>
        <v>704990583</v>
      </c>
    </row>
    <row r="64" spans="1:9" x14ac:dyDescent="0.25">
      <c r="A64" s="200" t="s">
        <v>113</v>
      </c>
      <c r="B64" s="200"/>
      <c r="C64" s="27">
        <v>57</v>
      </c>
      <c r="D64" s="41">
        <v>0</v>
      </c>
      <c r="E64" s="41">
        <v>100316752</v>
      </c>
      <c r="F64" s="40">
        <f t="shared" si="1"/>
        <v>100316752</v>
      </c>
      <c r="G64" s="41">
        <v>0</v>
      </c>
      <c r="H64" s="41">
        <v>502535787</v>
      </c>
      <c r="I64" s="40">
        <f t="shared" si="2"/>
        <v>502535787</v>
      </c>
    </row>
    <row r="65" spans="1:9" x14ac:dyDescent="0.25">
      <c r="A65" s="200" t="s">
        <v>114</v>
      </c>
      <c r="B65" s="200"/>
      <c r="C65" s="27">
        <v>58</v>
      </c>
      <c r="D65" s="41">
        <v>25003071</v>
      </c>
      <c r="E65" s="41">
        <v>0</v>
      </c>
      <c r="F65" s="40">
        <f t="shared" si="1"/>
        <v>25003071</v>
      </c>
      <c r="G65" s="41">
        <v>202454796</v>
      </c>
      <c r="H65" s="41">
        <v>0</v>
      </c>
      <c r="I65" s="40">
        <f t="shared" si="2"/>
        <v>202454796</v>
      </c>
    </row>
    <row r="66" spans="1:9" x14ac:dyDescent="0.25">
      <c r="A66" s="200" t="s">
        <v>115</v>
      </c>
      <c r="B66" s="200"/>
      <c r="C66" s="27">
        <v>59</v>
      </c>
      <c r="D66" s="41">
        <v>0</v>
      </c>
      <c r="E66" s="41">
        <v>0</v>
      </c>
      <c r="F66" s="40">
        <f t="shared" si="1"/>
        <v>0</v>
      </c>
      <c r="G66" s="41">
        <v>0</v>
      </c>
      <c r="H66" s="41">
        <v>0</v>
      </c>
      <c r="I66" s="40">
        <f t="shared" si="2"/>
        <v>0</v>
      </c>
    </row>
    <row r="67" spans="1:9" x14ac:dyDescent="0.25">
      <c r="A67" s="206" t="s">
        <v>116</v>
      </c>
      <c r="B67" s="200"/>
      <c r="C67" s="27">
        <v>60</v>
      </c>
      <c r="D67" s="41">
        <v>0</v>
      </c>
      <c r="E67" s="41">
        <v>0</v>
      </c>
      <c r="F67" s="40">
        <f t="shared" si="1"/>
        <v>0</v>
      </c>
      <c r="G67" s="41">
        <v>0</v>
      </c>
      <c r="H67" s="41">
        <v>0</v>
      </c>
      <c r="I67" s="40">
        <f t="shared" si="2"/>
        <v>0</v>
      </c>
    </row>
    <row r="68" spans="1:9" x14ac:dyDescent="0.25">
      <c r="A68" s="206" t="s">
        <v>117</v>
      </c>
      <c r="B68" s="200"/>
      <c r="C68" s="27">
        <v>61</v>
      </c>
      <c r="D68" s="41">
        <v>0</v>
      </c>
      <c r="E68" s="41">
        <v>512</v>
      </c>
      <c r="F68" s="40">
        <f t="shared" si="1"/>
        <v>512</v>
      </c>
      <c r="G68" s="41">
        <v>0</v>
      </c>
      <c r="H68" s="41">
        <v>512</v>
      </c>
      <c r="I68" s="40">
        <f t="shared" si="2"/>
        <v>512</v>
      </c>
    </row>
    <row r="69" spans="1:9" ht="23.25" customHeight="1" x14ac:dyDescent="0.25">
      <c r="A69" s="203" t="s">
        <v>118</v>
      </c>
      <c r="B69" s="201"/>
      <c r="C69" s="26">
        <v>62</v>
      </c>
      <c r="D69" s="40">
        <f>D70+D71+D72</f>
        <v>0</v>
      </c>
      <c r="E69" s="40">
        <f>E70+E71+E72</f>
        <v>239306560</v>
      </c>
      <c r="F69" s="40">
        <f t="shared" si="1"/>
        <v>239306560</v>
      </c>
      <c r="G69" s="40">
        <f>G70+G71+G72</f>
        <v>0</v>
      </c>
      <c r="H69" s="40">
        <f>H70+H71+H72</f>
        <v>253622348</v>
      </c>
      <c r="I69" s="40">
        <f t="shared" si="2"/>
        <v>253622348</v>
      </c>
    </row>
    <row r="70" spans="1:9" x14ac:dyDescent="0.25">
      <c r="A70" s="200" t="s">
        <v>119</v>
      </c>
      <c r="B70" s="200"/>
      <c r="C70" s="27">
        <v>63</v>
      </c>
      <c r="D70" s="41">
        <v>0</v>
      </c>
      <c r="E70" s="41">
        <v>0</v>
      </c>
      <c r="F70" s="40">
        <f t="shared" si="1"/>
        <v>0</v>
      </c>
      <c r="G70" s="41">
        <v>0</v>
      </c>
      <c r="H70" s="41">
        <v>0</v>
      </c>
      <c r="I70" s="40">
        <f t="shared" si="2"/>
        <v>0</v>
      </c>
    </row>
    <row r="71" spans="1:9" x14ac:dyDescent="0.25">
      <c r="A71" s="200" t="s">
        <v>120</v>
      </c>
      <c r="B71" s="200"/>
      <c r="C71" s="27">
        <v>64</v>
      </c>
      <c r="D71" s="41">
        <v>0</v>
      </c>
      <c r="E71" s="41">
        <v>226109778</v>
      </c>
      <c r="F71" s="40">
        <f t="shared" si="1"/>
        <v>226109778</v>
      </c>
      <c r="G71" s="41">
        <v>0</v>
      </c>
      <c r="H71" s="41">
        <v>237322091</v>
      </c>
      <c r="I71" s="40">
        <f t="shared" si="2"/>
        <v>237322091</v>
      </c>
    </row>
    <row r="72" spans="1:9" x14ac:dyDescent="0.25">
      <c r="A72" s="200" t="s">
        <v>121</v>
      </c>
      <c r="B72" s="200"/>
      <c r="C72" s="27">
        <v>65</v>
      </c>
      <c r="D72" s="41">
        <v>0</v>
      </c>
      <c r="E72" s="41">
        <v>13196782</v>
      </c>
      <c r="F72" s="40">
        <f t="shared" si="1"/>
        <v>13196782</v>
      </c>
      <c r="G72" s="41">
        <v>0</v>
      </c>
      <c r="H72" s="41">
        <v>16300257</v>
      </c>
      <c r="I72" s="40">
        <f t="shared" si="2"/>
        <v>16300257</v>
      </c>
    </row>
    <row r="73" spans="1:9" x14ac:dyDescent="0.25">
      <c r="A73" s="203" t="s">
        <v>122</v>
      </c>
      <c r="B73" s="201"/>
      <c r="C73" s="26">
        <v>66</v>
      </c>
      <c r="D73" s="40">
        <f>D8+D11+D15+D41+D42+D50+D53+D62+D69</f>
        <v>3526928361</v>
      </c>
      <c r="E73" s="40">
        <f>E8+E11+E15+E41+E42+E50+E53+E62+E69</f>
        <v>7618474080</v>
      </c>
      <c r="F73" s="40">
        <f t="shared" si="1"/>
        <v>11145402441</v>
      </c>
      <c r="G73" s="40">
        <f>G8+G11+G15+G41+G42+G50+G53+G62+G69</f>
        <v>3548342392</v>
      </c>
      <c r="H73" s="40">
        <f>H8+H11+H15+H41+H42+H50+H53+H62+H69</f>
        <v>8018844784</v>
      </c>
      <c r="I73" s="40">
        <f>G73+H73</f>
        <v>11567187176</v>
      </c>
    </row>
    <row r="74" spans="1:9" x14ac:dyDescent="0.25">
      <c r="A74" s="206" t="s">
        <v>123</v>
      </c>
      <c r="B74" s="200"/>
      <c r="C74" s="27">
        <v>67</v>
      </c>
      <c r="D74" s="41">
        <v>265956261</v>
      </c>
      <c r="E74" s="41">
        <v>2518024767</v>
      </c>
      <c r="F74" s="40">
        <f t="shared" ref="F74" si="11">D74+E74</f>
        <v>2783981028</v>
      </c>
      <c r="G74" s="41">
        <v>331892529</v>
      </c>
      <c r="H74" s="41">
        <v>2649364344</v>
      </c>
      <c r="I74" s="40">
        <f t="shared" ref="I74" si="12">G74+H74</f>
        <v>2981256873</v>
      </c>
    </row>
    <row r="75" spans="1:9" x14ac:dyDescent="0.25">
      <c r="A75" s="207" t="s">
        <v>124</v>
      </c>
      <c r="B75" s="208"/>
      <c r="C75" s="208"/>
      <c r="D75" s="208"/>
      <c r="E75" s="208"/>
      <c r="F75" s="208"/>
      <c r="G75" s="208"/>
      <c r="H75" s="208"/>
      <c r="I75" s="208"/>
    </row>
    <row r="76" spans="1:9" x14ac:dyDescent="0.25">
      <c r="A76" s="203" t="s">
        <v>125</v>
      </c>
      <c r="B76" s="201"/>
      <c r="C76" s="26">
        <v>68</v>
      </c>
      <c r="D76" s="40">
        <f>D77+D80+D81+D85+D89+D92</f>
        <v>434798823</v>
      </c>
      <c r="E76" s="40">
        <f>E77+E80+E81+E85+E89+E92</f>
        <v>2913664885</v>
      </c>
      <c r="F76" s="40">
        <f>D76+E76</f>
        <v>3348463708</v>
      </c>
      <c r="G76" s="40">
        <f t="shared" ref="G76:H76" si="13">G77+G80+G81+G85+G89+G92</f>
        <v>370089799</v>
      </c>
      <c r="H76" s="40">
        <f t="shared" si="13"/>
        <v>2847908688</v>
      </c>
      <c r="I76" s="40">
        <f>G76+H76</f>
        <v>3217998487</v>
      </c>
    </row>
    <row r="77" spans="1:9" x14ac:dyDescent="0.25">
      <c r="A77" s="203" t="s">
        <v>126</v>
      </c>
      <c r="B77" s="201"/>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200" t="s">
        <v>127</v>
      </c>
      <c r="B78" s="200"/>
      <c r="C78" s="27">
        <v>70</v>
      </c>
      <c r="D78" s="41">
        <v>44288720</v>
      </c>
      <c r="E78" s="41">
        <v>545037080</v>
      </c>
      <c r="F78" s="40">
        <f t="shared" si="14"/>
        <v>589325800</v>
      </c>
      <c r="G78" s="41">
        <v>44288720</v>
      </c>
      <c r="H78" s="41">
        <v>545037080</v>
      </c>
      <c r="I78" s="40">
        <f t="shared" si="16"/>
        <v>589325800</v>
      </c>
    </row>
    <row r="79" spans="1:9" x14ac:dyDescent="0.25">
      <c r="A79" s="200" t="s">
        <v>128</v>
      </c>
      <c r="B79" s="200"/>
      <c r="C79" s="27">
        <v>71</v>
      </c>
      <c r="D79" s="41">
        <v>0</v>
      </c>
      <c r="E79" s="41">
        <v>0</v>
      </c>
      <c r="F79" s="40">
        <f t="shared" si="14"/>
        <v>0</v>
      </c>
      <c r="G79" s="41">
        <v>0</v>
      </c>
      <c r="H79" s="41">
        <v>0</v>
      </c>
      <c r="I79" s="40">
        <f t="shared" si="16"/>
        <v>0</v>
      </c>
    </row>
    <row r="80" spans="1:9" x14ac:dyDescent="0.25">
      <c r="A80" s="206" t="s">
        <v>129</v>
      </c>
      <c r="B80" s="200"/>
      <c r="C80" s="27">
        <v>72</v>
      </c>
      <c r="D80" s="41">
        <v>0</v>
      </c>
      <c r="E80" s="41">
        <v>681482525</v>
      </c>
      <c r="F80" s="40">
        <f t="shared" si="14"/>
        <v>681482525</v>
      </c>
      <c r="G80" s="41">
        <v>0</v>
      </c>
      <c r="H80" s="41">
        <v>681482525</v>
      </c>
      <c r="I80" s="40">
        <f t="shared" si="16"/>
        <v>681482525</v>
      </c>
    </row>
    <row r="81" spans="1:9" x14ac:dyDescent="0.25">
      <c r="A81" s="203" t="s">
        <v>130</v>
      </c>
      <c r="B81" s="201"/>
      <c r="C81" s="26">
        <v>73</v>
      </c>
      <c r="D81" s="40">
        <f>D82+D83+D84</f>
        <v>147994829</v>
      </c>
      <c r="E81" s="40">
        <f>E82+E83+E84</f>
        <v>368660865</v>
      </c>
      <c r="F81" s="40">
        <f t="shared" si="14"/>
        <v>516655694</v>
      </c>
      <c r="G81" s="40">
        <f t="shared" ref="G81:H81" si="17">G82+G83+G84</f>
        <v>70247914</v>
      </c>
      <c r="H81" s="40">
        <f t="shared" si="17"/>
        <v>217493675</v>
      </c>
      <c r="I81" s="40">
        <f t="shared" si="16"/>
        <v>287741589</v>
      </c>
    </row>
    <row r="82" spans="1:9" x14ac:dyDescent="0.25">
      <c r="A82" s="200" t="s">
        <v>131</v>
      </c>
      <c r="B82" s="200"/>
      <c r="C82" s="27">
        <v>74</v>
      </c>
      <c r="D82" s="41">
        <v>0</v>
      </c>
      <c r="E82" s="41">
        <v>50470925</v>
      </c>
      <c r="F82" s="40">
        <f t="shared" si="14"/>
        <v>50470925</v>
      </c>
      <c r="G82" s="41">
        <v>0</v>
      </c>
      <c r="H82" s="41">
        <v>50328218</v>
      </c>
      <c r="I82" s="40">
        <f t="shared" si="16"/>
        <v>50328218</v>
      </c>
    </row>
    <row r="83" spans="1:9" x14ac:dyDescent="0.25">
      <c r="A83" s="200" t="s">
        <v>132</v>
      </c>
      <c r="B83" s="200"/>
      <c r="C83" s="27">
        <v>75</v>
      </c>
      <c r="D83" s="41">
        <v>147994829</v>
      </c>
      <c r="E83" s="41">
        <v>318189940</v>
      </c>
      <c r="F83" s="40">
        <f t="shared" si="14"/>
        <v>466184769</v>
      </c>
      <c r="G83" s="41">
        <v>70247914</v>
      </c>
      <c r="H83" s="41">
        <v>167165457</v>
      </c>
      <c r="I83" s="40">
        <f t="shared" si="16"/>
        <v>237413371</v>
      </c>
    </row>
    <row r="84" spans="1:9" x14ac:dyDescent="0.25">
      <c r="A84" s="200" t="s">
        <v>133</v>
      </c>
      <c r="B84" s="200"/>
      <c r="C84" s="27">
        <v>76</v>
      </c>
      <c r="D84" s="41">
        <v>0</v>
      </c>
      <c r="E84" s="41">
        <v>0</v>
      </c>
      <c r="F84" s="40">
        <f t="shared" si="14"/>
        <v>0</v>
      </c>
      <c r="G84" s="41">
        <v>0</v>
      </c>
      <c r="H84" s="41">
        <v>0</v>
      </c>
      <c r="I84" s="40">
        <f t="shared" si="16"/>
        <v>0</v>
      </c>
    </row>
    <row r="85" spans="1:9" x14ac:dyDescent="0.25">
      <c r="A85" s="203" t="s">
        <v>134</v>
      </c>
      <c r="B85" s="201"/>
      <c r="C85" s="26">
        <v>77</v>
      </c>
      <c r="D85" s="40">
        <f>D86+D87+D88</f>
        <v>85295937</v>
      </c>
      <c r="E85" s="40">
        <f>E86+E87+E88</f>
        <v>316742639</v>
      </c>
      <c r="F85" s="40">
        <f t="shared" si="14"/>
        <v>402038576</v>
      </c>
      <c r="G85" s="40">
        <f t="shared" ref="G85:H85" si="18">G86+G87+G88</f>
        <v>85295937</v>
      </c>
      <c r="H85" s="40">
        <f t="shared" si="18"/>
        <v>316742639</v>
      </c>
      <c r="I85" s="40">
        <f t="shared" si="16"/>
        <v>402038576</v>
      </c>
    </row>
    <row r="86" spans="1:9" x14ac:dyDescent="0.25">
      <c r="A86" s="200" t="s">
        <v>135</v>
      </c>
      <c r="B86" s="200"/>
      <c r="C86" s="27">
        <v>78</v>
      </c>
      <c r="D86" s="41">
        <v>2214436</v>
      </c>
      <c r="E86" s="41">
        <v>27864354</v>
      </c>
      <c r="F86" s="40">
        <f t="shared" si="14"/>
        <v>30078790</v>
      </c>
      <c r="G86" s="41">
        <v>2214436</v>
      </c>
      <c r="H86" s="41">
        <v>27864354</v>
      </c>
      <c r="I86" s="40">
        <f t="shared" si="16"/>
        <v>30078790</v>
      </c>
    </row>
    <row r="87" spans="1:9" x14ac:dyDescent="0.25">
      <c r="A87" s="200" t="s">
        <v>136</v>
      </c>
      <c r="B87" s="200"/>
      <c r="C87" s="27">
        <v>79</v>
      </c>
      <c r="D87" s="41">
        <v>7581501</v>
      </c>
      <c r="E87" s="41">
        <v>139638995</v>
      </c>
      <c r="F87" s="40">
        <f t="shared" si="14"/>
        <v>147220496</v>
      </c>
      <c r="G87" s="41">
        <v>7581501</v>
      </c>
      <c r="H87" s="41">
        <v>139638995</v>
      </c>
      <c r="I87" s="40">
        <f t="shared" si="16"/>
        <v>147220496</v>
      </c>
    </row>
    <row r="88" spans="1:9" x14ac:dyDescent="0.25">
      <c r="A88" s="200" t="s">
        <v>137</v>
      </c>
      <c r="B88" s="200"/>
      <c r="C88" s="27">
        <v>80</v>
      </c>
      <c r="D88" s="41">
        <v>75500000</v>
      </c>
      <c r="E88" s="41">
        <v>149239290</v>
      </c>
      <c r="F88" s="40">
        <f t="shared" si="14"/>
        <v>224739290</v>
      </c>
      <c r="G88" s="41">
        <v>75500000</v>
      </c>
      <c r="H88" s="41">
        <v>149239290</v>
      </c>
      <c r="I88" s="40">
        <f t="shared" si="16"/>
        <v>224739290</v>
      </c>
    </row>
    <row r="89" spans="1:9" x14ac:dyDescent="0.25">
      <c r="A89" s="203" t="s">
        <v>138</v>
      </c>
      <c r="B89" s="201"/>
      <c r="C89" s="26">
        <v>81</v>
      </c>
      <c r="D89" s="40">
        <f>D90+D91</f>
        <v>117543395</v>
      </c>
      <c r="E89" s="40">
        <f>E90+E91</f>
        <v>748287005</v>
      </c>
      <c r="F89" s="40">
        <f t="shared" si="14"/>
        <v>865830400</v>
      </c>
      <c r="G89" s="40">
        <f t="shared" ref="G89:H89" si="19">G90+G91</f>
        <v>157219337</v>
      </c>
      <c r="H89" s="40">
        <f t="shared" si="19"/>
        <v>1001915809</v>
      </c>
      <c r="I89" s="40">
        <f t="shared" si="16"/>
        <v>1159135146</v>
      </c>
    </row>
    <row r="90" spans="1:9" x14ac:dyDescent="0.25">
      <c r="A90" s="200" t="s">
        <v>139</v>
      </c>
      <c r="B90" s="200"/>
      <c r="C90" s="27">
        <v>82</v>
      </c>
      <c r="D90" s="41">
        <v>117543395</v>
      </c>
      <c r="E90" s="41">
        <v>748287005</v>
      </c>
      <c r="F90" s="40">
        <f t="shared" si="14"/>
        <v>865830400</v>
      </c>
      <c r="G90" s="41">
        <v>157219337</v>
      </c>
      <c r="H90" s="41">
        <v>1001915809</v>
      </c>
      <c r="I90" s="40">
        <f t="shared" si="16"/>
        <v>1159135146</v>
      </c>
    </row>
    <row r="91" spans="1:9" x14ac:dyDescent="0.25">
      <c r="A91" s="200" t="s">
        <v>140</v>
      </c>
      <c r="B91" s="200"/>
      <c r="C91" s="27">
        <v>83</v>
      </c>
      <c r="D91" s="41">
        <v>0</v>
      </c>
      <c r="E91" s="41">
        <v>0</v>
      </c>
      <c r="F91" s="40">
        <f t="shared" si="14"/>
        <v>0</v>
      </c>
      <c r="G91" s="41">
        <v>0</v>
      </c>
      <c r="H91" s="41">
        <v>0</v>
      </c>
      <c r="I91" s="40">
        <f t="shared" si="16"/>
        <v>0</v>
      </c>
    </row>
    <row r="92" spans="1:9" x14ac:dyDescent="0.25">
      <c r="A92" s="203" t="s">
        <v>141</v>
      </c>
      <c r="B92" s="201"/>
      <c r="C92" s="26">
        <v>84</v>
      </c>
      <c r="D92" s="40">
        <f>D93+D94</f>
        <v>39675942</v>
      </c>
      <c r="E92" s="40">
        <f>E93+E94</f>
        <v>253454771</v>
      </c>
      <c r="F92" s="40">
        <f t="shared" si="14"/>
        <v>293130713</v>
      </c>
      <c r="G92" s="40">
        <f t="shared" ref="G92:H92" si="20">G93+G94</f>
        <v>13037891</v>
      </c>
      <c r="H92" s="40">
        <f t="shared" si="20"/>
        <v>85236960</v>
      </c>
      <c r="I92" s="40">
        <f t="shared" si="16"/>
        <v>98274851</v>
      </c>
    </row>
    <row r="93" spans="1:9" x14ac:dyDescent="0.25">
      <c r="A93" s="200" t="s">
        <v>142</v>
      </c>
      <c r="B93" s="200"/>
      <c r="C93" s="27">
        <v>85</v>
      </c>
      <c r="D93" s="41">
        <v>39675942</v>
      </c>
      <c r="E93" s="41">
        <v>253454771</v>
      </c>
      <c r="F93" s="40">
        <f t="shared" si="14"/>
        <v>293130713</v>
      </c>
      <c r="G93" s="41">
        <v>13037891</v>
      </c>
      <c r="H93" s="41">
        <v>85236960</v>
      </c>
      <c r="I93" s="40">
        <f t="shared" si="16"/>
        <v>98274851</v>
      </c>
    </row>
    <row r="94" spans="1:9" x14ac:dyDescent="0.25">
      <c r="A94" s="200" t="s">
        <v>143</v>
      </c>
      <c r="B94" s="200"/>
      <c r="C94" s="27">
        <v>86</v>
      </c>
      <c r="D94" s="41">
        <v>0</v>
      </c>
      <c r="E94" s="41">
        <v>0</v>
      </c>
      <c r="F94" s="40">
        <f t="shared" si="14"/>
        <v>0</v>
      </c>
      <c r="G94" s="41">
        <v>0</v>
      </c>
      <c r="H94" s="41">
        <v>0</v>
      </c>
      <c r="I94" s="40">
        <f t="shared" si="16"/>
        <v>0</v>
      </c>
    </row>
    <row r="95" spans="1:9" x14ac:dyDescent="0.25">
      <c r="A95" s="206" t="s">
        <v>144</v>
      </c>
      <c r="B95" s="200"/>
      <c r="C95" s="27">
        <v>87</v>
      </c>
      <c r="D95" s="41">
        <v>0</v>
      </c>
      <c r="E95" s="41">
        <v>0</v>
      </c>
      <c r="F95" s="40">
        <f t="shared" si="14"/>
        <v>0</v>
      </c>
      <c r="G95" s="41">
        <v>0</v>
      </c>
      <c r="H95" s="41">
        <v>0</v>
      </c>
      <c r="I95" s="40">
        <f t="shared" si="16"/>
        <v>0</v>
      </c>
    </row>
    <row r="96" spans="1:9" x14ac:dyDescent="0.25">
      <c r="A96" s="206" t="s">
        <v>145</v>
      </c>
      <c r="B96" s="200"/>
      <c r="C96" s="27">
        <v>88</v>
      </c>
      <c r="D96" s="41">
        <v>0</v>
      </c>
      <c r="E96" s="41">
        <v>0</v>
      </c>
      <c r="F96" s="40">
        <f t="shared" si="14"/>
        <v>0</v>
      </c>
      <c r="G96" s="41">
        <v>0</v>
      </c>
      <c r="H96" s="41">
        <v>0</v>
      </c>
      <c r="I96" s="40">
        <f t="shared" si="16"/>
        <v>0</v>
      </c>
    </row>
    <row r="97" spans="1:9" x14ac:dyDescent="0.25">
      <c r="A97" s="203" t="s">
        <v>146</v>
      </c>
      <c r="B97" s="201"/>
      <c r="C97" s="26">
        <v>89</v>
      </c>
      <c r="D97" s="40">
        <f>D98+D99+D100+D101+D102+D103</f>
        <v>2572182413</v>
      </c>
      <c r="E97" s="40">
        <f>E98+E99+E100+E101+E102+E103</f>
        <v>3712920109</v>
      </c>
      <c r="F97" s="40">
        <f t="shared" si="14"/>
        <v>6285102522</v>
      </c>
      <c r="G97" s="40">
        <f t="shared" ref="G97:H97" si="21">G98+G99+G100+G101+G102+G103</f>
        <v>2574544021</v>
      </c>
      <c r="H97" s="40">
        <f t="shared" si="21"/>
        <v>3943997538</v>
      </c>
      <c r="I97" s="40">
        <f t="shared" si="16"/>
        <v>6518541559</v>
      </c>
    </row>
    <row r="98" spans="1:9" x14ac:dyDescent="0.25">
      <c r="A98" s="200" t="s">
        <v>147</v>
      </c>
      <c r="B98" s="200"/>
      <c r="C98" s="27">
        <v>90</v>
      </c>
      <c r="D98" s="41">
        <v>4869308</v>
      </c>
      <c r="E98" s="41">
        <v>1130567020</v>
      </c>
      <c r="F98" s="40">
        <f t="shared" si="14"/>
        <v>1135436328</v>
      </c>
      <c r="G98" s="41">
        <v>4909423</v>
      </c>
      <c r="H98" s="41">
        <v>1350554555</v>
      </c>
      <c r="I98" s="40">
        <f t="shared" si="16"/>
        <v>1355463978</v>
      </c>
    </row>
    <row r="99" spans="1:9" x14ac:dyDescent="0.25">
      <c r="A99" s="200" t="s">
        <v>148</v>
      </c>
      <c r="B99" s="200"/>
      <c r="C99" s="27">
        <v>91</v>
      </c>
      <c r="D99" s="41">
        <v>2505680869</v>
      </c>
      <c r="E99" s="41">
        <v>17908413</v>
      </c>
      <c r="F99" s="40">
        <f t="shared" si="14"/>
        <v>2523589282</v>
      </c>
      <c r="G99" s="41">
        <v>2480876166</v>
      </c>
      <c r="H99" s="41">
        <v>15879502</v>
      </c>
      <c r="I99" s="40">
        <f t="shared" si="16"/>
        <v>2496755668</v>
      </c>
    </row>
    <row r="100" spans="1:9" x14ac:dyDescent="0.25">
      <c r="A100" s="200" t="s">
        <v>149</v>
      </c>
      <c r="B100" s="200"/>
      <c r="C100" s="27">
        <v>92</v>
      </c>
      <c r="D100" s="41">
        <v>61632236</v>
      </c>
      <c r="E100" s="41">
        <v>2532867656</v>
      </c>
      <c r="F100" s="40">
        <f t="shared" si="14"/>
        <v>2594499892</v>
      </c>
      <c r="G100" s="41">
        <v>88758432</v>
      </c>
      <c r="H100" s="41">
        <v>2563740748</v>
      </c>
      <c r="I100" s="40">
        <f t="shared" si="16"/>
        <v>2652499180</v>
      </c>
    </row>
    <row r="101" spans="1:9" x14ac:dyDescent="0.25">
      <c r="A101" s="200" t="s">
        <v>150</v>
      </c>
      <c r="B101" s="200"/>
      <c r="C101" s="27">
        <v>93</v>
      </c>
      <c r="D101" s="41">
        <v>0</v>
      </c>
      <c r="E101" s="41">
        <v>7653600</v>
      </c>
      <c r="F101" s="40">
        <f t="shared" si="14"/>
        <v>7653600</v>
      </c>
      <c r="G101" s="41">
        <v>0</v>
      </c>
      <c r="H101" s="41">
        <v>6767200</v>
      </c>
      <c r="I101" s="40">
        <f t="shared" si="16"/>
        <v>6767200</v>
      </c>
    </row>
    <row r="102" spans="1:9" x14ac:dyDescent="0.25">
      <c r="A102" s="200" t="s">
        <v>151</v>
      </c>
      <c r="B102" s="200"/>
      <c r="C102" s="27">
        <v>94</v>
      </c>
      <c r="D102" s="41">
        <v>0</v>
      </c>
      <c r="E102" s="41">
        <v>7055533</v>
      </c>
      <c r="F102" s="40">
        <f t="shared" si="14"/>
        <v>7055533</v>
      </c>
      <c r="G102" s="41">
        <v>0</v>
      </c>
      <c r="H102" s="41">
        <v>7055533</v>
      </c>
      <c r="I102" s="40">
        <f t="shared" si="16"/>
        <v>7055533</v>
      </c>
    </row>
    <row r="103" spans="1:9" x14ac:dyDescent="0.25">
      <c r="A103" s="200" t="s">
        <v>152</v>
      </c>
      <c r="B103" s="200"/>
      <c r="C103" s="27">
        <v>95</v>
      </c>
      <c r="D103" s="41">
        <v>0</v>
      </c>
      <c r="E103" s="41">
        <v>16867887</v>
      </c>
      <c r="F103" s="40">
        <f t="shared" si="14"/>
        <v>16867887</v>
      </c>
      <c r="G103" s="41">
        <v>0</v>
      </c>
      <c r="H103" s="41">
        <v>0</v>
      </c>
      <c r="I103" s="40">
        <f t="shared" si="16"/>
        <v>0</v>
      </c>
    </row>
    <row r="104" spans="1:9" ht="28.5" customHeight="1" x14ac:dyDescent="0.25">
      <c r="A104" s="206" t="s">
        <v>153</v>
      </c>
      <c r="B104" s="200"/>
      <c r="C104" s="27">
        <v>96</v>
      </c>
      <c r="D104" s="41">
        <v>445325559</v>
      </c>
      <c r="E104" s="41">
        <v>0</v>
      </c>
      <c r="F104" s="40">
        <f t="shared" si="14"/>
        <v>445325559</v>
      </c>
      <c r="G104" s="41">
        <v>436607185</v>
      </c>
      <c r="H104" s="41">
        <v>0</v>
      </c>
      <c r="I104" s="40">
        <f t="shared" si="16"/>
        <v>436607185</v>
      </c>
    </row>
    <row r="105" spans="1:9" x14ac:dyDescent="0.25">
      <c r="A105" s="203" t="s">
        <v>154</v>
      </c>
      <c r="B105" s="201"/>
      <c r="C105" s="26">
        <v>97</v>
      </c>
      <c r="D105" s="40">
        <f>D106+D107</f>
        <v>2930875</v>
      </c>
      <c r="E105" s="40">
        <f>E106+E107</f>
        <v>104301522</v>
      </c>
      <c r="F105" s="40">
        <f t="shared" si="14"/>
        <v>107232397</v>
      </c>
      <c r="G105" s="40">
        <f t="shared" ref="G105:H105" si="22">G106+G107</f>
        <v>1849298</v>
      </c>
      <c r="H105" s="40">
        <f t="shared" si="22"/>
        <v>89635878</v>
      </c>
      <c r="I105" s="40">
        <f t="shared" si="16"/>
        <v>91485176</v>
      </c>
    </row>
    <row r="106" spans="1:9" x14ac:dyDescent="0.25">
      <c r="A106" s="202" t="s">
        <v>155</v>
      </c>
      <c r="B106" s="202"/>
      <c r="C106" s="27">
        <v>98</v>
      </c>
      <c r="D106" s="41">
        <v>2930875</v>
      </c>
      <c r="E106" s="41">
        <v>99785773</v>
      </c>
      <c r="F106" s="40">
        <f t="shared" si="14"/>
        <v>102716648</v>
      </c>
      <c r="G106" s="41">
        <v>1849298</v>
      </c>
      <c r="H106" s="41">
        <v>85120129</v>
      </c>
      <c r="I106" s="40">
        <f t="shared" si="16"/>
        <v>86969427</v>
      </c>
    </row>
    <row r="107" spans="1:9" x14ac:dyDescent="0.25">
      <c r="A107" s="200" t="s">
        <v>156</v>
      </c>
      <c r="B107" s="200"/>
      <c r="C107" s="27">
        <v>99</v>
      </c>
      <c r="D107" s="41">
        <v>0</v>
      </c>
      <c r="E107" s="41">
        <v>4515749</v>
      </c>
      <c r="F107" s="40">
        <f t="shared" si="14"/>
        <v>4515749</v>
      </c>
      <c r="G107" s="41">
        <v>0</v>
      </c>
      <c r="H107" s="41">
        <v>4515749</v>
      </c>
      <c r="I107" s="40">
        <f t="shared" si="16"/>
        <v>4515749</v>
      </c>
    </row>
    <row r="108" spans="1:9" x14ac:dyDescent="0.25">
      <c r="A108" s="203" t="s">
        <v>157</v>
      </c>
      <c r="B108" s="201"/>
      <c r="C108" s="26">
        <v>100</v>
      </c>
      <c r="D108" s="40">
        <f>D109+D110</f>
        <v>32486670</v>
      </c>
      <c r="E108" s="40">
        <f>E109+E110</f>
        <v>94182105</v>
      </c>
      <c r="F108" s="40">
        <f t="shared" si="14"/>
        <v>126668775</v>
      </c>
      <c r="G108" s="40">
        <f t="shared" ref="G108:H108" si="23">G109+G110</f>
        <v>18453121</v>
      </c>
      <c r="H108" s="40">
        <f t="shared" si="23"/>
        <v>80144968</v>
      </c>
      <c r="I108" s="40">
        <f t="shared" si="16"/>
        <v>98598089</v>
      </c>
    </row>
    <row r="109" spans="1:9" x14ac:dyDescent="0.25">
      <c r="A109" s="200" t="s">
        <v>158</v>
      </c>
      <c r="B109" s="200"/>
      <c r="C109" s="27">
        <v>101</v>
      </c>
      <c r="D109" s="41">
        <v>32486670</v>
      </c>
      <c r="E109" s="41">
        <v>81151686</v>
      </c>
      <c r="F109" s="40">
        <f t="shared" si="14"/>
        <v>113638356</v>
      </c>
      <c r="G109" s="41">
        <v>15420274</v>
      </c>
      <c r="H109" s="41">
        <v>48013572</v>
      </c>
      <c r="I109" s="40">
        <f t="shared" si="16"/>
        <v>63433846</v>
      </c>
    </row>
    <row r="110" spans="1:9" x14ac:dyDescent="0.25">
      <c r="A110" s="200" t="s">
        <v>159</v>
      </c>
      <c r="B110" s="200"/>
      <c r="C110" s="27">
        <v>102</v>
      </c>
      <c r="D110" s="41">
        <v>0</v>
      </c>
      <c r="E110" s="41">
        <v>13030419</v>
      </c>
      <c r="F110" s="40">
        <f t="shared" si="14"/>
        <v>13030419</v>
      </c>
      <c r="G110" s="41">
        <v>3032847</v>
      </c>
      <c r="H110" s="41">
        <v>32131396</v>
      </c>
      <c r="I110" s="40">
        <f t="shared" si="16"/>
        <v>35164243</v>
      </c>
    </row>
    <row r="111" spans="1:9" x14ac:dyDescent="0.25">
      <c r="A111" s="206" t="s">
        <v>160</v>
      </c>
      <c r="B111" s="200"/>
      <c r="C111" s="27">
        <v>103</v>
      </c>
      <c r="D111" s="41">
        <v>0</v>
      </c>
      <c r="E111" s="41">
        <v>0</v>
      </c>
      <c r="F111" s="40">
        <f t="shared" si="14"/>
        <v>0</v>
      </c>
      <c r="G111" s="41">
        <v>0</v>
      </c>
      <c r="H111" s="41">
        <v>0</v>
      </c>
      <c r="I111" s="40">
        <f t="shared" si="16"/>
        <v>0</v>
      </c>
    </row>
    <row r="112" spans="1:9" x14ac:dyDescent="0.25">
      <c r="A112" s="203" t="s">
        <v>161</v>
      </c>
      <c r="B112" s="201"/>
      <c r="C112" s="26">
        <v>104</v>
      </c>
      <c r="D112" s="40">
        <f>D113+D114+D115</f>
        <v>300004</v>
      </c>
      <c r="E112" s="40">
        <f>E113+E114+E115</f>
        <v>271366763</v>
      </c>
      <c r="F112" s="40">
        <f t="shared" si="14"/>
        <v>271666767</v>
      </c>
      <c r="G112" s="40">
        <f t="shared" ref="G112:H112" si="24">G113+G114+G115</f>
        <v>98238415</v>
      </c>
      <c r="H112" s="40">
        <f t="shared" si="24"/>
        <v>500312152</v>
      </c>
      <c r="I112" s="40">
        <f t="shared" si="16"/>
        <v>598550567</v>
      </c>
    </row>
    <row r="113" spans="1:9" x14ac:dyDescent="0.25">
      <c r="A113" s="200" t="s">
        <v>162</v>
      </c>
      <c r="B113" s="200"/>
      <c r="C113" s="27">
        <v>105</v>
      </c>
      <c r="D113" s="41">
        <v>0</v>
      </c>
      <c r="E113" s="41">
        <v>0</v>
      </c>
      <c r="F113" s="40">
        <f t="shared" si="14"/>
        <v>0</v>
      </c>
      <c r="G113" s="41">
        <v>0</v>
      </c>
      <c r="H113" s="41">
        <v>0</v>
      </c>
      <c r="I113" s="40">
        <f t="shared" si="16"/>
        <v>0</v>
      </c>
    </row>
    <row r="114" spans="1:9" x14ac:dyDescent="0.25">
      <c r="A114" s="200" t="s">
        <v>163</v>
      </c>
      <c r="B114" s="200"/>
      <c r="C114" s="27">
        <v>106</v>
      </c>
      <c r="D114" s="41">
        <v>0</v>
      </c>
      <c r="E114" s="41">
        <v>0</v>
      </c>
      <c r="F114" s="40">
        <f t="shared" si="14"/>
        <v>0</v>
      </c>
      <c r="G114" s="41">
        <v>0</v>
      </c>
      <c r="H114" s="41">
        <v>0</v>
      </c>
      <c r="I114" s="40">
        <f t="shared" si="16"/>
        <v>0</v>
      </c>
    </row>
    <row r="115" spans="1:9" x14ac:dyDescent="0.25">
      <c r="A115" s="200" t="s">
        <v>164</v>
      </c>
      <c r="B115" s="200"/>
      <c r="C115" s="27">
        <v>107</v>
      </c>
      <c r="D115" s="41">
        <v>300004</v>
      </c>
      <c r="E115" s="41">
        <v>271366763</v>
      </c>
      <c r="F115" s="40">
        <f t="shared" si="14"/>
        <v>271666767</v>
      </c>
      <c r="G115" s="41">
        <v>98238415</v>
      </c>
      <c r="H115" s="41">
        <v>500312152</v>
      </c>
      <c r="I115" s="40">
        <f t="shared" si="16"/>
        <v>598550567</v>
      </c>
    </row>
    <row r="116" spans="1:9" x14ac:dyDescent="0.25">
      <c r="A116" s="203" t="s">
        <v>165</v>
      </c>
      <c r="B116" s="201"/>
      <c r="C116" s="26">
        <v>108</v>
      </c>
      <c r="D116" s="40">
        <f>D117+D118+D119+D120</f>
        <v>16312651</v>
      </c>
      <c r="E116" s="40">
        <f>E117+E118+E119+E120</f>
        <v>209728027</v>
      </c>
      <c r="F116" s="40">
        <f t="shared" si="14"/>
        <v>226040678</v>
      </c>
      <c r="G116" s="40">
        <f t="shared" ref="G116:H116" si="25">G117+G118+G119+G120</f>
        <v>24862899</v>
      </c>
      <c r="H116" s="40">
        <f t="shared" si="25"/>
        <v>246998262</v>
      </c>
      <c r="I116" s="40">
        <f t="shared" si="16"/>
        <v>271861161</v>
      </c>
    </row>
    <row r="117" spans="1:9" x14ac:dyDescent="0.25">
      <c r="A117" s="200" t="s">
        <v>166</v>
      </c>
      <c r="B117" s="200"/>
      <c r="C117" s="27">
        <v>109</v>
      </c>
      <c r="D117" s="41">
        <v>4067620</v>
      </c>
      <c r="E117" s="41">
        <v>78960077</v>
      </c>
      <c r="F117" s="40">
        <f t="shared" si="14"/>
        <v>83027697</v>
      </c>
      <c r="G117" s="41">
        <v>3557715</v>
      </c>
      <c r="H117" s="41">
        <v>77116527</v>
      </c>
      <c r="I117" s="40">
        <f t="shared" si="16"/>
        <v>80674242</v>
      </c>
    </row>
    <row r="118" spans="1:9" x14ac:dyDescent="0.25">
      <c r="A118" s="200" t="s">
        <v>167</v>
      </c>
      <c r="B118" s="200"/>
      <c r="C118" s="27">
        <v>110</v>
      </c>
      <c r="D118" s="41">
        <v>21961</v>
      </c>
      <c r="E118" s="41">
        <v>43692666</v>
      </c>
      <c r="F118" s="40">
        <f t="shared" si="14"/>
        <v>43714627</v>
      </c>
      <c r="G118" s="41">
        <v>24471</v>
      </c>
      <c r="H118" s="41">
        <v>89917687</v>
      </c>
      <c r="I118" s="40">
        <f t="shared" si="16"/>
        <v>89942158</v>
      </c>
    </row>
    <row r="119" spans="1:9" x14ac:dyDescent="0.25">
      <c r="A119" s="200" t="s">
        <v>168</v>
      </c>
      <c r="B119" s="200"/>
      <c r="C119" s="27">
        <v>111</v>
      </c>
      <c r="D119" s="41">
        <v>0</v>
      </c>
      <c r="E119" s="41">
        <v>0</v>
      </c>
      <c r="F119" s="40">
        <f t="shared" si="14"/>
        <v>0</v>
      </c>
      <c r="G119" s="41">
        <v>0</v>
      </c>
      <c r="H119" s="41">
        <v>0</v>
      </c>
      <c r="I119" s="40">
        <f t="shared" si="16"/>
        <v>0</v>
      </c>
    </row>
    <row r="120" spans="1:9" x14ac:dyDescent="0.25">
      <c r="A120" s="200" t="s">
        <v>169</v>
      </c>
      <c r="B120" s="200"/>
      <c r="C120" s="27">
        <v>112</v>
      </c>
      <c r="D120" s="41">
        <v>12223070</v>
      </c>
      <c r="E120" s="41">
        <v>87075284</v>
      </c>
      <c r="F120" s="40">
        <f t="shared" si="14"/>
        <v>99298354</v>
      </c>
      <c r="G120" s="41">
        <v>21280713</v>
      </c>
      <c r="H120" s="41">
        <v>79964048</v>
      </c>
      <c r="I120" s="40">
        <f t="shared" si="16"/>
        <v>101244761</v>
      </c>
    </row>
    <row r="121" spans="1:9" ht="22.5" customHeight="1" x14ac:dyDescent="0.25">
      <c r="A121" s="203" t="s">
        <v>170</v>
      </c>
      <c r="B121" s="201"/>
      <c r="C121" s="26">
        <v>113</v>
      </c>
      <c r="D121" s="40">
        <f>D122+D123</f>
        <v>22591366</v>
      </c>
      <c r="E121" s="40">
        <f>E122+E123</f>
        <v>312310669</v>
      </c>
      <c r="F121" s="40">
        <f t="shared" si="14"/>
        <v>334902035</v>
      </c>
      <c r="G121" s="40">
        <f t="shared" ref="G121:H121" si="26">G122+G123</f>
        <v>23697654</v>
      </c>
      <c r="H121" s="40">
        <f t="shared" si="26"/>
        <v>309847298</v>
      </c>
      <c r="I121" s="40">
        <f t="shared" si="16"/>
        <v>333544952</v>
      </c>
    </row>
    <row r="122" spans="1:9" x14ac:dyDescent="0.25">
      <c r="A122" s="200" t="s">
        <v>171</v>
      </c>
      <c r="B122" s="200"/>
      <c r="C122" s="27">
        <v>114</v>
      </c>
      <c r="D122" s="41">
        <v>0</v>
      </c>
      <c r="E122" s="41">
        <v>0</v>
      </c>
      <c r="F122" s="40">
        <f t="shared" si="14"/>
        <v>0</v>
      </c>
      <c r="G122" s="41">
        <v>0</v>
      </c>
      <c r="H122" s="41">
        <v>0</v>
      </c>
      <c r="I122" s="40">
        <f t="shared" si="16"/>
        <v>0</v>
      </c>
    </row>
    <row r="123" spans="1:9" x14ac:dyDescent="0.25">
      <c r="A123" s="200" t="s">
        <v>172</v>
      </c>
      <c r="B123" s="200"/>
      <c r="C123" s="27">
        <v>115</v>
      </c>
      <c r="D123" s="41">
        <v>22591366</v>
      </c>
      <c r="E123" s="41">
        <v>312310669</v>
      </c>
      <c r="F123" s="40">
        <f t="shared" si="14"/>
        <v>334902035</v>
      </c>
      <c r="G123" s="41">
        <v>23697654</v>
      </c>
      <c r="H123" s="41">
        <v>309847298</v>
      </c>
      <c r="I123" s="40">
        <f t="shared" si="16"/>
        <v>333544952</v>
      </c>
    </row>
    <row r="124" spans="1:9" x14ac:dyDescent="0.25">
      <c r="A124" s="203" t="s">
        <v>173</v>
      </c>
      <c r="B124" s="201"/>
      <c r="C124" s="26">
        <v>116</v>
      </c>
      <c r="D124" s="40">
        <f>D95++D96+D97+D104+D105+D108+D111+D112+D116+D121+D76</f>
        <v>3526928361</v>
      </c>
      <c r="E124" s="40">
        <f>E95++E96+E97+E104+E105+E108+E111+E112+E116+E121+E76</f>
        <v>7618474080</v>
      </c>
      <c r="F124" s="40">
        <f t="shared" si="14"/>
        <v>11145402441</v>
      </c>
      <c r="G124" s="40">
        <f t="shared" ref="G124:H124" si="27">G95++G96+G97+G104+G105+G108+G111+G112+G116+G121+G76</f>
        <v>3548342392</v>
      </c>
      <c r="H124" s="40">
        <f t="shared" si="27"/>
        <v>8018844784</v>
      </c>
      <c r="I124" s="40">
        <f t="shared" si="16"/>
        <v>11567187176</v>
      </c>
    </row>
    <row r="125" spans="1:9" x14ac:dyDescent="0.25">
      <c r="A125" s="206" t="s">
        <v>174</v>
      </c>
      <c r="B125" s="200"/>
      <c r="C125" s="27">
        <v>117</v>
      </c>
      <c r="D125" s="41">
        <v>265956261</v>
      </c>
      <c r="E125" s="41">
        <v>2518024767</v>
      </c>
      <c r="F125" s="40">
        <f t="shared" si="14"/>
        <v>2783981028</v>
      </c>
      <c r="G125" s="41">
        <v>331892529</v>
      </c>
      <c r="H125" s="41">
        <v>2649364344</v>
      </c>
      <c r="I125" s="40">
        <f t="shared" si="16"/>
        <v>2981256873</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80" zoomScaleNormal="100" zoomScaleSheetLayoutView="8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175</v>
      </c>
      <c r="B1" s="210"/>
      <c r="C1" s="210"/>
      <c r="D1" s="210"/>
      <c r="E1" s="210"/>
      <c r="F1" s="210"/>
      <c r="G1" s="210"/>
      <c r="H1" s="210"/>
      <c r="I1" s="210"/>
    </row>
    <row r="2" spans="1:9" x14ac:dyDescent="0.25">
      <c r="A2" s="211" t="s">
        <v>502</v>
      </c>
      <c r="B2" s="228"/>
      <c r="C2" s="228"/>
      <c r="D2" s="228"/>
      <c r="E2" s="228"/>
      <c r="F2" s="228"/>
      <c r="G2" s="228"/>
      <c r="H2" s="228"/>
      <c r="I2" s="228"/>
    </row>
    <row r="3" spans="1:9" x14ac:dyDescent="0.25">
      <c r="A3" s="229" t="s">
        <v>176</v>
      </c>
      <c r="B3" s="230"/>
      <c r="C3" s="230"/>
      <c r="D3" s="230"/>
      <c r="E3" s="230"/>
      <c r="F3" s="230"/>
      <c r="G3" s="230"/>
      <c r="H3" s="230"/>
      <c r="I3" s="230"/>
    </row>
    <row r="4" spans="1:9" ht="33.75" customHeight="1" x14ac:dyDescent="0.25">
      <c r="A4" s="231" t="s">
        <v>177</v>
      </c>
      <c r="B4" s="232"/>
      <c r="C4" s="235" t="s">
        <v>178</v>
      </c>
      <c r="D4" s="237" t="s">
        <v>179</v>
      </c>
      <c r="E4" s="238"/>
      <c r="F4" s="239"/>
      <c r="G4" s="237" t="s">
        <v>180</v>
      </c>
      <c r="H4" s="238"/>
      <c r="I4" s="239"/>
    </row>
    <row r="5" spans="1:9" ht="24" customHeight="1" thickBot="1" x14ac:dyDescent="0.3">
      <c r="A5" s="233"/>
      <c r="B5" s="234"/>
      <c r="C5" s="236"/>
      <c r="D5" s="42" t="s">
        <v>181</v>
      </c>
      <c r="E5" s="43" t="s">
        <v>182</v>
      </c>
      <c r="F5" s="44" t="s">
        <v>183</v>
      </c>
      <c r="G5" s="42" t="s">
        <v>184</v>
      </c>
      <c r="H5" s="43" t="s">
        <v>185</v>
      </c>
      <c r="I5" s="44" t="s">
        <v>186</v>
      </c>
    </row>
    <row r="6" spans="1:9" x14ac:dyDescent="0.25">
      <c r="A6" s="223">
        <v>1</v>
      </c>
      <c r="B6" s="224"/>
      <c r="C6" s="28">
        <v>2</v>
      </c>
      <c r="D6" s="45">
        <v>3</v>
      </c>
      <c r="E6" s="46">
        <v>4</v>
      </c>
      <c r="F6" s="47" t="s">
        <v>187</v>
      </c>
      <c r="G6" s="45">
        <v>6</v>
      </c>
      <c r="H6" s="46">
        <v>7</v>
      </c>
      <c r="I6" s="48" t="s">
        <v>188</v>
      </c>
    </row>
    <row r="7" spans="1:9" ht="22.5" customHeight="1" x14ac:dyDescent="0.25">
      <c r="A7" s="225" t="s">
        <v>189</v>
      </c>
      <c r="B7" s="226"/>
      <c r="C7" s="31">
        <v>118</v>
      </c>
      <c r="D7" s="49">
        <f>D8+D9+D10+D11+D12</f>
        <v>161178367</v>
      </c>
      <c r="E7" s="50">
        <f>E8+E9+E10+E11+E12</f>
        <v>446293750</v>
      </c>
      <c r="F7" s="50">
        <f>D7+E7</f>
        <v>607472117</v>
      </c>
      <c r="G7" s="49">
        <f t="shared" ref="G7:H7" si="0">G8+G9+G10+G11+G12</f>
        <v>115581841</v>
      </c>
      <c r="H7" s="50">
        <f t="shared" si="0"/>
        <v>482185597</v>
      </c>
      <c r="I7" s="51">
        <f>G7+H7</f>
        <v>597767438</v>
      </c>
    </row>
    <row r="8" spans="1:9" x14ac:dyDescent="0.25">
      <c r="A8" s="221" t="s">
        <v>190</v>
      </c>
      <c r="B8" s="221"/>
      <c r="C8" s="29">
        <v>119</v>
      </c>
      <c r="D8" s="52">
        <v>161483946</v>
      </c>
      <c r="E8" s="53">
        <v>737741074</v>
      </c>
      <c r="F8" s="54">
        <f t="shared" ref="F8:F71" si="1">D8+E8</f>
        <v>899225020</v>
      </c>
      <c r="G8" s="52">
        <v>115662398</v>
      </c>
      <c r="H8" s="53">
        <v>741664476</v>
      </c>
      <c r="I8" s="54">
        <f t="shared" ref="I8:I71" si="2">G8+H8</f>
        <v>857326874</v>
      </c>
    </row>
    <row r="9" spans="1:9" ht="19.5" customHeight="1" x14ac:dyDescent="0.25">
      <c r="A9" s="221" t="s">
        <v>191</v>
      </c>
      <c r="B9" s="221"/>
      <c r="C9" s="29">
        <v>120</v>
      </c>
      <c r="D9" s="52">
        <v>0</v>
      </c>
      <c r="E9" s="53">
        <v>-1004972</v>
      </c>
      <c r="F9" s="54">
        <f>D9+E9</f>
        <v>-1004972</v>
      </c>
      <c r="G9" s="52">
        <v>0</v>
      </c>
      <c r="H9" s="53">
        <v>8388275</v>
      </c>
      <c r="I9" s="54">
        <f t="shared" si="2"/>
        <v>8388275</v>
      </c>
    </row>
    <row r="10" spans="1:9" x14ac:dyDescent="0.25">
      <c r="A10" s="221" t="s">
        <v>192</v>
      </c>
      <c r="B10" s="221"/>
      <c r="C10" s="29">
        <v>121</v>
      </c>
      <c r="D10" s="52">
        <v>-47616</v>
      </c>
      <c r="E10" s="53">
        <v>-115982683</v>
      </c>
      <c r="F10" s="54">
        <f t="shared" si="1"/>
        <v>-116030299</v>
      </c>
      <c r="G10" s="52">
        <v>-49417</v>
      </c>
      <c r="H10" s="53">
        <v>-102172040</v>
      </c>
      <c r="I10" s="54">
        <f t="shared" si="2"/>
        <v>-102221457</v>
      </c>
    </row>
    <row r="11" spans="1:9" ht="22.5" customHeight="1" x14ac:dyDescent="0.25">
      <c r="A11" s="221" t="s">
        <v>193</v>
      </c>
      <c r="B11" s="221"/>
      <c r="C11" s="29">
        <v>122</v>
      </c>
      <c r="D11" s="52">
        <v>-267578</v>
      </c>
      <c r="E11" s="53">
        <v>-233854488</v>
      </c>
      <c r="F11" s="54">
        <f t="shared" si="1"/>
        <v>-234122066</v>
      </c>
      <c r="G11" s="52">
        <v>-40114</v>
      </c>
      <c r="H11" s="53">
        <v>-219987535</v>
      </c>
      <c r="I11" s="54">
        <f t="shared" si="2"/>
        <v>-220027649</v>
      </c>
    </row>
    <row r="12" spans="1:9" ht="21.75" customHeight="1" x14ac:dyDescent="0.25">
      <c r="A12" s="221" t="s">
        <v>194</v>
      </c>
      <c r="B12" s="221"/>
      <c r="C12" s="29">
        <v>123</v>
      </c>
      <c r="D12" s="52">
        <v>9615</v>
      </c>
      <c r="E12" s="53">
        <v>59394819</v>
      </c>
      <c r="F12" s="54">
        <f t="shared" si="1"/>
        <v>59404434</v>
      </c>
      <c r="G12" s="52">
        <v>8974</v>
      </c>
      <c r="H12" s="53">
        <v>54292421</v>
      </c>
      <c r="I12" s="54">
        <f t="shared" si="2"/>
        <v>54301395</v>
      </c>
    </row>
    <row r="13" spans="1:9" x14ac:dyDescent="0.25">
      <c r="A13" s="219" t="s">
        <v>195</v>
      </c>
      <c r="B13" s="220"/>
      <c r="C13" s="32">
        <v>124</v>
      </c>
      <c r="D13" s="55">
        <f>D14+D15+D16+D17+D18+D19+D20</f>
        <v>33989342</v>
      </c>
      <c r="E13" s="56">
        <f>E14+E15+E16+E17+E18+E19+E20</f>
        <v>68175239</v>
      </c>
      <c r="F13" s="54">
        <f t="shared" si="1"/>
        <v>102164581</v>
      </c>
      <c r="G13" s="55">
        <f t="shared" ref="G13" si="3">G14+G15+G16+G17+G18+G19+G20</f>
        <v>94508609</v>
      </c>
      <c r="H13" s="56">
        <f>H14+H15+H16+H17+H18+H19+H20</f>
        <v>114180656</v>
      </c>
      <c r="I13" s="54">
        <f t="shared" si="2"/>
        <v>208689265</v>
      </c>
    </row>
    <row r="14" spans="1:9" ht="24" customHeight="1" x14ac:dyDescent="0.25">
      <c r="A14" s="221" t="s">
        <v>196</v>
      </c>
      <c r="B14" s="221"/>
      <c r="C14" s="29">
        <v>125</v>
      </c>
      <c r="D14" s="52">
        <v>0</v>
      </c>
      <c r="E14" s="53">
        <v>14231394</v>
      </c>
      <c r="F14" s="54">
        <f t="shared" si="1"/>
        <v>14231394</v>
      </c>
      <c r="G14" s="52">
        <v>235441</v>
      </c>
      <c r="H14" s="53">
        <v>715907</v>
      </c>
      <c r="I14" s="54">
        <f t="shared" si="2"/>
        <v>951348</v>
      </c>
    </row>
    <row r="15" spans="1:9" ht="17.5" customHeight="1" x14ac:dyDescent="0.25">
      <c r="A15" s="221" t="s">
        <v>197</v>
      </c>
      <c r="B15" s="221"/>
      <c r="C15" s="29">
        <v>126</v>
      </c>
      <c r="D15" s="52">
        <v>0</v>
      </c>
      <c r="E15" s="53">
        <v>10310655</v>
      </c>
      <c r="F15" s="54">
        <f t="shared" si="1"/>
        <v>10310655</v>
      </c>
      <c r="G15" s="52">
        <v>0</v>
      </c>
      <c r="H15" s="53">
        <v>5742982</v>
      </c>
      <c r="I15" s="54">
        <f t="shared" si="2"/>
        <v>5742982</v>
      </c>
    </row>
    <row r="16" spans="1:9" x14ac:dyDescent="0.25">
      <c r="A16" s="221" t="s">
        <v>198</v>
      </c>
      <c r="B16" s="221"/>
      <c r="C16" s="29">
        <v>127</v>
      </c>
      <c r="D16" s="52">
        <v>26588282</v>
      </c>
      <c r="E16" s="53">
        <v>26751216</v>
      </c>
      <c r="F16" s="54">
        <f t="shared" si="1"/>
        <v>53339498</v>
      </c>
      <c r="G16" s="52">
        <v>24421581</v>
      </c>
      <c r="H16" s="53">
        <v>25165645</v>
      </c>
      <c r="I16" s="54">
        <f t="shared" si="2"/>
        <v>49587226</v>
      </c>
    </row>
    <row r="17" spans="1:9" x14ac:dyDescent="0.25">
      <c r="A17" s="221" t="s">
        <v>199</v>
      </c>
      <c r="B17" s="221"/>
      <c r="C17" s="29">
        <v>128</v>
      </c>
      <c r="D17" s="52">
        <v>154481</v>
      </c>
      <c r="E17" s="53">
        <v>2688765</v>
      </c>
      <c r="F17" s="54">
        <f t="shared" si="1"/>
        <v>2843246</v>
      </c>
      <c r="G17" s="52">
        <v>39283</v>
      </c>
      <c r="H17" s="53">
        <v>98207</v>
      </c>
      <c r="I17" s="54">
        <f t="shared" si="2"/>
        <v>137490</v>
      </c>
    </row>
    <row r="18" spans="1:9" x14ac:dyDescent="0.25">
      <c r="A18" s="221" t="s">
        <v>200</v>
      </c>
      <c r="B18" s="221"/>
      <c r="C18" s="29">
        <v>129</v>
      </c>
      <c r="D18" s="52">
        <v>4845715</v>
      </c>
      <c r="E18" s="53">
        <v>10169771</v>
      </c>
      <c r="F18" s="54">
        <f t="shared" si="1"/>
        <v>15015486</v>
      </c>
      <c r="G18" s="52">
        <v>12127774</v>
      </c>
      <c r="H18" s="53">
        <v>43469114</v>
      </c>
      <c r="I18" s="54">
        <f t="shared" si="2"/>
        <v>55596888</v>
      </c>
    </row>
    <row r="19" spans="1:9" x14ac:dyDescent="0.25">
      <c r="A19" s="221" t="s">
        <v>201</v>
      </c>
      <c r="B19" s="221"/>
      <c r="C19" s="29">
        <v>130</v>
      </c>
      <c r="D19" s="52">
        <v>2399860</v>
      </c>
      <c r="E19" s="53">
        <v>3810085</v>
      </c>
      <c r="F19" s="54">
        <f t="shared" si="1"/>
        <v>6209945</v>
      </c>
      <c r="G19" s="52">
        <v>57678441</v>
      </c>
      <c r="H19" s="53">
        <v>28320583</v>
      </c>
      <c r="I19" s="54">
        <f t="shared" si="2"/>
        <v>85999024</v>
      </c>
    </row>
    <row r="20" spans="1:9" x14ac:dyDescent="0.25">
      <c r="A20" s="221" t="s">
        <v>202</v>
      </c>
      <c r="B20" s="221"/>
      <c r="C20" s="29">
        <v>131</v>
      </c>
      <c r="D20" s="52">
        <v>1004</v>
      </c>
      <c r="E20" s="53">
        <v>213353</v>
      </c>
      <c r="F20" s="54">
        <f t="shared" si="1"/>
        <v>214357</v>
      </c>
      <c r="G20" s="52">
        <v>6089</v>
      </c>
      <c r="H20" s="53">
        <v>10668218</v>
      </c>
      <c r="I20" s="54">
        <f t="shared" si="2"/>
        <v>10674307</v>
      </c>
    </row>
    <row r="21" spans="1:9" x14ac:dyDescent="0.25">
      <c r="A21" s="222" t="s">
        <v>203</v>
      </c>
      <c r="B21" s="221"/>
      <c r="C21" s="29">
        <v>132</v>
      </c>
      <c r="D21" s="52">
        <v>532043</v>
      </c>
      <c r="E21" s="53">
        <v>8712444</v>
      </c>
      <c r="F21" s="54">
        <f t="shared" si="1"/>
        <v>9244487</v>
      </c>
      <c r="G21" s="52">
        <v>536349</v>
      </c>
      <c r="H21" s="53">
        <v>7903161</v>
      </c>
      <c r="I21" s="54">
        <f t="shared" si="2"/>
        <v>8439510</v>
      </c>
    </row>
    <row r="22" spans="1:9" ht="24.75" customHeight="1" x14ac:dyDescent="0.25">
      <c r="A22" s="222" t="s">
        <v>204</v>
      </c>
      <c r="B22" s="221"/>
      <c r="C22" s="29">
        <v>133</v>
      </c>
      <c r="D22" s="52">
        <v>43971</v>
      </c>
      <c r="E22" s="53">
        <v>4827048</v>
      </c>
      <c r="F22" s="54">
        <f t="shared" si="1"/>
        <v>4871019</v>
      </c>
      <c r="G22" s="52">
        <v>178469</v>
      </c>
      <c r="H22" s="53">
        <v>5118537</v>
      </c>
      <c r="I22" s="54">
        <f t="shared" si="2"/>
        <v>5297006</v>
      </c>
    </row>
    <row r="23" spans="1:9" x14ac:dyDescent="0.25">
      <c r="A23" s="222" t="s">
        <v>205</v>
      </c>
      <c r="B23" s="221"/>
      <c r="C23" s="29">
        <v>134</v>
      </c>
      <c r="D23" s="52">
        <v>1724</v>
      </c>
      <c r="E23" s="53">
        <v>2666891</v>
      </c>
      <c r="F23" s="54">
        <f t="shared" si="1"/>
        <v>2668615</v>
      </c>
      <c r="G23" s="52">
        <v>846</v>
      </c>
      <c r="H23" s="53">
        <v>1485697</v>
      </c>
      <c r="I23" s="54">
        <f t="shared" si="2"/>
        <v>1486543</v>
      </c>
    </row>
    <row r="24" spans="1:9" ht="21" customHeight="1" x14ac:dyDescent="0.25">
      <c r="A24" s="219" t="s">
        <v>206</v>
      </c>
      <c r="B24" s="220"/>
      <c r="C24" s="32">
        <v>135</v>
      </c>
      <c r="D24" s="55">
        <f>D25+D28</f>
        <v>-96432295</v>
      </c>
      <c r="E24" s="56">
        <f>E25+E28</f>
        <v>-243848500</v>
      </c>
      <c r="F24" s="54">
        <f t="shared" si="1"/>
        <v>-340280795</v>
      </c>
      <c r="G24" s="55">
        <f t="shared" ref="G24:H24" si="4">G25+G28</f>
        <v>-194807924</v>
      </c>
      <c r="H24" s="56">
        <f t="shared" si="4"/>
        <v>-282262001</v>
      </c>
      <c r="I24" s="54">
        <f t="shared" si="2"/>
        <v>-477069925</v>
      </c>
    </row>
    <row r="25" spans="1:9" x14ac:dyDescent="0.25">
      <c r="A25" s="220" t="s">
        <v>207</v>
      </c>
      <c r="B25" s="220"/>
      <c r="C25" s="32">
        <v>136</v>
      </c>
      <c r="D25" s="55">
        <f>D26+D27</f>
        <v>-109890444</v>
      </c>
      <c r="E25" s="56">
        <f>E26+E27</f>
        <v>-267385100</v>
      </c>
      <c r="F25" s="54">
        <f t="shared" si="1"/>
        <v>-377275544</v>
      </c>
      <c r="G25" s="55">
        <f t="shared" ref="G25:H25" si="5">G26+G27</f>
        <v>-167681727</v>
      </c>
      <c r="H25" s="56">
        <f t="shared" si="5"/>
        <v>-274666747</v>
      </c>
      <c r="I25" s="54">
        <f t="shared" si="2"/>
        <v>-442348474</v>
      </c>
    </row>
    <row r="26" spans="1:9" x14ac:dyDescent="0.25">
      <c r="A26" s="221" t="s">
        <v>208</v>
      </c>
      <c r="B26" s="221"/>
      <c r="C26" s="29">
        <v>137</v>
      </c>
      <c r="D26" s="52">
        <v>-109890444</v>
      </c>
      <c r="E26" s="53">
        <v>-308659148</v>
      </c>
      <c r="F26" s="54">
        <f t="shared" si="1"/>
        <v>-418549592</v>
      </c>
      <c r="G26" s="52">
        <v>-167681727</v>
      </c>
      <c r="H26" s="53">
        <v>-289461846</v>
      </c>
      <c r="I26" s="54">
        <f t="shared" si="2"/>
        <v>-457143573</v>
      </c>
    </row>
    <row r="27" spans="1:9" x14ac:dyDescent="0.25">
      <c r="A27" s="221" t="s">
        <v>209</v>
      </c>
      <c r="B27" s="221"/>
      <c r="C27" s="29">
        <v>138</v>
      </c>
      <c r="D27" s="52">
        <v>0</v>
      </c>
      <c r="E27" s="53">
        <v>41274048</v>
      </c>
      <c r="F27" s="54">
        <f t="shared" si="1"/>
        <v>41274048</v>
      </c>
      <c r="G27" s="52">
        <v>0</v>
      </c>
      <c r="H27" s="53">
        <v>14795099</v>
      </c>
      <c r="I27" s="54">
        <f t="shared" si="2"/>
        <v>14795099</v>
      </c>
    </row>
    <row r="28" spans="1:9" x14ac:dyDescent="0.25">
      <c r="A28" s="220" t="s">
        <v>210</v>
      </c>
      <c r="B28" s="220"/>
      <c r="C28" s="32">
        <v>139</v>
      </c>
      <c r="D28" s="55">
        <f>D29+D30</f>
        <v>13458149</v>
      </c>
      <c r="E28" s="56">
        <f>E29+E30</f>
        <v>23536600</v>
      </c>
      <c r="F28" s="54">
        <f t="shared" si="1"/>
        <v>36994749</v>
      </c>
      <c r="G28" s="55">
        <f t="shared" ref="G28:H28" si="6">G29+G30</f>
        <v>-27126197</v>
      </c>
      <c r="H28" s="56">
        <f t="shared" si="6"/>
        <v>-7595254</v>
      </c>
      <c r="I28" s="54">
        <f t="shared" si="2"/>
        <v>-34721451</v>
      </c>
    </row>
    <row r="29" spans="1:9" x14ac:dyDescent="0.25">
      <c r="A29" s="221" t="s">
        <v>211</v>
      </c>
      <c r="B29" s="221"/>
      <c r="C29" s="29">
        <v>140</v>
      </c>
      <c r="D29" s="52">
        <v>13458149</v>
      </c>
      <c r="E29" s="53">
        <v>35341916</v>
      </c>
      <c r="F29" s="54">
        <f t="shared" si="1"/>
        <v>48800065</v>
      </c>
      <c r="G29" s="52">
        <v>-27126197</v>
      </c>
      <c r="H29" s="53">
        <v>-30873092</v>
      </c>
      <c r="I29" s="54">
        <f t="shared" si="2"/>
        <v>-57999289</v>
      </c>
    </row>
    <row r="30" spans="1:9" x14ac:dyDescent="0.25">
      <c r="A30" s="221" t="s">
        <v>212</v>
      </c>
      <c r="B30" s="221"/>
      <c r="C30" s="29">
        <v>141</v>
      </c>
      <c r="D30" s="52">
        <v>0</v>
      </c>
      <c r="E30" s="53">
        <v>-11805316</v>
      </c>
      <c r="F30" s="54">
        <f t="shared" si="1"/>
        <v>-11805316</v>
      </c>
      <c r="G30" s="52">
        <v>0</v>
      </c>
      <c r="H30" s="53">
        <v>23277838</v>
      </c>
      <c r="I30" s="54">
        <f t="shared" si="2"/>
        <v>23277838</v>
      </c>
    </row>
    <row r="31" spans="1:9" ht="31.5" customHeight="1" x14ac:dyDescent="0.25">
      <c r="A31" s="219" t="s">
        <v>213</v>
      </c>
      <c r="B31" s="220"/>
      <c r="C31" s="32">
        <v>142</v>
      </c>
      <c r="D31" s="55">
        <f>D32+D35</f>
        <v>-63692279</v>
      </c>
      <c r="E31" s="56">
        <f>E32+E35</f>
        <v>4008462</v>
      </c>
      <c r="F31" s="54">
        <f t="shared" si="1"/>
        <v>-59683817</v>
      </c>
      <c r="G31" s="55">
        <f t="shared" ref="G31:H31" si="7">G32+G35</f>
        <v>24799065</v>
      </c>
      <c r="H31" s="56">
        <f t="shared" si="7"/>
        <v>19783198</v>
      </c>
      <c r="I31" s="54">
        <f t="shared" si="2"/>
        <v>44582263</v>
      </c>
    </row>
    <row r="32" spans="1:9" x14ac:dyDescent="0.25">
      <c r="A32" s="220" t="s">
        <v>214</v>
      </c>
      <c r="B32" s="220"/>
      <c r="C32" s="32">
        <v>143</v>
      </c>
      <c r="D32" s="55">
        <f>D33+D34</f>
        <v>-63692279</v>
      </c>
      <c r="E32" s="56">
        <f>E33+E34</f>
        <v>3018736</v>
      </c>
      <c r="F32" s="54">
        <f t="shared" si="1"/>
        <v>-60673543</v>
      </c>
      <c r="G32" s="55">
        <f t="shared" ref="G32:H32" si="8">G33+G34</f>
        <v>24799065</v>
      </c>
      <c r="H32" s="56">
        <f t="shared" si="8"/>
        <v>2028911</v>
      </c>
      <c r="I32" s="54">
        <f t="shared" si="2"/>
        <v>26827976</v>
      </c>
    </row>
    <row r="33" spans="1:9" x14ac:dyDescent="0.25">
      <c r="A33" s="221" t="s">
        <v>215</v>
      </c>
      <c r="B33" s="221"/>
      <c r="C33" s="29">
        <v>144</v>
      </c>
      <c r="D33" s="52">
        <v>-63689623</v>
      </c>
      <c r="E33" s="53">
        <v>3018736</v>
      </c>
      <c r="F33" s="54">
        <f t="shared" si="1"/>
        <v>-60670887</v>
      </c>
      <c r="G33" s="52">
        <v>24804703</v>
      </c>
      <c r="H33" s="53">
        <v>2028911</v>
      </c>
      <c r="I33" s="54">
        <f t="shared" si="2"/>
        <v>26833614</v>
      </c>
    </row>
    <row r="34" spans="1:9" x14ac:dyDescent="0.25">
      <c r="A34" s="221" t="s">
        <v>216</v>
      </c>
      <c r="B34" s="221"/>
      <c r="C34" s="29">
        <v>145</v>
      </c>
      <c r="D34" s="52">
        <v>-2656</v>
      </c>
      <c r="E34" s="53">
        <v>0</v>
      </c>
      <c r="F34" s="54">
        <f t="shared" si="1"/>
        <v>-2656</v>
      </c>
      <c r="G34" s="52">
        <v>-5638</v>
      </c>
      <c r="H34" s="53">
        <v>0</v>
      </c>
      <c r="I34" s="54">
        <f t="shared" si="2"/>
        <v>-5638</v>
      </c>
    </row>
    <row r="35" spans="1:9" ht="31.5" customHeight="1" x14ac:dyDescent="0.25">
      <c r="A35" s="220" t="s">
        <v>217</v>
      </c>
      <c r="B35" s="220"/>
      <c r="C35" s="32">
        <v>146</v>
      </c>
      <c r="D35" s="55">
        <f>D36+D37</f>
        <v>0</v>
      </c>
      <c r="E35" s="56">
        <f>E36+E37</f>
        <v>989726</v>
      </c>
      <c r="F35" s="54">
        <f t="shared" si="1"/>
        <v>989726</v>
      </c>
      <c r="G35" s="55">
        <f t="shared" ref="G35:H35" si="9">G36+G37</f>
        <v>0</v>
      </c>
      <c r="H35" s="56">
        <f t="shared" si="9"/>
        <v>17754287</v>
      </c>
      <c r="I35" s="54">
        <f t="shared" si="2"/>
        <v>17754287</v>
      </c>
    </row>
    <row r="36" spans="1:9" x14ac:dyDescent="0.25">
      <c r="A36" s="221" t="s">
        <v>218</v>
      </c>
      <c r="B36" s="221"/>
      <c r="C36" s="29">
        <v>147</v>
      </c>
      <c r="D36" s="52">
        <v>0</v>
      </c>
      <c r="E36" s="53">
        <v>989726</v>
      </c>
      <c r="F36" s="54">
        <f t="shared" si="1"/>
        <v>989726</v>
      </c>
      <c r="G36" s="52">
        <v>0</v>
      </c>
      <c r="H36" s="53">
        <v>17754287</v>
      </c>
      <c r="I36" s="54">
        <f t="shared" si="2"/>
        <v>17754287</v>
      </c>
    </row>
    <row r="37" spans="1:9" x14ac:dyDescent="0.25">
      <c r="A37" s="221" t="s">
        <v>219</v>
      </c>
      <c r="B37" s="221"/>
      <c r="C37" s="29">
        <v>148</v>
      </c>
      <c r="D37" s="52">
        <v>0</v>
      </c>
      <c r="E37" s="53">
        <v>0</v>
      </c>
      <c r="F37" s="54">
        <f t="shared" si="1"/>
        <v>0</v>
      </c>
      <c r="G37" s="52">
        <v>0</v>
      </c>
      <c r="H37" s="53">
        <v>0</v>
      </c>
      <c r="I37" s="54">
        <f t="shared" si="2"/>
        <v>0</v>
      </c>
    </row>
    <row r="38" spans="1:9" ht="45.75" customHeight="1" x14ac:dyDescent="0.25">
      <c r="A38" s="219" t="s">
        <v>220</v>
      </c>
      <c r="B38" s="220"/>
      <c r="C38" s="32">
        <v>149</v>
      </c>
      <c r="D38" s="55">
        <f>D39+D40</f>
        <v>2545288</v>
      </c>
      <c r="E38" s="56">
        <f>E39+E40</f>
        <v>0</v>
      </c>
      <c r="F38" s="54">
        <f t="shared" si="1"/>
        <v>2545288</v>
      </c>
      <c r="G38" s="55">
        <f t="shared" ref="G38:H38" si="10">G39+G40</f>
        <v>8383434</v>
      </c>
      <c r="H38" s="56">
        <f t="shared" si="10"/>
        <v>0</v>
      </c>
      <c r="I38" s="54">
        <f t="shared" si="2"/>
        <v>8383434</v>
      </c>
    </row>
    <row r="39" spans="1:9" x14ac:dyDescent="0.25">
      <c r="A39" s="221" t="s">
        <v>221</v>
      </c>
      <c r="B39" s="221"/>
      <c r="C39" s="29">
        <v>150</v>
      </c>
      <c r="D39" s="52">
        <v>2545288</v>
      </c>
      <c r="E39" s="53">
        <v>0</v>
      </c>
      <c r="F39" s="54">
        <f t="shared" si="1"/>
        <v>2545288</v>
      </c>
      <c r="G39" s="52">
        <v>8383434</v>
      </c>
      <c r="H39" s="53">
        <v>0</v>
      </c>
      <c r="I39" s="54">
        <f t="shared" si="2"/>
        <v>8383434</v>
      </c>
    </row>
    <row r="40" spans="1:9" x14ac:dyDescent="0.25">
      <c r="A40" s="221" t="s">
        <v>222</v>
      </c>
      <c r="B40" s="221"/>
      <c r="C40" s="29">
        <v>151</v>
      </c>
      <c r="D40" s="52">
        <v>0</v>
      </c>
      <c r="E40" s="53">
        <v>0</v>
      </c>
      <c r="F40" s="54">
        <f t="shared" si="1"/>
        <v>0</v>
      </c>
      <c r="G40" s="52">
        <v>0</v>
      </c>
      <c r="H40" s="53">
        <v>0</v>
      </c>
      <c r="I40" s="54">
        <f t="shared" si="2"/>
        <v>0</v>
      </c>
    </row>
    <row r="41" spans="1:9" ht="21" customHeight="1" x14ac:dyDescent="0.25">
      <c r="A41" s="219" t="s">
        <v>223</v>
      </c>
      <c r="B41" s="220"/>
      <c r="C41" s="32">
        <v>152</v>
      </c>
      <c r="D41" s="55">
        <f>D42+D43</f>
        <v>0</v>
      </c>
      <c r="E41" s="55">
        <f>E42+E43</f>
        <v>-1466697</v>
      </c>
      <c r="F41" s="54">
        <f t="shared" si="1"/>
        <v>-1466697</v>
      </c>
      <c r="G41" s="55">
        <f>G42+G43</f>
        <v>0</v>
      </c>
      <c r="H41" s="55">
        <f>H42+H43</f>
        <v>-2192655</v>
      </c>
      <c r="I41" s="54">
        <f t="shared" si="2"/>
        <v>-2192655</v>
      </c>
    </row>
    <row r="42" spans="1:9" x14ac:dyDescent="0.25">
      <c r="A42" s="221" t="s">
        <v>224</v>
      </c>
      <c r="B42" s="221"/>
      <c r="C42" s="29">
        <v>153</v>
      </c>
      <c r="D42" s="52">
        <v>0</v>
      </c>
      <c r="E42" s="53">
        <v>-1466697</v>
      </c>
      <c r="F42" s="54">
        <f t="shared" si="1"/>
        <v>-1466697</v>
      </c>
      <c r="G42" s="52">
        <v>0</v>
      </c>
      <c r="H42" s="53">
        <v>-2192655</v>
      </c>
      <c r="I42" s="54">
        <f t="shared" si="2"/>
        <v>-2192655</v>
      </c>
    </row>
    <row r="43" spans="1:9" x14ac:dyDescent="0.25">
      <c r="A43" s="221" t="s">
        <v>225</v>
      </c>
      <c r="B43" s="221"/>
      <c r="C43" s="29">
        <v>154</v>
      </c>
      <c r="D43" s="52">
        <v>0</v>
      </c>
      <c r="E43" s="53">
        <v>0</v>
      </c>
      <c r="F43" s="54">
        <f t="shared" si="1"/>
        <v>0</v>
      </c>
      <c r="G43" s="52">
        <v>0</v>
      </c>
      <c r="H43" s="53">
        <v>0</v>
      </c>
      <c r="I43" s="54">
        <f t="shared" si="2"/>
        <v>0</v>
      </c>
    </row>
    <row r="44" spans="1:9" ht="22.5" customHeight="1" x14ac:dyDescent="0.25">
      <c r="A44" s="219" t="s">
        <v>226</v>
      </c>
      <c r="B44" s="220"/>
      <c r="C44" s="32">
        <v>155</v>
      </c>
      <c r="D44" s="55">
        <f>D45+D49</f>
        <v>-20802407</v>
      </c>
      <c r="E44" s="56">
        <f>E45+E49</f>
        <v>-184718691</v>
      </c>
      <c r="F44" s="54">
        <f t="shared" si="1"/>
        <v>-205521098</v>
      </c>
      <c r="G44" s="55">
        <f t="shared" ref="G44:H44" si="11">G45+G49</f>
        <v>-16591017</v>
      </c>
      <c r="H44" s="56">
        <f t="shared" si="11"/>
        <v>-168860649</v>
      </c>
      <c r="I44" s="54">
        <f t="shared" si="2"/>
        <v>-185451666</v>
      </c>
    </row>
    <row r="45" spans="1:9" x14ac:dyDescent="0.25">
      <c r="A45" s="220" t="s">
        <v>227</v>
      </c>
      <c r="B45" s="220"/>
      <c r="C45" s="32">
        <v>156</v>
      </c>
      <c r="D45" s="55">
        <f>D46+D47+D48</f>
        <v>-9952979</v>
      </c>
      <c r="E45" s="56">
        <f>E46+E47+E48</f>
        <v>-104282082</v>
      </c>
      <c r="F45" s="54">
        <f t="shared" si="1"/>
        <v>-114235061</v>
      </c>
      <c r="G45" s="55">
        <f t="shared" ref="G45:H45" si="12">G46+G47+G48</f>
        <v>-7361035</v>
      </c>
      <c r="H45" s="56">
        <f t="shared" si="12"/>
        <v>-93324500</v>
      </c>
      <c r="I45" s="54">
        <f t="shared" si="2"/>
        <v>-100685535</v>
      </c>
    </row>
    <row r="46" spans="1:9" x14ac:dyDescent="0.25">
      <c r="A46" s="221" t="s">
        <v>228</v>
      </c>
      <c r="B46" s="221"/>
      <c r="C46" s="29">
        <v>157</v>
      </c>
      <c r="D46" s="52">
        <v>-3925440</v>
      </c>
      <c r="E46" s="53">
        <v>-77229883</v>
      </c>
      <c r="F46" s="54">
        <f t="shared" si="1"/>
        <v>-81155323</v>
      </c>
      <c r="G46" s="52">
        <v>-2115778</v>
      </c>
      <c r="H46" s="53">
        <v>-70927148</v>
      </c>
      <c r="I46" s="54">
        <f t="shared" si="2"/>
        <v>-73042926</v>
      </c>
    </row>
    <row r="47" spans="1:9" x14ac:dyDescent="0.25">
      <c r="A47" s="221" t="s">
        <v>229</v>
      </c>
      <c r="B47" s="221"/>
      <c r="C47" s="29">
        <v>158</v>
      </c>
      <c r="D47" s="52">
        <v>-6027539</v>
      </c>
      <c r="E47" s="53">
        <v>-39864161</v>
      </c>
      <c r="F47" s="54">
        <f t="shared" si="1"/>
        <v>-45891700</v>
      </c>
      <c r="G47" s="52">
        <v>-5245257</v>
      </c>
      <c r="H47" s="53">
        <v>-33609666</v>
      </c>
      <c r="I47" s="54">
        <f t="shared" si="2"/>
        <v>-38854923</v>
      </c>
    </row>
    <row r="48" spans="1:9" x14ac:dyDescent="0.25">
      <c r="A48" s="221" t="s">
        <v>230</v>
      </c>
      <c r="B48" s="221"/>
      <c r="C48" s="29">
        <v>159</v>
      </c>
      <c r="D48" s="52">
        <v>0</v>
      </c>
      <c r="E48" s="53">
        <v>12811962</v>
      </c>
      <c r="F48" s="54">
        <f t="shared" si="1"/>
        <v>12811962</v>
      </c>
      <c r="G48" s="52">
        <v>0</v>
      </c>
      <c r="H48" s="53">
        <v>11212314</v>
      </c>
      <c r="I48" s="54">
        <f t="shared" si="2"/>
        <v>11212314</v>
      </c>
    </row>
    <row r="49" spans="1:9" ht="24.75" customHeight="1" x14ac:dyDescent="0.25">
      <c r="A49" s="220" t="s">
        <v>231</v>
      </c>
      <c r="B49" s="220"/>
      <c r="C49" s="32">
        <v>160</v>
      </c>
      <c r="D49" s="55">
        <f>D50+D51+D52</f>
        <v>-10849428</v>
      </c>
      <c r="E49" s="56">
        <f>E50+E51+E52</f>
        <v>-80436609</v>
      </c>
      <c r="F49" s="54">
        <f t="shared" si="1"/>
        <v>-91286037</v>
      </c>
      <c r="G49" s="55">
        <f t="shared" ref="G49:H49" si="13">G50+G51+G52</f>
        <v>-9229982</v>
      </c>
      <c r="H49" s="56">
        <f t="shared" si="13"/>
        <v>-75536149</v>
      </c>
      <c r="I49" s="54">
        <f t="shared" si="2"/>
        <v>-84766131</v>
      </c>
    </row>
    <row r="50" spans="1:9" x14ac:dyDescent="0.25">
      <c r="A50" s="221" t="s">
        <v>232</v>
      </c>
      <c r="B50" s="221"/>
      <c r="C50" s="29">
        <v>161</v>
      </c>
      <c r="D50" s="52">
        <v>-906027</v>
      </c>
      <c r="E50" s="53">
        <v>-13073616</v>
      </c>
      <c r="F50" s="54">
        <f t="shared" si="1"/>
        <v>-13979643</v>
      </c>
      <c r="G50" s="52">
        <v>-790795</v>
      </c>
      <c r="H50" s="53">
        <v>-13836966</v>
      </c>
      <c r="I50" s="54">
        <f t="shared" si="2"/>
        <v>-14627761</v>
      </c>
    </row>
    <row r="51" spans="1:9" x14ac:dyDescent="0.25">
      <c r="A51" s="221" t="s">
        <v>233</v>
      </c>
      <c r="B51" s="221"/>
      <c r="C51" s="29">
        <v>162</v>
      </c>
      <c r="D51" s="52">
        <v>-4534774</v>
      </c>
      <c r="E51" s="53">
        <v>-28786386</v>
      </c>
      <c r="F51" s="54">
        <f t="shared" si="1"/>
        <v>-33321160</v>
      </c>
      <c r="G51" s="52">
        <v>-3659921</v>
      </c>
      <c r="H51" s="53">
        <v>-27501417</v>
      </c>
      <c r="I51" s="54">
        <f t="shared" si="2"/>
        <v>-31161338</v>
      </c>
    </row>
    <row r="52" spans="1:9" x14ac:dyDescent="0.25">
      <c r="A52" s="221" t="s">
        <v>234</v>
      </c>
      <c r="B52" s="221"/>
      <c r="C52" s="29">
        <v>163</v>
      </c>
      <c r="D52" s="52">
        <v>-5408627</v>
      </c>
      <c r="E52" s="53">
        <v>-38576607</v>
      </c>
      <c r="F52" s="54">
        <f t="shared" si="1"/>
        <v>-43985234</v>
      </c>
      <c r="G52" s="52">
        <v>-4779266</v>
      </c>
      <c r="H52" s="53">
        <v>-34197766</v>
      </c>
      <c r="I52" s="54">
        <f t="shared" si="2"/>
        <v>-38977032</v>
      </c>
    </row>
    <row r="53" spans="1:9" x14ac:dyDescent="0.25">
      <c r="A53" s="219" t="s">
        <v>235</v>
      </c>
      <c r="B53" s="220"/>
      <c r="C53" s="32">
        <v>164</v>
      </c>
      <c r="D53" s="55">
        <f>D54+D55+D56+D57+D58+D59+D60</f>
        <v>-1243247</v>
      </c>
      <c r="E53" s="56">
        <f>E54+E55+E56+E57+E58+E59+E60</f>
        <v>-13737336</v>
      </c>
      <c r="F53" s="54">
        <f t="shared" si="1"/>
        <v>-14980583</v>
      </c>
      <c r="G53" s="55">
        <f t="shared" ref="G53:H53" si="14">G54+G55+G56+G57+G58+G59+G60</f>
        <v>-16367100</v>
      </c>
      <c r="H53" s="56">
        <f t="shared" si="14"/>
        <v>-63505855</v>
      </c>
      <c r="I53" s="54">
        <f t="shared" si="2"/>
        <v>-79872955</v>
      </c>
    </row>
    <row r="54" spans="1:9" ht="24" customHeight="1" x14ac:dyDescent="0.25">
      <c r="A54" s="221" t="s">
        <v>236</v>
      </c>
      <c r="B54" s="221"/>
      <c r="C54" s="29">
        <v>165</v>
      </c>
      <c r="D54" s="52">
        <v>0</v>
      </c>
      <c r="E54" s="53">
        <v>0</v>
      </c>
      <c r="F54" s="54">
        <f t="shared" si="1"/>
        <v>0</v>
      </c>
      <c r="G54" s="52">
        <v>0</v>
      </c>
      <c r="H54" s="53">
        <v>0</v>
      </c>
      <c r="I54" s="54">
        <f t="shared" si="2"/>
        <v>0</v>
      </c>
    </row>
    <row r="55" spans="1:9" x14ac:dyDescent="0.25">
      <c r="A55" s="221" t="s">
        <v>237</v>
      </c>
      <c r="B55" s="221"/>
      <c r="C55" s="29">
        <v>166</v>
      </c>
      <c r="D55" s="52">
        <v>-302900</v>
      </c>
      <c r="E55" s="53">
        <v>-1819656</v>
      </c>
      <c r="F55" s="54">
        <f t="shared" si="1"/>
        <v>-2122556</v>
      </c>
      <c r="G55" s="52">
        <v>-341447</v>
      </c>
      <c r="H55" s="53">
        <v>-2010342</v>
      </c>
      <c r="I55" s="54">
        <f t="shared" si="2"/>
        <v>-2351789</v>
      </c>
    </row>
    <row r="56" spans="1:9" x14ac:dyDescent="0.25">
      <c r="A56" s="221" t="s">
        <v>238</v>
      </c>
      <c r="B56" s="221"/>
      <c r="C56" s="29">
        <v>167</v>
      </c>
      <c r="D56" s="52">
        <v>0</v>
      </c>
      <c r="E56" s="53">
        <v>-323557</v>
      </c>
      <c r="F56" s="54">
        <f t="shared" si="1"/>
        <v>-323557</v>
      </c>
      <c r="G56" s="52">
        <v>-1013854</v>
      </c>
      <c r="H56" s="53">
        <v>-2494509</v>
      </c>
      <c r="I56" s="54">
        <f t="shared" si="2"/>
        <v>-3508363</v>
      </c>
    </row>
    <row r="57" spans="1:9" x14ac:dyDescent="0.25">
      <c r="A57" s="221" t="s">
        <v>239</v>
      </c>
      <c r="B57" s="221"/>
      <c r="C57" s="29">
        <v>168</v>
      </c>
      <c r="D57" s="52">
        <v>-484817</v>
      </c>
      <c r="E57" s="53">
        <v>-2289107</v>
      </c>
      <c r="F57" s="54">
        <f t="shared" si="1"/>
        <v>-2773924</v>
      </c>
      <c r="G57" s="52">
        <v>-5042381</v>
      </c>
      <c r="H57" s="53">
        <v>-4632875</v>
      </c>
      <c r="I57" s="54">
        <f t="shared" si="2"/>
        <v>-9675256</v>
      </c>
    </row>
    <row r="58" spans="1:9" x14ac:dyDescent="0.25">
      <c r="A58" s="221" t="s">
        <v>240</v>
      </c>
      <c r="B58" s="221"/>
      <c r="C58" s="29">
        <v>169</v>
      </c>
      <c r="D58" s="52">
        <v>0</v>
      </c>
      <c r="E58" s="53">
        <v>-1160248</v>
      </c>
      <c r="F58" s="54">
        <f t="shared" si="1"/>
        <v>-1160248</v>
      </c>
      <c r="G58" s="52">
        <v>-8476322</v>
      </c>
      <c r="H58" s="53">
        <v>-40960009</v>
      </c>
      <c r="I58" s="54">
        <f t="shared" si="2"/>
        <v>-49436331</v>
      </c>
    </row>
    <row r="59" spans="1:9" x14ac:dyDescent="0.25">
      <c r="A59" s="221" t="s">
        <v>241</v>
      </c>
      <c r="B59" s="221"/>
      <c r="C59" s="29">
        <v>170</v>
      </c>
      <c r="D59" s="52">
        <v>0</v>
      </c>
      <c r="E59" s="53">
        <v>0</v>
      </c>
      <c r="F59" s="54">
        <f t="shared" si="1"/>
        <v>0</v>
      </c>
      <c r="G59" s="52">
        <v>0</v>
      </c>
      <c r="H59" s="53">
        <v>0</v>
      </c>
      <c r="I59" s="54">
        <f t="shared" si="2"/>
        <v>0</v>
      </c>
    </row>
    <row r="60" spans="1:9" x14ac:dyDescent="0.25">
      <c r="A60" s="221" t="s">
        <v>242</v>
      </c>
      <c r="B60" s="221"/>
      <c r="C60" s="29">
        <v>171</v>
      </c>
      <c r="D60" s="52">
        <v>-455530</v>
      </c>
      <c r="E60" s="53">
        <v>-8144768</v>
      </c>
      <c r="F60" s="54">
        <f t="shared" si="1"/>
        <v>-8600298</v>
      </c>
      <c r="G60" s="52">
        <v>-1493096</v>
      </c>
      <c r="H60" s="53">
        <v>-13408120</v>
      </c>
      <c r="I60" s="54">
        <f t="shared" si="2"/>
        <v>-14901216</v>
      </c>
    </row>
    <row r="61" spans="1:9" ht="29.25" customHeight="1" x14ac:dyDescent="0.25">
      <c r="A61" s="219" t="s">
        <v>243</v>
      </c>
      <c r="B61" s="220"/>
      <c r="C61" s="32">
        <v>172</v>
      </c>
      <c r="D61" s="55">
        <f>D62+D63</f>
        <v>-155087</v>
      </c>
      <c r="E61" s="56">
        <f>E62+E63</f>
        <v>-6975116</v>
      </c>
      <c r="F61" s="54">
        <f t="shared" si="1"/>
        <v>-7130203</v>
      </c>
      <c r="G61" s="55">
        <f t="shared" ref="G61:H61" si="15">G62+G63</f>
        <v>-148309</v>
      </c>
      <c r="H61" s="56">
        <f t="shared" si="15"/>
        <v>-8635961</v>
      </c>
      <c r="I61" s="54">
        <f t="shared" si="2"/>
        <v>-8784270</v>
      </c>
    </row>
    <row r="62" spans="1:9" x14ac:dyDescent="0.25">
      <c r="A62" s="221" t="s">
        <v>244</v>
      </c>
      <c r="B62" s="221"/>
      <c r="C62" s="29">
        <v>173</v>
      </c>
      <c r="D62" s="52">
        <v>0</v>
      </c>
      <c r="E62" s="53">
        <v>0</v>
      </c>
      <c r="F62" s="54">
        <f t="shared" si="1"/>
        <v>0</v>
      </c>
      <c r="G62" s="52">
        <v>0</v>
      </c>
      <c r="H62" s="53">
        <v>0</v>
      </c>
      <c r="I62" s="54">
        <f t="shared" si="2"/>
        <v>0</v>
      </c>
    </row>
    <row r="63" spans="1:9" x14ac:dyDescent="0.25">
      <c r="A63" s="221" t="s">
        <v>245</v>
      </c>
      <c r="B63" s="221"/>
      <c r="C63" s="29">
        <v>174</v>
      </c>
      <c r="D63" s="52">
        <v>-155087</v>
      </c>
      <c r="E63" s="53">
        <v>-6975116</v>
      </c>
      <c r="F63" s="54">
        <f t="shared" si="1"/>
        <v>-7130203</v>
      </c>
      <c r="G63" s="52">
        <v>-148309</v>
      </c>
      <c r="H63" s="53">
        <v>-8635961</v>
      </c>
      <c r="I63" s="54">
        <f t="shared" si="2"/>
        <v>-8784270</v>
      </c>
    </row>
    <row r="64" spans="1:9" x14ac:dyDescent="0.25">
      <c r="A64" s="222" t="s">
        <v>246</v>
      </c>
      <c r="B64" s="221"/>
      <c r="C64" s="29">
        <v>175</v>
      </c>
      <c r="D64" s="52">
        <v>-4067</v>
      </c>
      <c r="E64" s="53">
        <v>-71492</v>
      </c>
      <c r="F64" s="54">
        <f t="shared" si="1"/>
        <v>-75559</v>
      </c>
      <c r="G64" s="52">
        <v>-3525</v>
      </c>
      <c r="H64" s="53">
        <v>-861788</v>
      </c>
      <c r="I64" s="54">
        <f t="shared" si="2"/>
        <v>-865313</v>
      </c>
    </row>
    <row r="65" spans="1:9" ht="42" customHeight="1" x14ac:dyDescent="0.25">
      <c r="A65" s="219" t="s">
        <v>247</v>
      </c>
      <c r="B65" s="220"/>
      <c r="C65" s="32">
        <v>176</v>
      </c>
      <c r="D65" s="55">
        <f>D7+D13+D21+D22+D23+D24+D31+D38+D41+D53+D61+D64+D44</f>
        <v>15961353</v>
      </c>
      <c r="E65" s="56">
        <f>E7+E13+E21+E22+E23+E24+E31+E38+E41+E53+E61+E64+E44</f>
        <v>83866002</v>
      </c>
      <c r="F65" s="54">
        <f t="shared" si="1"/>
        <v>99827355</v>
      </c>
      <c r="G65" s="55">
        <f t="shared" ref="G65:H65" si="16">G7+G13+G21+G22+G23+G24+G31+G38+G41+G53+G61+G64+G44</f>
        <v>16070738</v>
      </c>
      <c r="H65" s="56">
        <f t="shared" si="16"/>
        <v>104337937</v>
      </c>
      <c r="I65" s="54">
        <f t="shared" si="2"/>
        <v>120408675</v>
      </c>
    </row>
    <row r="66" spans="1:9" x14ac:dyDescent="0.25">
      <c r="A66" s="219" t="s">
        <v>248</v>
      </c>
      <c r="B66" s="220"/>
      <c r="C66" s="32">
        <v>177</v>
      </c>
      <c r="D66" s="55">
        <f>D67+D68</f>
        <v>-2873044</v>
      </c>
      <c r="E66" s="56">
        <f>E67+E68</f>
        <v>-12592470</v>
      </c>
      <c r="F66" s="54">
        <f t="shared" si="1"/>
        <v>-15465514</v>
      </c>
      <c r="G66" s="55">
        <f t="shared" ref="G66:H66" si="17">G67+G68</f>
        <v>-3032847</v>
      </c>
      <c r="H66" s="56">
        <f t="shared" si="17"/>
        <v>-19100977</v>
      </c>
      <c r="I66" s="54">
        <f t="shared" si="2"/>
        <v>-22133824</v>
      </c>
    </row>
    <row r="67" spans="1:9" x14ac:dyDescent="0.25">
      <c r="A67" s="221" t="s">
        <v>249</v>
      </c>
      <c r="B67" s="221"/>
      <c r="C67" s="29">
        <v>178</v>
      </c>
      <c r="D67" s="52">
        <v>-2873044</v>
      </c>
      <c r="E67" s="53">
        <v>-12592470</v>
      </c>
      <c r="F67" s="54">
        <f t="shared" si="1"/>
        <v>-15465514</v>
      </c>
      <c r="G67" s="52">
        <v>-3032847</v>
      </c>
      <c r="H67" s="53">
        <v>-19100977</v>
      </c>
      <c r="I67" s="54">
        <f t="shared" si="2"/>
        <v>-22133824</v>
      </c>
    </row>
    <row r="68" spans="1:9" x14ac:dyDescent="0.25">
      <c r="A68" s="221" t="s">
        <v>250</v>
      </c>
      <c r="B68" s="221"/>
      <c r="C68" s="29">
        <v>179</v>
      </c>
      <c r="D68" s="52">
        <v>0</v>
      </c>
      <c r="E68" s="53">
        <v>0</v>
      </c>
      <c r="F68" s="54">
        <f t="shared" si="1"/>
        <v>0</v>
      </c>
      <c r="G68" s="52">
        <v>0</v>
      </c>
      <c r="H68" s="53">
        <v>0</v>
      </c>
      <c r="I68" s="54">
        <f t="shared" si="2"/>
        <v>0</v>
      </c>
    </row>
    <row r="69" spans="1:9" ht="24" customHeight="1" x14ac:dyDescent="0.25">
      <c r="A69" s="219" t="s">
        <v>251</v>
      </c>
      <c r="B69" s="220"/>
      <c r="C69" s="32">
        <v>180</v>
      </c>
      <c r="D69" s="55">
        <f>D65+D66</f>
        <v>13088309</v>
      </c>
      <c r="E69" s="56">
        <f>E65+E66</f>
        <v>71273532</v>
      </c>
      <c r="F69" s="54">
        <f t="shared" si="1"/>
        <v>84361841</v>
      </c>
      <c r="G69" s="55">
        <f t="shared" ref="G69:H69" si="18">G65+G66</f>
        <v>13037891</v>
      </c>
      <c r="H69" s="56">
        <f t="shared" si="18"/>
        <v>85236960</v>
      </c>
      <c r="I69" s="54">
        <f t="shared" si="2"/>
        <v>98274851</v>
      </c>
    </row>
    <row r="70" spans="1:9" x14ac:dyDescent="0.25">
      <c r="A70" s="215" t="s">
        <v>252</v>
      </c>
      <c r="B70" s="215"/>
      <c r="C70" s="29">
        <v>181</v>
      </c>
      <c r="D70" s="52">
        <v>0</v>
      </c>
      <c r="E70" s="53">
        <v>0</v>
      </c>
      <c r="F70" s="54">
        <f t="shared" si="1"/>
        <v>0</v>
      </c>
      <c r="G70" s="52">
        <v>0</v>
      </c>
      <c r="H70" s="53">
        <v>0</v>
      </c>
      <c r="I70" s="54">
        <f t="shared" si="2"/>
        <v>0</v>
      </c>
    </row>
    <row r="71" spans="1:9" x14ac:dyDescent="0.25">
      <c r="A71" s="215" t="s">
        <v>253</v>
      </c>
      <c r="B71" s="215"/>
      <c r="C71" s="29">
        <v>182</v>
      </c>
      <c r="D71" s="52">
        <v>0</v>
      </c>
      <c r="E71" s="53">
        <v>0</v>
      </c>
      <c r="F71" s="54">
        <f t="shared" si="1"/>
        <v>0</v>
      </c>
      <c r="G71" s="52">
        <v>0</v>
      </c>
      <c r="H71" s="53">
        <v>0</v>
      </c>
      <c r="I71" s="54">
        <f t="shared" si="2"/>
        <v>0</v>
      </c>
    </row>
    <row r="72" spans="1:9" ht="30" customHeight="1" x14ac:dyDescent="0.25">
      <c r="A72" s="219" t="s">
        <v>254</v>
      </c>
      <c r="B72" s="219"/>
      <c r="C72" s="32">
        <v>183</v>
      </c>
      <c r="D72" s="55">
        <f>D7+D13+D21+D22+D23+D68</f>
        <v>195745447</v>
      </c>
      <c r="E72" s="56">
        <f>E7+E13+E21+E22+E23+E68</f>
        <v>530675372</v>
      </c>
      <c r="F72" s="54">
        <f t="shared" ref="F72:F86" si="19">D72+E72</f>
        <v>726420819</v>
      </c>
      <c r="G72" s="55">
        <f t="shared" ref="G72:H72" si="20">G7+G13+G21+G22+G23+G68</f>
        <v>210806114</v>
      </c>
      <c r="H72" s="56">
        <f t="shared" si="20"/>
        <v>610873648</v>
      </c>
      <c r="I72" s="54">
        <f t="shared" ref="I72:I86" si="21">G72+H72</f>
        <v>821679762</v>
      </c>
    </row>
    <row r="73" spans="1:9" ht="31.5" customHeight="1" x14ac:dyDescent="0.25">
      <c r="A73" s="219" t="s">
        <v>255</v>
      </c>
      <c r="B73" s="219"/>
      <c r="C73" s="32">
        <v>184</v>
      </c>
      <c r="D73" s="55">
        <f>D24+D31+D38+D41+D44+D53+D61+D64+D67</f>
        <v>-182657138</v>
      </c>
      <c r="E73" s="56">
        <f>E24+E31+E38+E41+E44+E53+E61+E64+E67</f>
        <v>-459401840</v>
      </c>
      <c r="F73" s="54">
        <f t="shared" si="19"/>
        <v>-642058978</v>
      </c>
      <c r="G73" s="55">
        <f t="shared" ref="G73:H73" si="22">G24+G31+G38+G41+G44+G53+G61+G64+G67</f>
        <v>-197768223</v>
      </c>
      <c r="H73" s="56">
        <f t="shared" si="22"/>
        <v>-525636688</v>
      </c>
      <c r="I73" s="54">
        <f t="shared" si="21"/>
        <v>-723404911</v>
      </c>
    </row>
    <row r="74" spans="1:9" x14ac:dyDescent="0.25">
      <c r="A74" s="219" t="s">
        <v>256</v>
      </c>
      <c r="B74" s="220"/>
      <c r="C74" s="32">
        <v>185</v>
      </c>
      <c r="D74" s="55">
        <f>D75+D76+D77+D78+D79+D80+D81+D82</f>
        <v>38605250</v>
      </c>
      <c r="E74" s="56">
        <f>E75+E76+E77+E78+E79+E80+E81+E82</f>
        <v>67457393</v>
      </c>
      <c r="F74" s="54">
        <f t="shared" si="19"/>
        <v>106062643</v>
      </c>
      <c r="G74" s="55">
        <f t="shared" ref="G74:H74" si="23">G75+G76+G77+G78+G79+G80+G81+G82</f>
        <v>-77746915</v>
      </c>
      <c r="H74" s="56">
        <f t="shared" si="23"/>
        <v>-151024483</v>
      </c>
      <c r="I74" s="54">
        <f t="shared" si="21"/>
        <v>-228771398</v>
      </c>
    </row>
    <row r="75" spans="1:9" ht="27.75" customHeight="1" x14ac:dyDescent="0.25">
      <c r="A75" s="218" t="s">
        <v>257</v>
      </c>
      <c r="B75" s="218"/>
      <c r="C75" s="29">
        <v>186</v>
      </c>
      <c r="D75" s="57">
        <v>0</v>
      </c>
      <c r="E75" s="58">
        <v>461</v>
      </c>
      <c r="F75" s="54">
        <f t="shared" si="19"/>
        <v>461</v>
      </c>
      <c r="G75" s="57">
        <v>0</v>
      </c>
      <c r="H75" s="58">
        <v>-204670</v>
      </c>
      <c r="I75" s="54">
        <f t="shared" si="21"/>
        <v>-204670</v>
      </c>
    </row>
    <row r="76" spans="1:9" ht="21.65" customHeight="1" x14ac:dyDescent="0.25">
      <c r="A76" s="218" t="s">
        <v>258</v>
      </c>
      <c r="B76" s="218"/>
      <c r="C76" s="29">
        <v>187</v>
      </c>
      <c r="D76" s="57">
        <v>47079573</v>
      </c>
      <c r="E76" s="58">
        <v>82264551</v>
      </c>
      <c r="F76" s="54">
        <f t="shared" si="19"/>
        <v>129344124</v>
      </c>
      <c r="G76" s="57">
        <v>-94813311</v>
      </c>
      <c r="H76" s="58">
        <v>-183926601</v>
      </c>
      <c r="I76" s="54">
        <f t="shared" si="21"/>
        <v>-278739912</v>
      </c>
    </row>
    <row r="77" spans="1:9" ht="28.15" customHeight="1" x14ac:dyDescent="0.25">
      <c r="A77" s="218" t="s">
        <v>259</v>
      </c>
      <c r="B77" s="218"/>
      <c r="C77" s="29">
        <v>188</v>
      </c>
      <c r="D77" s="57">
        <v>0</v>
      </c>
      <c r="E77" s="58">
        <v>0</v>
      </c>
      <c r="F77" s="54">
        <f t="shared" si="19"/>
        <v>0</v>
      </c>
      <c r="G77" s="57">
        <v>0</v>
      </c>
      <c r="H77" s="58">
        <v>0</v>
      </c>
      <c r="I77" s="54">
        <f t="shared" si="21"/>
        <v>0</v>
      </c>
    </row>
    <row r="78" spans="1:9" ht="25.15" customHeight="1" x14ac:dyDescent="0.25">
      <c r="A78" s="218" t="s">
        <v>260</v>
      </c>
      <c r="B78" s="218"/>
      <c r="C78" s="29">
        <v>189</v>
      </c>
      <c r="D78" s="57">
        <v>0</v>
      </c>
      <c r="E78" s="58">
        <v>0</v>
      </c>
      <c r="F78" s="54">
        <f t="shared" si="19"/>
        <v>0</v>
      </c>
      <c r="G78" s="57">
        <v>0</v>
      </c>
      <c r="H78" s="58">
        <v>0</v>
      </c>
      <c r="I78" s="54">
        <f t="shared" si="21"/>
        <v>0</v>
      </c>
    </row>
    <row r="79" spans="1:9" x14ac:dyDescent="0.25">
      <c r="A79" s="218" t="s">
        <v>261</v>
      </c>
      <c r="B79" s="218"/>
      <c r="C79" s="29">
        <v>190</v>
      </c>
      <c r="D79" s="57">
        <v>0</v>
      </c>
      <c r="E79" s="58">
        <v>0</v>
      </c>
      <c r="F79" s="54">
        <f t="shared" si="19"/>
        <v>0</v>
      </c>
      <c r="G79" s="57">
        <v>0</v>
      </c>
      <c r="H79" s="58">
        <v>0</v>
      </c>
      <c r="I79" s="54">
        <f t="shared" si="21"/>
        <v>0</v>
      </c>
    </row>
    <row r="80" spans="1:9" ht="21" customHeight="1" x14ac:dyDescent="0.25">
      <c r="A80" s="218" t="s">
        <v>262</v>
      </c>
      <c r="B80" s="218"/>
      <c r="C80" s="29">
        <v>191</v>
      </c>
      <c r="D80" s="57">
        <v>0</v>
      </c>
      <c r="E80" s="58">
        <v>0</v>
      </c>
      <c r="F80" s="54">
        <f t="shared" si="19"/>
        <v>0</v>
      </c>
      <c r="G80" s="57">
        <v>0</v>
      </c>
      <c r="H80" s="58">
        <v>0</v>
      </c>
      <c r="I80" s="54">
        <f t="shared" si="21"/>
        <v>0</v>
      </c>
    </row>
    <row r="81" spans="1:9" ht="16.149999999999999" customHeight="1" x14ac:dyDescent="0.25">
      <c r="A81" s="218" t="s">
        <v>263</v>
      </c>
      <c r="B81" s="218"/>
      <c r="C81" s="29">
        <v>192</v>
      </c>
      <c r="D81" s="57">
        <v>0</v>
      </c>
      <c r="E81" s="58">
        <v>0</v>
      </c>
      <c r="F81" s="54">
        <f t="shared" si="19"/>
        <v>0</v>
      </c>
      <c r="G81" s="57">
        <v>0</v>
      </c>
      <c r="H81" s="58">
        <v>0</v>
      </c>
      <c r="I81" s="54">
        <f t="shared" si="21"/>
        <v>0</v>
      </c>
    </row>
    <row r="82" spans="1:9" x14ac:dyDescent="0.25">
      <c r="A82" s="218" t="s">
        <v>264</v>
      </c>
      <c r="B82" s="218"/>
      <c r="C82" s="29">
        <v>193</v>
      </c>
      <c r="D82" s="57">
        <v>-8474323</v>
      </c>
      <c r="E82" s="58">
        <v>-14807619</v>
      </c>
      <c r="F82" s="54">
        <f t="shared" si="19"/>
        <v>-23281942</v>
      </c>
      <c r="G82" s="57">
        <v>17066396</v>
      </c>
      <c r="H82" s="58">
        <v>33106788</v>
      </c>
      <c r="I82" s="54">
        <f t="shared" si="21"/>
        <v>50173184</v>
      </c>
    </row>
    <row r="83" spans="1:9" x14ac:dyDescent="0.25">
      <c r="A83" s="219" t="s">
        <v>265</v>
      </c>
      <c r="B83" s="220"/>
      <c r="C83" s="32">
        <v>194</v>
      </c>
      <c r="D83" s="55">
        <f>D69+D74</f>
        <v>51693559</v>
      </c>
      <c r="E83" s="56">
        <f>E69+E74</f>
        <v>138730925</v>
      </c>
      <c r="F83" s="54">
        <f t="shared" si="19"/>
        <v>190424484</v>
      </c>
      <c r="G83" s="55">
        <f t="shared" ref="G83:H83" si="24">G69+G74</f>
        <v>-64709024</v>
      </c>
      <c r="H83" s="56">
        <f t="shared" si="24"/>
        <v>-65787523</v>
      </c>
      <c r="I83" s="54">
        <f t="shared" si="21"/>
        <v>-130496547</v>
      </c>
    </row>
    <row r="84" spans="1:9" x14ac:dyDescent="0.25">
      <c r="A84" s="215" t="s">
        <v>266</v>
      </c>
      <c r="B84" s="215"/>
      <c r="C84" s="29">
        <v>195</v>
      </c>
      <c r="D84" s="52">
        <v>0</v>
      </c>
      <c r="E84" s="53">
        <v>0</v>
      </c>
      <c r="F84" s="54">
        <f t="shared" si="19"/>
        <v>0</v>
      </c>
      <c r="G84" s="52">
        <v>0</v>
      </c>
      <c r="H84" s="53">
        <v>0</v>
      </c>
      <c r="I84" s="54">
        <f t="shared" si="21"/>
        <v>0</v>
      </c>
    </row>
    <row r="85" spans="1:9" x14ac:dyDescent="0.25">
      <c r="A85" s="215" t="s">
        <v>267</v>
      </c>
      <c r="B85" s="215"/>
      <c r="C85" s="29">
        <v>196</v>
      </c>
      <c r="D85" s="52">
        <v>0</v>
      </c>
      <c r="E85" s="53">
        <v>0</v>
      </c>
      <c r="F85" s="54">
        <f t="shared" si="19"/>
        <v>0</v>
      </c>
      <c r="G85" s="52">
        <v>0</v>
      </c>
      <c r="H85" s="53">
        <v>0</v>
      </c>
      <c r="I85" s="54">
        <f t="shared" si="21"/>
        <v>0</v>
      </c>
    </row>
    <row r="86" spans="1:9" x14ac:dyDescent="0.25">
      <c r="A86" s="216" t="s">
        <v>268</v>
      </c>
      <c r="B86" s="217"/>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70" zoomScaleNormal="100" zoomScaleSheetLayoutView="70" workbookViewId="0">
      <selection sqref="A1:I1"/>
    </sheetView>
  </sheetViews>
  <sheetFormatPr defaultColWidth="8.81640625" defaultRowHeight="12.5" x14ac:dyDescent="0.25"/>
  <cols>
    <col min="1" max="1" width="26.7265625" style="3" customWidth="1"/>
    <col min="2" max="2" width="15" style="3" customWidth="1"/>
    <col min="3" max="3" width="8.81640625" style="3"/>
    <col min="4" max="4" width="10.453125" style="12" customWidth="1"/>
    <col min="5" max="6" width="11.7265625" style="12" customWidth="1"/>
    <col min="7" max="7" width="10.453125" style="12" customWidth="1"/>
    <col min="8" max="9" width="11.7265625" style="12" customWidth="1"/>
    <col min="10" max="10" width="8.81640625" style="3"/>
    <col min="11" max="11" width="14.7265625" style="3" bestFit="1" customWidth="1"/>
    <col min="12" max="13" width="16.26953125" style="3" bestFit="1" customWidth="1"/>
    <col min="14" max="14" width="14.7265625" style="3" bestFit="1" customWidth="1"/>
    <col min="15" max="16" width="11.26953125" style="3" customWidth="1"/>
    <col min="17" max="17" width="12.81640625" style="3" bestFit="1" customWidth="1"/>
    <col min="18" max="18" width="11.81640625" style="3" bestFit="1" customWidth="1"/>
    <col min="19" max="22" width="12.81640625" style="3" bestFit="1" customWidth="1"/>
    <col min="23" max="23" width="13.7265625" style="3" bestFit="1" customWidth="1"/>
    <col min="24" max="16384" width="8.81640625" style="3"/>
  </cols>
  <sheetData>
    <row r="1" spans="1:9" ht="15.5" x14ac:dyDescent="0.25">
      <c r="A1" s="227" t="s">
        <v>269</v>
      </c>
      <c r="B1" s="210"/>
      <c r="C1" s="210"/>
      <c r="D1" s="210"/>
      <c r="E1" s="210"/>
      <c r="F1" s="210"/>
      <c r="G1" s="210"/>
      <c r="H1" s="210"/>
      <c r="I1" s="210"/>
    </row>
    <row r="2" spans="1:9" x14ac:dyDescent="0.25">
      <c r="A2" s="211" t="s">
        <v>502</v>
      </c>
      <c r="B2" s="228"/>
      <c r="C2" s="228"/>
      <c r="D2" s="228"/>
      <c r="E2" s="228"/>
      <c r="F2" s="228"/>
      <c r="G2" s="228"/>
      <c r="H2" s="228"/>
      <c r="I2" s="228"/>
    </row>
    <row r="3" spans="1:9" x14ac:dyDescent="0.25">
      <c r="A3" s="229" t="s">
        <v>270</v>
      </c>
      <c r="B3" s="230"/>
      <c r="C3" s="230"/>
      <c r="D3" s="230"/>
      <c r="E3" s="230"/>
      <c r="F3" s="230"/>
      <c r="G3" s="230"/>
      <c r="H3" s="230"/>
      <c r="I3" s="230"/>
    </row>
    <row r="4" spans="1:9" ht="33.75" customHeight="1" x14ac:dyDescent="0.25">
      <c r="A4" s="213" t="s">
        <v>271</v>
      </c>
      <c r="B4" s="214"/>
      <c r="C4" s="213" t="s">
        <v>272</v>
      </c>
      <c r="D4" s="198" t="s">
        <v>273</v>
      </c>
      <c r="E4" s="199"/>
      <c r="F4" s="199"/>
      <c r="G4" s="198" t="s">
        <v>274</v>
      </c>
      <c r="H4" s="199"/>
      <c r="I4" s="199"/>
    </row>
    <row r="5" spans="1:9" ht="24" customHeight="1" x14ac:dyDescent="0.25">
      <c r="A5" s="214"/>
      <c r="B5" s="214"/>
      <c r="C5" s="214"/>
      <c r="D5" s="35" t="s">
        <v>275</v>
      </c>
      <c r="E5" s="35" t="s">
        <v>276</v>
      </c>
      <c r="F5" s="35" t="s">
        <v>277</v>
      </c>
      <c r="G5" s="35" t="s">
        <v>278</v>
      </c>
      <c r="H5" s="35" t="s">
        <v>279</v>
      </c>
      <c r="I5" s="35" t="s">
        <v>280</v>
      </c>
    </row>
    <row r="6" spans="1:9" x14ac:dyDescent="0.25">
      <c r="A6" s="213">
        <v>1</v>
      </c>
      <c r="B6" s="214"/>
      <c r="C6" s="25">
        <v>2</v>
      </c>
      <c r="D6" s="39">
        <v>3</v>
      </c>
      <c r="E6" s="39">
        <v>4</v>
      </c>
      <c r="F6" s="39" t="s">
        <v>281</v>
      </c>
      <c r="G6" s="39">
        <v>6</v>
      </c>
      <c r="H6" s="39">
        <v>7</v>
      </c>
      <c r="I6" s="39" t="s">
        <v>282</v>
      </c>
    </row>
    <row r="7" spans="1:9" ht="22.5" customHeight="1" x14ac:dyDescent="0.25">
      <c r="A7" s="203" t="s">
        <v>283</v>
      </c>
      <c r="B7" s="201"/>
      <c r="C7" s="26">
        <v>118</v>
      </c>
      <c r="D7" s="40">
        <f>D8+D9+D10+D11+D12</f>
        <v>161178367</v>
      </c>
      <c r="E7" s="40">
        <f>E8+E9+E10+E11+E12</f>
        <v>446293750</v>
      </c>
      <c r="F7" s="40">
        <f>D7+E7</f>
        <v>607472117</v>
      </c>
      <c r="G7" s="40">
        <f t="shared" ref="G7:H7" si="0">G8+G9+G10+G11+G12</f>
        <v>115581841</v>
      </c>
      <c r="H7" s="40">
        <f t="shared" si="0"/>
        <v>482185597</v>
      </c>
      <c r="I7" s="40">
        <f>G7+H7</f>
        <v>597767438</v>
      </c>
    </row>
    <row r="8" spans="1:9" x14ac:dyDescent="0.25">
      <c r="A8" s="202" t="s">
        <v>284</v>
      </c>
      <c r="B8" s="202"/>
      <c r="C8" s="27">
        <v>119</v>
      </c>
      <c r="D8" s="41">
        <v>161483946</v>
      </c>
      <c r="E8" s="41">
        <v>737741074</v>
      </c>
      <c r="F8" s="40">
        <f t="shared" ref="F8:F71" si="1">D8+E8</f>
        <v>899225020</v>
      </c>
      <c r="G8" s="41">
        <v>115662398</v>
      </c>
      <c r="H8" s="41">
        <v>741664476</v>
      </c>
      <c r="I8" s="40">
        <f t="shared" ref="I8:I71" si="2">G8+H8</f>
        <v>857326874</v>
      </c>
    </row>
    <row r="9" spans="1:9" ht="19.5" customHeight="1" x14ac:dyDescent="0.25">
      <c r="A9" s="202" t="s">
        <v>285</v>
      </c>
      <c r="B9" s="202"/>
      <c r="C9" s="27">
        <v>120</v>
      </c>
      <c r="D9" s="41">
        <v>0</v>
      </c>
      <c r="E9" s="41">
        <v>-1004972</v>
      </c>
      <c r="F9" s="40">
        <f t="shared" si="1"/>
        <v>-1004972</v>
      </c>
      <c r="G9" s="41">
        <v>0</v>
      </c>
      <c r="H9" s="41">
        <v>8388275</v>
      </c>
      <c r="I9" s="40">
        <f t="shared" si="2"/>
        <v>8388275</v>
      </c>
    </row>
    <row r="10" spans="1:9" x14ac:dyDescent="0.25">
      <c r="A10" s="202" t="s">
        <v>286</v>
      </c>
      <c r="B10" s="202"/>
      <c r="C10" s="27">
        <v>121</v>
      </c>
      <c r="D10" s="41">
        <v>-47616</v>
      </c>
      <c r="E10" s="41">
        <v>-115982683</v>
      </c>
      <c r="F10" s="40">
        <f t="shared" si="1"/>
        <v>-116030299</v>
      </c>
      <c r="G10" s="41">
        <v>-49417</v>
      </c>
      <c r="H10" s="41">
        <v>-102172040</v>
      </c>
      <c r="I10" s="40">
        <f t="shared" si="2"/>
        <v>-102221457</v>
      </c>
    </row>
    <row r="11" spans="1:9" ht="22.5" customHeight="1" x14ac:dyDescent="0.25">
      <c r="A11" s="202" t="s">
        <v>287</v>
      </c>
      <c r="B11" s="202"/>
      <c r="C11" s="27">
        <v>122</v>
      </c>
      <c r="D11" s="41">
        <v>-267578</v>
      </c>
      <c r="E11" s="41">
        <v>-233854488</v>
      </c>
      <c r="F11" s="40">
        <f t="shared" si="1"/>
        <v>-234122066</v>
      </c>
      <c r="G11" s="41">
        <v>-40114</v>
      </c>
      <c r="H11" s="41">
        <v>-219987535</v>
      </c>
      <c r="I11" s="40">
        <f t="shared" si="2"/>
        <v>-220027649</v>
      </c>
    </row>
    <row r="12" spans="1:9" ht="21.75" customHeight="1" x14ac:dyDescent="0.25">
      <c r="A12" s="202" t="s">
        <v>288</v>
      </c>
      <c r="B12" s="202"/>
      <c r="C12" s="27">
        <v>123</v>
      </c>
      <c r="D12" s="41">
        <v>9615</v>
      </c>
      <c r="E12" s="41">
        <v>59394819</v>
      </c>
      <c r="F12" s="40">
        <f t="shared" si="1"/>
        <v>59404434</v>
      </c>
      <c r="G12" s="41">
        <v>8974</v>
      </c>
      <c r="H12" s="41">
        <v>54292421</v>
      </c>
      <c r="I12" s="40">
        <f t="shared" si="2"/>
        <v>54301395</v>
      </c>
    </row>
    <row r="13" spans="1:9" x14ac:dyDescent="0.25">
      <c r="A13" s="203" t="s">
        <v>289</v>
      </c>
      <c r="B13" s="201"/>
      <c r="C13" s="26">
        <v>124</v>
      </c>
      <c r="D13" s="40">
        <f>D14+D15+D16+D17+D18+D19+D20</f>
        <v>33989342</v>
      </c>
      <c r="E13" s="40">
        <f>E14+E15+E16+E17+E18+E19+E20</f>
        <v>68175239</v>
      </c>
      <c r="F13" s="40">
        <f t="shared" si="1"/>
        <v>102164581</v>
      </c>
      <c r="G13" s="40">
        <f t="shared" ref="G13" si="3">G14+G15+G16+G17+G18+G19+G20</f>
        <v>94508609</v>
      </c>
      <c r="H13" s="40">
        <f>H14+H15+H16+H17+H18+H19+H20</f>
        <v>114180656</v>
      </c>
      <c r="I13" s="40">
        <f t="shared" si="2"/>
        <v>208689265</v>
      </c>
    </row>
    <row r="14" spans="1:9" ht="24" customHeight="1" x14ac:dyDescent="0.25">
      <c r="A14" s="202" t="s">
        <v>290</v>
      </c>
      <c r="B14" s="202"/>
      <c r="C14" s="27">
        <v>125</v>
      </c>
      <c r="D14" s="41">
        <v>0</v>
      </c>
      <c r="E14" s="41">
        <v>14231394</v>
      </c>
      <c r="F14" s="40">
        <f t="shared" si="1"/>
        <v>14231394</v>
      </c>
      <c r="G14" s="41">
        <v>235441</v>
      </c>
      <c r="H14" s="41">
        <v>715907</v>
      </c>
      <c r="I14" s="40">
        <f t="shared" si="2"/>
        <v>951348</v>
      </c>
    </row>
    <row r="15" spans="1:9" ht="24.75" customHeight="1" x14ac:dyDescent="0.25">
      <c r="A15" s="202" t="s">
        <v>291</v>
      </c>
      <c r="B15" s="202"/>
      <c r="C15" s="27">
        <v>126</v>
      </c>
      <c r="D15" s="41">
        <v>0</v>
      </c>
      <c r="E15" s="41">
        <v>10310655</v>
      </c>
      <c r="F15" s="40">
        <f t="shared" si="1"/>
        <v>10310655</v>
      </c>
      <c r="G15" s="41">
        <v>0</v>
      </c>
      <c r="H15" s="41">
        <v>5742982</v>
      </c>
      <c r="I15" s="40">
        <f t="shared" si="2"/>
        <v>5742982</v>
      </c>
    </row>
    <row r="16" spans="1:9" x14ac:dyDescent="0.25">
      <c r="A16" s="202" t="s">
        <v>292</v>
      </c>
      <c r="B16" s="202"/>
      <c r="C16" s="27">
        <v>127</v>
      </c>
      <c r="D16" s="41">
        <v>26588282</v>
      </c>
      <c r="E16" s="41">
        <v>26751216</v>
      </c>
      <c r="F16" s="40">
        <f t="shared" si="1"/>
        <v>53339498</v>
      </c>
      <c r="G16" s="41">
        <v>24421581</v>
      </c>
      <c r="H16" s="41">
        <v>25165645</v>
      </c>
      <c r="I16" s="40">
        <f t="shared" si="2"/>
        <v>49587226</v>
      </c>
    </row>
    <row r="17" spans="1:9" x14ac:dyDescent="0.25">
      <c r="A17" s="202" t="s">
        <v>293</v>
      </c>
      <c r="B17" s="202"/>
      <c r="C17" s="27">
        <v>128</v>
      </c>
      <c r="D17" s="41">
        <v>154481</v>
      </c>
      <c r="E17" s="41">
        <v>2688765</v>
      </c>
      <c r="F17" s="40">
        <f t="shared" si="1"/>
        <v>2843246</v>
      </c>
      <c r="G17" s="41">
        <v>39283</v>
      </c>
      <c r="H17" s="41">
        <v>98207</v>
      </c>
      <c r="I17" s="40">
        <f t="shared" si="2"/>
        <v>137490</v>
      </c>
    </row>
    <row r="18" spans="1:9" x14ac:dyDescent="0.25">
      <c r="A18" s="202" t="s">
        <v>294</v>
      </c>
      <c r="B18" s="202"/>
      <c r="C18" s="27">
        <v>129</v>
      </c>
      <c r="D18" s="41">
        <v>4845715</v>
      </c>
      <c r="E18" s="41">
        <v>10169771</v>
      </c>
      <c r="F18" s="40">
        <f t="shared" si="1"/>
        <v>15015486</v>
      </c>
      <c r="G18" s="41">
        <v>12127774</v>
      </c>
      <c r="H18" s="41">
        <v>43469114</v>
      </c>
      <c r="I18" s="40">
        <f t="shared" si="2"/>
        <v>55596888</v>
      </c>
    </row>
    <row r="19" spans="1:9" x14ac:dyDescent="0.25">
      <c r="A19" s="202" t="s">
        <v>295</v>
      </c>
      <c r="B19" s="202"/>
      <c r="C19" s="27">
        <v>130</v>
      </c>
      <c r="D19" s="41">
        <v>2399860</v>
      </c>
      <c r="E19" s="41">
        <v>3810085</v>
      </c>
      <c r="F19" s="40">
        <f t="shared" si="1"/>
        <v>6209945</v>
      </c>
      <c r="G19" s="41">
        <v>57678441</v>
      </c>
      <c r="H19" s="41">
        <v>28320583</v>
      </c>
      <c r="I19" s="40">
        <f t="shared" si="2"/>
        <v>85999024</v>
      </c>
    </row>
    <row r="20" spans="1:9" x14ac:dyDescent="0.25">
      <c r="A20" s="202" t="s">
        <v>296</v>
      </c>
      <c r="B20" s="202"/>
      <c r="C20" s="27">
        <v>131</v>
      </c>
      <c r="D20" s="41">
        <v>1004</v>
      </c>
      <c r="E20" s="41">
        <v>213353</v>
      </c>
      <c r="F20" s="40">
        <f t="shared" si="1"/>
        <v>214357</v>
      </c>
      <c r="G20" s="41">
        <v>6089</v>
      </c>
      <c r="H20" s="41">
        <v>10668218</v>
      </c>
      <c r="I20" s="40">
        <f t="shared" si="2"/>
        <v>10674307</v>
      </c>
    </row>
    <row r="21" spans="1:9" x14ac:dyDescent="0.25">
      <c r="A21" s="241" t="s">
        <v>297</v>
      </c>
      <c r="B21" s="202"/>
      <c r="C21" s="27">
        <v>132</v>
      </c>
      <c r="D21" s="41">
        <v>532043</v>
      </c>
      <c r="E21" s="41">
        <v>8712444</v>
      </c>
      <c r="F21" s="40">
        <f t="shared" si="1"/>
        <v>9244487</v>
      </c>
      <c r="G21" s="41">
        <v>536349</v>
      </c>
      <c r="H21" s="41">
        <v>7903161</v>
      </c>
      <c r="I21" s="40">
        <f t="shared" si="2"/>
        <v>8439510</v>
      </c>
    </row>
    <row r="22" spans="1:9" ht="24.75" customHeight="1" x14ac:dyDescent="0.25">
      <c r="A22" s="241" t="s">
        <v>298</v>
      </c>
      <c r="B22" s="202"/>
      <c r="C22" s="27">
        <v>133</v>
      </c>
      <c r="D22" s="41">
        <v>43971</v>
      </c>
      <c r="E22" s="41">
        <v>4827048</v>
      </c>
      <c r="F22" s="40">
        <f t="shared" si="1"/>
        <v>4871019</v>
      </c>
      <c r="G22" s="41">
        <v>178469</v>
      </c>
      <c r="H22" s="41">
        <v>5118537</v>
      </c>
      <c r="I22" s="40">
        <f t="shared" si="2"/>
        <v>5297006</v>
      </c>
    </row>
    <row r="23" spans="1:9" x14ac:dyDescent="0.25">
      <c r="A23" s="241" t="s">
        <v>299</v>
      </c>
      <c r="B23" s="202"/>
      <c r="C23" s="27">
        <v>134</v>
      </c>
      <c r="D23" s="41">
        <v>1724</v>
      </c>
      <c r="E23" s="41">
        <v>2666891</v>
      </c>
      <c r="F23" s="40">
        <f t="shared" si="1"/>
        <v>2668615</v>
      </c>
      <c r="G23" s="41">
        <v>846</v>
      </c>
      <c r="H23" s="41">
        <v>1485697</v>
      </c>
      <c r="I23" s="40">
        <f t="shared" si="2"/>
        <v>1486543</v>
      </c>
    </row>
    <row r="24" spans="1:9" ht="21" customHeight="1" x14ac:dyDescent="0.25">
      <c r="A24" s="203" t="s">
        <v>300</v>
      </c>
      <c r="B24" s="201"/>
      <c r="C24" s="26">
        <v>135</v>
      </c>
      <c r="D24" s="40">
        <f>D25+D28</f>
        <v>-96432295</v>
      </c>
      <c r="E24" s="40">
        <f>E25+E28</f>
        <v>-243848500</v>
      </c>
      <c r="F24" s="40">
        <f t="shared" si="1"/>
        <v>-340280795</v>
      </c>
      <c r="G24" s="40">
        <f t="shared" ref="G24:H24" si="4">G25+G28</f>
        <v>-194807924</v>
      </c>
      <c r="H24" s="40">
        <f t="shared" si="4"/>
        <v>-282262001</v>
      </c>
      <c r="I24" s="40">
        <f t="shared" si="2"/>
        <v>-477069925</v>
      </c>
    </row>
    <row r="25" spans="1:9" x14ac:dyDescent="0.25">
      <c r="A25" s="201" t="s">
        <v>301</v>
      </c>
      <c r="B25" s="201"/>
      <c r="C25" s="26">
        <v>136</v>
      </c>
      <c r="D25" s="40">
        <f>D26+D27</f>
        <v>-109890444</v>
      </c>
      <c r="E25" s="40">
        <f>E26+E27</f>
        <v>-267385100</v>
      </c>
      <c r="F25" s="40">
        <f t="shared" si="1"/>
        <v>-377275544</v>
      </c>
      <c r="G25" s="40">
        <f t="shared" ref="G25:H25" si="5">G26+G27</f>
        <v>-167681727</v>
      </c>
      <c r="H25" s="40">
        <f t="shared" si="5"/>
        <v>-274666747</v>
      </c>
      <c r="I25" s="40">
        <f t="shared" si="2"/>
        <v>-442348474</v>
      </c>
    </row>
    <row r="26" spans="1:9" x14ac:dyDescent="0.25">
      <c r="A26" s="202" t="s">
        <v>302</v>
      </c>
      <c r="B26" s="202"/>
      <c r="C26" s="27">
        <v>137</v>
      </c>
      <c r="D26" s="41">
        <v>-109890444</v>
      </c>
      <c r="E26" s="41">
        <v>-308659148</v>
      </c>
      <c r="F26" s="40">
        <f t="shared" si="1"/>
        <v>-418549592</v>
      </c>
      <c r="G26" s="41">
        <v>-167681727</v>
      </c>
      <c r="H26" s="41">
        <v>-289461846</v>
      </c>
      <c r="I26" s="40">
        <f t="shared" si="2"/>
        <v>-457143573</v>
      </c>
    </row>
    <row r="27" spans="1:9" x14ac:dyDescent="0.25">
      <c r="A27" s="202" t="s">
        <v>303</v>
      </c>
      <c r="B27" s="202"/>
      <c r="C27" s="27">
        <v>138</v>
      </c>
      <c r="D27" s="41">
        <v>0</v>
      </c>
      <c r="E27" s="41">
        <v>41274048</v>
      </c>
      <c r="F27" s="40">
        <f t="shared" si="1"/>
        <v>41274048</v>
      </c>
      <c r="G27" s="41">
        <v>0</v>
      </c>
      <c r="H27" s="41">
        <v>14795099</v>
      </c>
      <c r="I27" s="40">
        <f t="shared" si="2"/>
        <v>14795099</v>
      </c>
    </row>
    <row r="28" spans="1:9" x14ac:dyDescent="0.25">
      <c r="A28" s="201" t="s">
        <v>304</v>
      </c>
      <c r="B28" s="201"/>
      <c r="C28" s="26">
        <v>139</v>
      </c>
      <c r="D28" s="40">
        <f>D29+D30</f>
        <v>13458149</v>
      </c>
      <c r="E28" s="40">
        <f>E29+E30</f>
        <v>23536600</v>
      </c>
      <c r="F28" s="40">
        <f t="shared" si="1"/>
        <v>36994749</v>
      </c>
      <c r="G28" s="40">
        <f t="shared" ref="G28:H28" si="6">G29+G30</f>
        <v>-27126197</v>
      </c>
      <c r="H28" s="40">
        <f t="shared" si="6"/>
        <v>-7595254</v>
      </c>
      <c r="I28" s="40">
        <f t="shared" si="2"/>
        <v>-34721451</v>
      </c>
    </row>
    <row r="29" spans="1:9" x14ac:dyDescent="0.25">
      <c r="A29" s="202" t="s">
        <v>305</v>
      </c>
      <c r="B29" s="202"/>
      <c r="C29" s="27">
        <v>140</v>
      </c>
      <c r="D29" s="41">
        <v>13458149</v>
      </c>
      <c r="E29" s="41">
        <v>35341916</v>
      </c>
      <c r="F29" s="40">
        <f t="shared" si="1"/>
        <v>48800065</v>
      </c>
      <c r="G29" s="41">
        <v>-27126197</v>
      </c>
      <c r="H29" s="41">
        <v>-30873092</v>
      </c>
      <c r="I29" s="40">
        <f t="shared" si="2"/>
        <v>-57999289</v>
      </c>
    </row>
    <row r="30" spans="1:9" x14ac:dyDescent="0.25">
      <c r="A30" s="202" t="s">
        <v>306</v>
      </c>
      <c r="B30" s="202"/>
      <c r="C30" s="27">
        <v>141</v>
      </c>
      <c r="D30" s="41">
        <v>0</v>
      </c>
      <c r="E30" s="41">
        <v>-11805316</v>
      </c>
      <c r="F30" s="40">
        <f t="shared" si="1"/>
        <v>-11805316</v>
      </c>
      <c r="G30" s="41">
        <v>0</v>
      </c>
      <c r="H30" s="41">
        <v>23277838</v>
      </c>
      <c r="I30" s="40">
        <f t="shared" si="2"/>
        <v>23277838</v>
      </c>
    </row>
    <row r="31" spans="1:9" ht="31.5" customHeight="1" x14ac:dyDescent="0.25">
      <c r="A31" s="203" t="s">
        <v>307</v>
      </c>
      <c r="B31" s="201"/>
      <c r="C31" s="26">
        <v>142</v>
      </c>
      <c r="D31" s="40">
        <f>D32+D35</f>
        <v>-63692279</v>
      </c>
      <c r="E31" s="40">
        <f>E32+E35</f>
        <v>4008462</v>
      </c>
      <c r="F31" s="40">
        <f t="shared" si="1"/>
        <v>-59683817</v>
      </c>
      <c r="G31" s="40">
        <f t="shared" ref="G31:H31" si="7">G32+G35</f>
        <v>24799065</v>
      </c>
      <c r="H31" s="40">
        <f t="shared" si="7"/>
        <v>19783198</v>
      </c>
      <c r="I31" s="40">
        <f t="shared" si="2"/>
        <v>44582263</v>
      </c>
    </row>
    <row r="32" spans="1:9" x14ac:dyDescent="0.25">
      <c r="A32" s="201" t="s">
        <v>308</v>
      </c>
      <c r="B32" s="201"/>
      <c r="C32" s="26">
        <v>143</v>
      </c>
      <c r="D32" s="40">
        <f>D33+D34</f>
        <v>-63692279</v>
      </c>
      <c r="E32" s="40">
        <f>E33+E34</f>
        <v>3018736</v>
      </c>
      <c r="F32" s="40">
        <f t="shared" si="1"/>
        <v>-60673543</v>
      </c>
      <c r="G32" s="40">
        <f t="shared" ref="G32:H32" si="8">G33+G34</f>
        <v>24799065</v>
      </c>
      <c r="H32" s="40">
        <f t="shared" si="8"/>
        <v>2028911</v>
      </c>
      <c r="I32" s="40">
        <f t="shared" si="2"/>
        <v>26827976</v>
      </c>
    </row>
    <row r="33" spans="1:9" x14ac:dyDescent="0.25">
      <c r="A33" s="202" t="s">
        <v>309</v>
      </c>
      <c r="B33" s="202"/>
      <c r="C33" s="27">
        <v>144</v>
      </c>
      <c r="D33" s="41">
        <v>-63689623</v>
      </c>
      <c r="E33" s="41">
        <v>3018736</v>
      </c>
      <c r="F33" s="40">
        <f t="shared" si="1"/>
        <v>-60670887</v>
      </c>
      <c r="G33" s="41">
        <v>24804703</v>
      </c>
      <c r="H33" s="41">
        <v>2028911</v>
      </c>
      <c r="I33" s="40">
        <f t="shared" si="2"/>
        <v>26833614</v>
      </c>
    </row>
    <row r="34" spans="1:9" x14ac:dyDescent="0.25">
      <c r="A34" s="202" t="s">
        <v>310</v>
      </c>
      <c r="B34" s="202"/>
      <c r="C34" s="27">
        <v>145</v>
      </c>
      <c r="D34" s="41">
        <v>-2656</v>
      </c>
      <c r="E34" s="41">
        <v>0</v>
      </c>
      <c r="F34" s="40">
        <f t="shared" si="1"/>
        <v>-2656</v>
      </c>
      <c r="G34" s="41">
        <v>-5638</v>
      </c>
      <c r="H34" s="41">
        <v>0</v>
      </c>
      <c r="I34" s="40">
        <f t="shared" si="2"/>
        <v>-5638</v>
      </c>
    </row>
    <row r="35" spans="1:9" ht="31.5" customHeight="1" x14ac:dyDescent="0.25">
      <c r="A35" s="201" t="s">
        <v>311</v>
      </c>
      <c r="B35" s="201"/>
      <c r="C35" s="26">
        <v>146</v>
      </c>
      <c r="D35" s="40">
        <f>D36+D37</f>
        <v>0</v>
      </c>
      <c r="E35" s="40">
        <f>E36+E37</f>
        <v>989726</v>
      </c>
      <c r="F35" s="40">
        <f t="shared" si="1"/>
        <v>989726</v>
      </c>
      <c r="G35" s="40">
        <f t="shared" ref="G35:H35" si="9">G36+G37</f>
        <v>0</v>
      </c>
      <c r="H35" s="40">
        <f t="shared" si="9"/>
        <v>17754287</v>
      </c>
      <c r="I35" s="40">
        <f t="shared" si="2"/>
        <v>17754287</v>
      </c>
    </row>
    <row r="36" spans="1:9" x14ac:dyDescent="0.25">
      <c r="A36" s="202" t="s">
        <v>312</v>
      </c>
      <c r="B36" s="202"/>
      <c r="C36" s="27">
        <v>147</v>
      </c>
      <c r="D36" s="41">
        <v>0</v>
      </c>
      <c r="E36" s="41">
        <v>989726</v>
      </c>
      <c r="F36" s="40">
        <f t="shared" si="1"/>
        <v>989726</v>
      </c>
      <c r="G36" s="41">
        <v>0</v>
      </c>
      <c r="H36" s="41">
        <v>17754287</v>
      </c>
      <c r="I36" s="40">
        <f t="shared" si="2"/>
        <v>17754287</v>
      </c>
    </row>
    <row r="37" spans="1:9" x14ac:dyDescent="0.25">
      <c r="A37" s="202" t="s">
        <v>313</v>
      </c>
      <c r="B37" s="202"/>
      <c r="C37" s="27">
        <v>148</v>
      </c>
      <c r="D37" s="41">
        <v>0</v>
      </c>
      <c r="E37" s="41">
        <v>0</v>
      </c>
      <c r="F37" s="40">
        <f t="shared" si="1"/>
        <v>0</v>
      </c>
      <c r="G37" s="41">
        <v>0</v>
      </c>
      <c r="H37" s="41">
        <v>0</v>
      </c>
      <c r="I37" s="40">
        <f t="shared" si="2"/>
        <v>0</v>
      </c>
    </row>
    <row r="38" spans="1:9" ht="45.75" customHeight="1" x14ac:dyDescent="0.25">
      <c r="A38" s="203" t="s">
        <v>314</v>
      </c>
      <c r="B38" s="201"/>
      <c r="C38" s="26">
        <v>149</v>
      </c>
      <c r="D38" s="40">
        <f>D39+D40</f>
        <v>2545288</v>
      </c>
      <c r="E38" s="40">
        <f>E39+E40</f>
        <v>0</v>
      </c>
      <c r="F38" s="40">
        <f t="shared" si="1"/>
        <v>2545288</v>
      </c>
      <c r="G38" s="40">
        <f t="shared" ref="G38:H38" si="10">G39+G40</f>
        <v>8383434</v>
      </c>
      <c r="H38" s="40">
        <f t="shared" si="10"/>
        <v>0</v>
      </c>
      <c r="I38" s="40">
        <f t="shared" si="2"/>
        <v>8383434</v>
      </c>
    </row>
    <row r="39" spans="1:9" x14ac:dyDescent="0.25">
      <c r="A39" s="202" t="s">
        <v>315</v>
      </c>
      <c r="B39" s="202"/>
      <c r="C39" s="27">
        <v>150</v>
      </c>
      <c r="D39" s="41">
        <v>2545288</v>
      </c>
      <c r="E39" s="41">
        <v>0</v>
      </c>
      <c r="F39" s="40">
        <f t="shared" si="1"/>
        <v>2545288</v>
      </c>
      <c r="G39" s="41">
        <v>8383434</v>
      </c>
      <c r="H39" s="41">
        <v>0</v>
      </c>
      <c r="I39" s="40">
        <f t="shared" si="2"/>
        <v>8383434</v>
      </c>
    </row>
    <row r="40" spans="1:9" x14ac:dyDescent="0.25">
      <c r="A40" s="202" t="s">
        <v>316</v>
      </c>
      <c r="B40" s="202"/>
      <c r="C40" s="27">
        <v>151</v>
      </c>
      <c r="D40" s="41">
        <v>0</v>
      </c>
      <c r="E40" s="41">
        <v>0</v>
      </c>
      <c r="F40" s="40">
        <f t="shared" si="1"/>
        <v>0</v>
      </c>
      <c r="G40" s="41">
        <v>0</v>
      </c>
      <c r="H40" s="41">
        <v>0</v>
      </c>
      <c r="I40" s="40">
        <f t="shared" si="2"/>
        <v>0</v>
      </c>
    </row>
    <row r="41" spans="1:9" ht="22.9" customHeight="1" x14ac:dyDescent="0.25">
      <c r="A41" s="241" t="s">
        <v>317</v>
      </c>
      <c r="B41" s="202"/>
      <c r="C41" s="27">
        <v>152</v>
      </c>
      <c r="D41" s="62">
        <f>D42+D43</f>
        <v>0</v>
      </c>
      <c r="E41" s="62">
        <f>E42+E43</f>
        <v>-1466697</v>
      </c>
      <c r="F41" s="40">
        <f t="shared" si="1"/>
        <v>-1466697</v>
      </c>
      <c r="G41" s="62">
        <f>G42+G43</f>
        <v>0</v>
      </c>
      <c r="H41" s="62">
        <f>H42+H43</f>
        <v>-2192655</v>
      </c>
      <c r="I41" s="40">
        <f t="shared" si="2"/>
        <v>-2192655</v>
      </c>
    </row>
    <row r="42" spans="1:9" x14ac:dyDescent="0.25">
      <c r="A42" s="202" t="s">
        <v>318</v>
      </c>
      <c r="B42" s="202"/>
      <c r="C42" s="27">
        <v>153</v>
      </c>
      <c r="D42" s="41">
        <v>0</v>
      </c>
      <c r="E42" s="41">
        <v>-1466697</v>
      </c>
      <c r="F42" s="40">
        <f t="shared" si="1"/>
        <v>-1466697</v>
      </c>
      <c r="G42" s="41">
        <v>0</v>
      </c>
      <c r="H42" s="41">
        <v>-2192655</v>
      </c>
      <c r="I42" s="40">
        <f t="shared" si="2"/>
        <v>-2192655</v>
      </c>
    </row>
    <row r="43" spans="1:9" x14ac:dyDescent="0.25">
      <c r="A43" s="202" t="s">
        <v>319</v>
      </c>
      <c r="B43" s="202"/>
      <c r="C43" s="27">
        <v>154</v>
      </c>
      <c r="D43" s="41">
        <v>0</v>
      </c>
      <c r="E43" s="41">
        <v>0</v>
      </c>
      <c r="F43" s="40">
        <f t="shared" si="1"/>
        <v>0</v>
      </c>
      <c r="G43" s="41">
        <v>0</v>
      </c>
      <c r="H43" s="41">
        <v>0</v>
      </c>
      <c r="I43" s="40">
        <f t="shared" si="2"/>
        <v>0</v>
      </c>
    </row>
    <row r="44" spans="1:9" ht="22.5" customHeight="1" x14ac:dyDescent="0.25">
      <c r="A44" s="203" t="s">
        <v>320</v>
      </c>
      <c r="B44" s="201"/>
      <c r="C44" s="26">
        <v>155</v>
      </c>
      <c r="D44" s="40">
        <f>D45+D49</f>
        <v>-20802407</v>
      </c>
      <c r="E44" s="40">
        <f>E45+E49</f>
        <v>-184718691</v>
      </c>
      <c r="F44" s="40">
        <f t="shared" si="1"/>
        <v>-205521098</v>
      </c>
      <c r="G44" s="40">
        <f t="shared" ref="G44:H44" si="11">G45+G49</f>
        <v>-16591017</v>
      </c>
      <c r="H44" s="40">
        <f t="shared" si="11"/>
        <v>-168860649</v>
      </c>
      <c r="I44" s="40">
        <f t="shared" si="2"/>
        <v>-185451666</v>
      </c>
    </row>
    <row r="45" spans="1:9" x14ac:dyDescent="0.25">
      <c r="A45" s="201" t="s">
        <v>321</v>
      </c>
      <c r="B45" s="201"/>
      <c r="C45" s="26">
        <v>156</v>
      </c>
      <c r="D45" s="40">
        <f>D46+D47+D48</f>
        <v>-9952979</v>
      </c>
      <c r="E45" s="40">
        <f>E46+E47+E48</f>
        <v>-104282082</v>
      </c>
      <c r="F45" s="40">
        <f t="shared" si="1"/>
        <v>-114235061</v>
      </c>
      <c r="G45" s="40">
        <f t="shared" ref="G45:H45" si="12">G46+G47+G48</f>
        <v>-7361035</v>
      </c>
      <c r="H45" s="40">
        <f t="shared" si="12"/>
        <v>-93324500</v>
      </c>
      <c r="I45" s="40">
        <f t="shared" si="2"/>
        <v>-100685535</v>
      </c>
    </row>
    <row r="46" spans="1:9" x14ac:dyDescent="0.25">
      <c r="A46" s="202" t="s">
        <v>322</v>
      </c>
      <c r="B46" s="202"/>
      <c r="C46" s="27">
        <v>157</v>
      </c>
      <c r="D46" s="41">
        <v>-3925440</v>
      </c>
      <c r="E46" s="41">
        <v>-77229883</v>
      </c>
      <c r="F46" s="40">
        <f t="shared" si="1"/>
        <v>-81155323</v>
      </c>
      <c r="G46" s="41">
        <v>-2115778</v>
      </c>
      <c r="H46" s="41">
        <v>-70927148</v>
      </c>
      <c r="I46" s="40">
        <f t="shared" si="2"/>
        <v>-73042926</v>
      </c>
    </row>
    <row r="47" spans="1:9" x14ac:dyDescent="0.25">
      <c r="A47" s="202" t="s">
        <v>323</v>
      </c>
      <c r="B47" s="202"/>
      <c r="C47" s="27">
        <v>158</v>
      </c>
      <c r="D47" s="41">
        <v>-6027539</v>
      </c>
      <c r="E47" s="41">
        <v>-39864161</v>
      </c>
      <c r="F47" s="40">
        <f t="shared" si="1"/>
        <v>-45891700</v>
      </c>
      <c r="G47" s="41">
        <v>-5245257</v>
      </c>
      <c r="H47" s="41">
        <v>-33609666</v>
      </c>
      <c r="I47" s="40">
        <f t="shared" si="2"/>
        <v>-38854923</v>
      </c>
    </row>
    <row r="48" spans="1:9" x14ac:dyDescent="0.25">
      <c r="A48" s="202" t="s">
        <v>324</v>
      </c>
      <c r="B48" s="202"/>
      <c r="C48" s="27">
        <v>159</v>
      </c>
      <c r="D48" s="41">
        <v>0</v>
      </c>
      <c r="E48" s="41">
        <v>12811962</v>
      </c>
      <c r="F48" s="40">
        <f t="shared" si="1"/>
        <v>12811962</v>
      </c>
      <c r="G48" s="41">
        <v>0</v>
      </c>
      <c r="H48" s="41">
        <v>11212314</v>
      </c>
      <c r="I48" s="40">
        <f t="shared" si="2"/>
        <v>11212314</v>
      </c>
    </row>
    <row r="49" spans="1:9" ht="24.75" customHeight="1" x14ac:dyDescent="0.25">
      <c r="A49" s="201" t="s">
        <v>325</v>
      </c>
      <c r="B49" s="201"/>
      <c r="C49" s="26">
        <v>160</v>
      </c>
      <c r="D49" s="40">
        <f>D50+D51+D52</f>
        <v>-10849428</v>
      </c>
      <c r="E49" s="40">
        <f>E50+E51+E52</f>
        <v>-80436609</v>
      </c>
      <c r="F49" s="40">
        <f t="shared" si="1"/>
        <v>-91286037</v>
      </c>
      <c r="G49" s="40">
        <f t="shared" ref="G49:H49" si="13">G50+G51+G52</f>
        <v>-9229982</v>
      </c>
      <c r="H49" s="40">
        <f t="shared" si="13"/>
        <v>-75536149</v>
      </c>
      <c r="I49" s="40">
        <f t="shared" si="2"/>
        <v>-84766131</v>
      </c>
    </row>
    <row r="50" spans="1:9" x14ac:dyDescent="0.25">
      <c r="A50" s="202" t="s">
        <v>326</v>
      </c>
      <c r="B50" s="202"/>
      <c r="C50" s="27">
        <v>161</v>
      </c>
      <c r="D50" s="41">
        <v>-906027</v>
      </c>
      <c r="E50" s="41">
        <v>-13073616</v>
      </c>
      <c r="F50" s="40">
        <f t="shared" si="1"/>
        <v>-13979643</v>
      </c>
      <c r="G50" s="41">
        <v>-790795</v>
      </c>
      <c r="H50" s="41">
        <v>-13836966</v>
      </c>
      <c r="I50" s="40">
        <f t="shared" si="2"/>
        <v>-14627761</v>
      </c>
    </row>
    <row r="51" spans="1:9" x14ac:dyDescent="0.25">
      <c r="A51" s="202" t="s">
        <v>327</v>
      </c>
      <c r="B51" s="202"/>
      <c r="C51" s="27">
        <v>162</v>
      </c>
      <c r="D51" s="41">
        <v>-4534774</v>
      </c>
      <c r="E51" s="41">
        <v>-28786386</v>
      </c>
      <c r="F51" s="40">
        <f t="shared" si="1"/>
        <v>-33321160</v>
      </c>
      <c r="G51" s="41">
        <v>-3659921</v>
      </c>
      <c r="H51" s="41">
        <v>-27501417</v>
      </c>
      <c r="I51" s="40">
        <f t="shared" si="2"/>
        <v>-31161338</v>
      </c>
    </row>
    <row r="52" spans="1:9" x14ac:dyDescent="0.25">
      <c r="A52" s="202" t="s">
        <v>328</v>
      </c>
      <c r="B52" s="202"/>
      <c r="C52" s="27">
        <v>163</v>
      </c>
      <c r="D52" s="41">
        <v>-5408627</v>
      </c>
      <c r="E52" s="41">
        <v>-38576607</v>
      </c>
      <c r="F52" s="40">
        <f t="shared" si="1"/>
        <v>-43985234</v>
      </c>
      <c r="G52" s="41">
        <v>-4779266</v>
      </c>
      <c r="H52" s="41">
        <v>-34197766</v>
      </c>
      <c r="I52" s="40">
        <f t="shared" si="2"/>
        <v>-38977032</v>
      </c>
    </row>
    <row r="53" spans="1:9" x14ac:dyDescent="0.25">
      <c r="A53" s="203" t="s">
        <v>329</v>
      </c>
      <c r="B53" s="201"/>
      <c r="C53" s="26">
        <v>164</v>
      </c>
      <c r="D53" s="40">
        <f>D54+D55+D56+D57+D58+D59+D60</f>
        <v>-1243247</v>
      </c>
      <c r="E53" s="40">
        <f>E54+E55+E56+E57+E58+E59+E60</f>
        <v>-13737336</v>
      </c>
      <c r="F53" s="40">
        <f t="shared" si="1"/>
        <v>-14980583</v>
      </c>
      <c r="G53" s="40">
        <f t="shared" ref="G53:H53" si="14">G54+G55+G56+G57+G58+G59+G60</f>
        <v>-16367100</v>
      </c>
      <c r="H53" s="40">
        <f t="shared" si="14"/>
        <v>-63505855</v>
      </c>
      <c r="I53" s="40">
        <f t="shared" si="2"/>
        <v>-79872955</v>
      </c>
    </row>
    <row r="54" spans="1:9" ht="24" customHeight="1" x14ac:dyDescent="0.25">
      <c r="A54" s="202" t="s">
        <v>330</v>
      </c>
      <c r="B54" s="202"/>
      <c r="C54" s="27">
        <v>165</v>
      </c>
      <c r="D54" s="41">
        <v>0</v>
      </c>
      <c r="E54" s="41">
        <v>0</v>
      </c>
      <c r="F54" s="40">
        <f t="shared" si="1"/>
        <v>0</v>
      </c>
      <c r="G54" s="41">
        <v>0</v>
      </c>
      <c r="H54" s="41">
        <v>0</v>
      </c>
      <c r="I54" s="40">
        <f t="shared" si="2"/>
        <v>0</v>
      </c>
    </row>
    <row r="55" spans="1:9" x14ac:dyDescent="0.25">
      <c r="A55" s="202" t="s">
        <v>331</v>
      </c>
      <c r="B55" s="202"/>
      <c r="C55" s="27">
        <v>166</v>
      </c>
      <c r="D55" s="41">
        <v>-302900</v>
      </c>
      <c r="E55" s="41">
        <v>-1819656</v>
      </c>
      <c r="F55" s="40">
        <f t="shared" si="1"/>
        <v>-2122556</v>
      </c>
      <c r="G55" s="41">
        <v>-341447</v>
      </c>
      <c r="H55" s="41">
        <v>-2010342</v>
      </c>
      <c r="I55" s="40">
        <f t="shared" si="2"/>
        <v>-2351789</v>
      </c>
    </row>
    <row r="56" spans="1:9" x14ac:dyDescent="0.25">
      <c r="A56" s="202" t="s">
        <v>332</v>
      </c>
      <c r="B56" s="202"/>
      <c r="C56" s="27">
        <v>167</v>
      </c>
      <c r="D56" s="41">
        <v>0</v>
      </c>
      <c r="E56" s="41">
        <v>-323557</v>
      </c>
      <c r="F56" s="40">
        <f t="shared" si="1"/>
        <v>-323557</v>
      </c>
      <c r="G56" s="41">
        <v>-1013854</v>
      </c>
      <c r="H56" s="41">
        <v>-2494509</v>
      </c>
      <c r="I56" s="40">
        <f t="shared" si="2"/>
        <v>-3508363</v>
      </c>
    </row>
    <row r="57" spans="1:9" x14ac:dyDescent="0.25">
      <c r="A57" s="202" t="s">
        <v>333</v>
      </c>
      <c r="B57" s="202"/>
      <c r="C57" s="27">
        <v>168</v>
      </c>
      <c r="D57" s="41">
        <v>-484817</v>
      </c>
      <c r="E57" s="41">
        <v>-2289107</v>
      </c>
      <c r="F57" s="40">
        <f t="shared" si="1"/>
        <v>-2773924</v>
      </c>
      <c r="G57" s="41">
        <v>-5042381</v>
      </c>
      <c r="H57" s="41">
        <v>-4632875</v>
      </c>
      <c r="I57" s="40">
        <f t="shared" si="2"/>
        <v>-9675256</v>
      </c>
    </row>
    <row r="58" spans="1:9" x14ac:dyDescent="0.25">
      <c r="A58" s="202" t="s">
        <v>334</v>
      </c>
      <c r="B58" s="202"/>
      <c r="C58" s="27">
        <v>169</v>
      </c>
      <c r="D58" s="41">
        <v>0</v>
      </c>
      <c r="E58" s="41">
        <v>-1160248</v>
      </c>
      <c r="F58" s="40">
        <f t="shared" si="1"/>
        <v>-1160248</v>
      </c>
      <c r="G58" s="41">
        <v>-8476322</v>
      </c>
      <c r="H58" s="41">
        <v>-40960009</v>
      </c>
      <c r="I58" s="40">
        <f t="shared" si="2"/>
        <v>-49436331</v>
      </c>
    </row>
    <row r="59" spans="1:9" x14ac:dyDescent="0.25">
      <c r="A59" s="202" t="s">
        <v>335</v>
      </c>
      <c r="B59" s="202"/>
      <c r="C59" s="27">
        <v>170</v>
      </c>
      <c r="D59" s="41">
        <v>0</v>
      </c>
      <c r="E59" s="41">
        <v>0</v>
      </c>
      <c r="F59" s="40">
        <f t="shared" si="1"/>
        <v>0</v>
      </c>
      <c r="G59" s="41">
        <v>0</v>
      </c>
      <c r="H59" s="41">
        <v>0</v>
      </c>
      <c r="I59" s="40">
        <f t="shared" si="2"/>
        <v>0</v>
      </c>
    </row>
    <row r="60" spans="1:9" x14ac:dyDescent="0.25">
      <c r="A60" s="202" t="s">
        <v>336</v>
      </c>
      <c r="B60" s="202"/>
      <c r="C60" s="27">
        <v>171</v>
      </c>
      <c r="D60" s="41">
        <v>-455530</v>
      </c>
      <c r="E60" s="41">
        <v>-8144768</v>
      </c>
      <c r="F60" s="40">
        <f t="shared" si="1"/>
        <v>-8600298</v>
      </c>
      <c r="G60" s="41">
        <v>-1493096</v>
      </c>
      <c r="H60" s="41">
        <v>-13408120</v>
      </c>
      <c r="I60" s="40">
        <f t="shared" si="2"/>
        <v>-14901216</v>
      </c>
    </row>
    <row r="61" spans="1:9" ht="29.25" customHeight="1" x14ac:dyDescent="0.25">
      <c r="A61" s="203" t="s">
        <v>337</v>
      </c>
      <c r="B61" s="201"/>
      <c r="C61" s="26">
        <v>172</v>
      </c>
      <c r="D61" s="40">
        <f>D62+D63</f>
        <v>-155087</v>
      </c>
      <c r="E61" s="40">
        <f>E62+E63</f>
        <v>-6975116</v>
      </c>
      <c r="F61" s="40">
        <f t="shared" si="1"/>
        <v>-7130203</v>
      </c>
      <c r="G61" s="40">
        <f t="shared" ref="G61:H61" si="15">G62+G63</f>
        <v>-148309</v>
      </c>
      <c r="H61" s="40">
        <f t="shared" si="15"/>
        <v>-8635961</v>
      </c>
      <c r="I61" s="40">
        <f t="shared" si="2"/>
        <v>-8784270</v>
      </c>
    </row>
    <row r="62" spans="1:9" x14ac:dyDescent="0.25">
      <c r="A62" s="202" t="s">
        <v>338</v>
      </c>
      <c r="B62" s="202"/>
      <c r="C62" s="27">
        <v>173</v>
      </c>
      <c r="D62" s="41">
        <v>0</v>
      </c>
      <c r="E62" s="41">
        <v>0</v>
      </c>
      <c r="F62" s="40">
        <f t="shared" si="1"/>
        <v>0</v>
      </c>
      <c r="G62" s="41">
        <v>0</v>
      </c>
      <c r="H62" s="41">
        <v>0</v>
      </c>
      <c r="I62" s="40">
        <f t="shared" si="2"/>
        <v>0</v>
      </c>
    </row>
    <row r="63" spans="1:9" x14ac:dyDescent="0.25">
      <c r="A63" s="202" t="s">
        <v>339</v>
      </c>
      <c r="B63" s="202"/>
      <c r="C63" s="27">
        <v>174</v>
      </c>
      <c r="D63" s="41">
        <v>-155087</v>
      </c>
      <c r="E63" s="41">
        <v>-6975116</v>
      </c>
      <c r="F63" s="40">
        <f t="shared" si="1"/>
        <v>-7130203</v>
      </c>
      <c r="G63" s="41">
        <v>-148309</v>
      </c>
      <c r="H63" s="41">
        <v>-8635961</v>
      </c>
      <c r="I63" s="40">
        <f t="shared" si="2"/>
        <v>-8784270</v>
      </c>
    </row>
    <row r="64" spans="1:9" x14ac:dyDescent="0.25">
      <c r="A64" s="241" t="s">
        <v>340</v>
      </c>
      <c r="B64" s="202"/>
      <c r="C64" s="27">
        <v>175</v>
      </c>
      <c r="D64" s="41">
        <v>-4067</v>
      </c>
      <c r="E64" s="41">
        <v>-71492</v>
      </c>
      <c r="F64" s="40">
        <f t="shared" si="1"/>
        <v>-75559</v>
      </c>
      <c r="G64" s="41">
        <v>-3525</v>
      </c>
      <c r="H64" s="41">
        <v>-861788</v>
      </c>
      <c r="I64" s="40">
        <f t="shared" si="2"/>
        <v>-865313</v>
      </c>
    </row>
    <row r="65" spans="1:9" ht="42" customHeight="1" x14ac:dyDescent="0.25">
      <c r="A65" s="203" t="s">
        <v>341</v>
      </c>
      <c r="B65" s="201"/>
      <c r="C65" s="26">
        <v>176</v>
      </c>
      <c r="D65" s="40">
        <f>D7+D13+D21+D22+D23+D24+D31+D38+D41+D53+D61+D64+D44</f>
        <v>15961353</v>
      </c>
      <c r="E65" s="40">
        <f>E7+E13+E21+E22+E23+E24+E31+E38+E41+E53+E61+E64+E44</f>
        <v>83866002</v>
      </c>
      <c r="F65" s="40">
        <f t="shared" si="1"/>
        <v>99827355</v>
      </c>
      <c r="G65" s="40">
        <f t="shared" ref="G65:H65" si="16">G7+G13+G21+G22+G23+G24+G31+G38+G41+G53+G61+G64+G44</f>
        <v>16070738</v>
      </c>
      <c r="H65" s="40">
        <f t="shared" si="16"/>
        <v>104337937</v>
      </c>
      <c r="I65" s="40">
        <f t="shared" si="2"/>
        <v>120408675</v>
      </c>
    </row>
    <row r="66" spans="1:9" x14ac:dyDescent="0.25">
      <c r="A66" s="203" t="s">
        <v>342</v>
      </c>
      <c r="B66" s="201"/>
      <c r="C66" s="26">
        <v>177</v>
      </c>
      <c r="D66" s="40">
        <f>D67+D68</f>
        <v>-2873044</v>
      </c>
      <c r="E66" s="40">
        <f>E67+E68</f>
        <v>-12592470</v>
      </c>
      <c r="F66" s="40">
        <f t="shared" si="1"/>
        <v>-15465514</v>
      </c>
      <c r="G66" s="40">
        <f t="shared" ref="G66:H66" si="17">G67+G68</f>
        <v>-3032847</v>
      </c>
      <c r="H66" s="40">
        <f t="shared" si="17"/>
        <v>-19100977</v>
      </c>
      <c r="I66" s="40">
        <f t="shared" si="2"/>
        <v>-22133824</v>
      </c>
    </row>
    <row r="67" spans="1:9" x14ac:dyDescent="0.25">
      <c r="A67" s="202" t="s">
        <v>343</v>
      </c>
      <c r="B67" s="202"/>
      <c r="C67" s="27">
        <v>178</v>
      </c>
      <c r="D67" s="41">
        <v>-2873044</v>
      </c>
      <c r="E67" s="41">
        <v>-12592470</v>
      </c>
      <c r="F67" s="40">
        <f t="shared" si="1"/>
        <v>-15465514</v>
      </c>
      <c r="G67" s="41">
        <v>-3032847</v>
      </c>
      <c r="H67" s="41">
        <v>-19100977</v>
      </c>
      <c r="I67" s="40">
        <f t="shared" si="2"/>
        <v>-22133824</v>
      </c>
    </row>
    <row r="68" spans="1:9" x14ac:dyDescent="0.25">
      <c r="A68" s="202" t="s">
        <v>344</v>
      </c>
      <c r="B68" s="202"/>
      <c r="C68" s="27">
        <v>179</v>
      </c>
      <c r="D68" s="41">
        <v>0</v>
      </c>
      <c r="E68" s="41">
        <v>0</v>
      </c>
      <c r="F68" s="40">
        <f t="shared" si="1"/>
        <v>0</v>
      </c>
      <c r="G68" s="41">
        <v>0</v>
      </c>
      <c r="H68" s="41">
        <v>0</v>
      </c>
      <c r="I68" s="40">
        <f t="shared" si="2"/>
        <v>0</v>
      </c>
    </row>
    <row r="69" spans="1:9" ht="24" customHeight="1" x14ac:dyDescent="0.25">
      <c r="A69" s="203" t="s">
        <v>345</v>
      </c>
      <c r="B69" s="201"/>
      <c r="C69" s="26">
        <v>180</v>
      </c>
      <c r="D69" s="40">
        <f>D65+D66</f>
        <v>13088309</v>
      </c>
      <c r="E69" s="40">
        <f>E65+E66</f>
        <v>71273532</v>
      </c>
      <c r="F69" s="40">
        <f t="shared" si="1"/>
        <v>84361841</v>
      </c>
      <c r="G69" s="40">
        <f t="shared" ref="G69:H69" si="18">G65+G66</f>
        <v>13037891</v>
      </c>
      <c r="H69" s="40">
        <f t="shared" si="18"/>
        <v>85236960</v>
      </c>
      <c r="I69" s="40">
        <f t="shared" si="2"/>
        <v>98274851</v>
      </c>
    </row>
    <row r="70" spans="1:9" x14ac:dyDescent="0.25">
      <c r="A70" s="240" t="s">
        <v>346</v>
      </c>
      <c r="B70" s="240"/>
      <c r="C70" s="27">
        <v>181</v>
      </c>
      <c r="D70" s="41">
        <v>0</v>
      </c>
      <c r="E70" s="41">
        <v>0</v>
      </c>
      <c r="F70" s="40">
        <f t="shared" si="1"/>
        <v>0</v>
      </c>
      <c r="G70" s="41">
        <v>0</v>
      </c>
      <c r="H70" s="41">
        <v>0</v>
      </c>
      <c r="I70" s="40">
        <f t="shared" si="2"/>
        <v>0</v>
      </c>
    </row>
    <row r="71" spans="1:9" x14ac:dyDescent="0.25">
      <c r="A71" s="240" t="s">
        <v>347</v>
      </c>
      <c r="B71" s="240"/>
      <c r="C71" s="27">
        <v>182</v>
      </c>
      <c r="D71" s="41">
        <v>0</v>
      </c>
      <c r="E71" s="41">
        <v>0</v>
      </c>
      <c r="F71" s="40">
        <f t="shared" si="1"/>
        <v>0</v>
      </c>
      <c r="G71" s="41">
        <v>0</v>
      </c>
      <c r="H71" s="41">
        <v>0</v>
      </c>
      <c r="I71" s="40">
        <f t="shared" si="2"/>
        <v>0</v>
      </c>
    </row>
    <row r="72" spans="1:9" ht="30" customHeight="1" x14ac:dyDescent="0.25">
      <c r="A72" s="203" t="s">
        <v>348</v>
      </c>
      <c r="B72" s="203"/>
      <c r="C72" s="26">
        <v>183</v>
      </c>
      <c r="D72" s="40">
        <f>D7+D13+D21+D22+D23+D68</f>
        <v>195745447</v>
      </c>
      <c r="E72" s="40">
        <f>E7+E13+E21+E22+E23+E68</f>
        <v>530675372</v>
      </c>
      <c r="F72" s="40">
        <f t="shared" ref="F72:F86" si="19">D72+E72</f>
        <v>726420819</v>
      </c>
      <c r="G72" s="40">
        <f t="shared" ref="G72:H72" si="20">G7+G13+G21+G22+G23+G68</f>
        <v>210806114</v>
      </c>
      <c r="H72" s="40">
        <f t="shared" si="20"/>
        <v>610873648</v>
      </c>
      <c r="I72" s="40">
        <f t="shared" ref="I72:I86" si="21">G72+H72</f>
        <v>821679762</v>
      </c>
    </row>
    <row r="73" spans="1:9" ht="31.5" customHeight="1" x14ac:dyDescent="0.25">
      <c r="A73" s="203" t="s">
        <v>349</v>
      </c>
      <c r="B73" s="203"/>
      <c r="C73" s="26">
        <v>184</v>
      </c>
      <c r="D73" s="40">
        <f>D24+D31+D38+D41+D44+D53+D61+D64+D67</f>
        <v>-182657138</v>
      </c>
      <c r="E73" s="40">
        <f>E24+E31+E38+E41+E44+E53+E61+E64+E67</f>
        <v>-459401840</v>
      </c>
      <c r="F73" s="40">
        <f t="shared" si="19"/>
        <v>-642058978</v>
      </c>
      <c r="G73" s="40">
        <f t="shared" ref="G73:H73" si="22">G24+G31+G38+G41+G44+G53+G61+G64+G67</f>
        <v>-197768223</v>
      </c>
      <c r="H73" s="40">
        <f t="shared" si="22"/>
        <v>-525636688</v>
      </c>
      <c r="I73" s="40">
        <f t="shared" si="21"/>
        <v>-723404911</v>
      </c>
    </row>
    <row r="74" spans="1:9" x14ac:dyDescent="0.25">
      <c r="A74" s="203" t="s">
        <v>350</v>
      </c>
      <c r="B74" s="201"/>
      <c r="C74" s="26">
        <v>185</v>
      </c>
      <c r="D74" s="40">
        <f>D75+D76+D77+D78+D79+D80+D81+D82</f>
        <v>38605250</v>
      </c>
      <c r="E74" s="40">
        <f>E75+E76+E77+E78+E79+E80+E81+E82</f>
        <v>67457393</v>
      </c>
      <c r="F74" s="40">
        <f t="shared" si="19"/>
        <v>106062643</v>
      </c>
      <c r="G74" s="40">
        <f t="shared" ref="G74:H74" si="23">G75+G76+G77+G78+G79+G80+G81+G82</f>
        <v>-77746915</v>
      </c>
      <c r="H74" s="40">
        <f t="shared" si="23"/>
        <v>-151024483</v>
      </c>
      <c r="I74" s="40">
        <f t="shared" si="21"/>
        <v>-228771398</v>
      </c>
    </row>
    <row r="75" spans="1:9" ht="27.75" customHeight="1" x14ac:dyDescent="0.25">
      <c r="A75" s="200" t="s">
        <v>351</v>
      </c>
      <c r="B75" s="200"/>
      <c r="C75" s="27">
        <v>186</v>
      </c>
      <c r="D75" s="63">
        <v>0</v>
      </c>
      <c r="E75" s="63">
        <v>461</v>
      </c>
      <c r="F75" s="40">
        <f t="shared" si="19"/>
        <v>461</v>
      </c>
      <c r="G75" s="63">
        <v>0</v>
      </c>
      <c r="H75" s="63">
        <v>-204670</v>
      </c>
      <c r="I75" s="40">
        <f t="shared" si="21"/>
        <v>-204670</v>
      </c>
    </row>
    <row r="76" spans="1:9" ht="22.9" customHeight="1" x14ac:dyDescent="0.25">
      <c r="A76" s="200" t="s">
        <v>352</v>
      </c>
      <c r="B76" s="200"/>
      <c r="C76" s="27">
        <v>187</v>
      </c>
      <c r="D76" s="63">
        <v>47079573</v>
      </c>
      <c r="E76" s="63">
        <v>82264551</v>
      </c>
      <c r="F76" s="40">
        <f t="shared" si="19"/>
        <v>129344124</v>
      </c>
      <c r="G76" s="63">
        <v>-94813311</v>
      </c>
      <c r="H76" s="63">
        <v>-183926601</v>
      </c>
      <c r="I76" s="40">
        <f t="shared" si="21"/>
        <v>-278739912</v>
      </c>
    </row>
    <row r="77" spans="1:9" ht="32.25" customHeight="1" x14ac:dyDescent="0.25">
      <c r="A77" s="200" t="s">
        <v>353</v>
      </c>
      <c r="B77" s="200"/>
      <c r="C77" s="27">
        <v>188</v>
      </c>
      <c r="D77" s="63">
        <v>0</v>
      </c>
      <c r="E77" s="63">
        <v>0</v>
      </c>
      <c r="F77" s="40">
        <f t="shared" si="19"/>
        <v>0</v>
      </c>
      <c r="G77" s="63">
        <v>0</v>
      </c>
      <c r="H77" s="63">
        <v>0</v>
      </c>
      <c r="I77" s="40">
        <f t="shared" si="21"/>
        <v>0</v>
      </c>
    </row>
    <row r="78" spans="1:9" ht="32.25" customHeight="1" x14ac:dyDescent="0.25">
      <c r="A78" s="200" t="s">
        <v>354</v>
      </c>
      <c r="B78" s="200"/>
      <c r="C78" s="27">
        <v>189</v>
      </c>
      <c r="D78" s="63">
        <v>0</v>
      </c>
      <c r="E78" s="63">
        <v>0</v>
      </c>
      <c r="F78" s="40">
        <f t="shared" si="19"/>
        <v>0</v>
      </c>
      <c r="G78" s="63">
        <v>0</v>
      </c>
      <c r="H78" s="63">
        <v>0</v>
      </c>
      <c r="I78" s="40">
        <f t="shared" si="21"/>
        <v>0</v>
      </c>
    </row>
    <row r="79" spans="1:9" x14ac:dyDescent="0.25">
      <c r="A79" s="200" t="s">
        <v>355</v>
      </c>
      <c r="B79" s="200"/>
      <c r="C79" s="27">
        <v>190</v>
      </c>
      <c r="D79" s="63">
        <v>0</v>
      </c>
      <c r="E79" s="63">
        <v>0</v>
      </c>
      <c r="F79" s="40">
        <f t="shared" si="19"/>
        <v>0</v>
      </c>
      <c r="G79" s="63">
        <v>0</v>
      </c>
      <c r="H79" s="63">
        <v>0</v>
      </c>
      <c r="I79" s="40">
        <f t="shared" si="21"/>
        <v>0</v>
      </c>
    </row>
    <row r="80" spans="1:9" ht="21" customHeight="1" x14ac:dyDescent="0.25">
      <c r="A80" s="200" t="s">
        <v>356</v>
      </c>
      <c r="B80" s="200"/>
      <c r="C80" s="27">
        <v>191</v>
      </c>
      <c r="D80" s="63">
        <v>0</v>
      </c>
      <c r="E80" s="63">
        <v>0</v>
      </c>
      <c r="F80" s="40">
        <f t="shared" si="19"/>
        <v>0</v>
      </c>
      <c r="G80" s="63">
        <v>0</v>
      </c>
      <c r="H80" s="63">
        <v>0</v>
      </c>
      <c r="I80" s="40">
        <f t="shared" si="21"/>
        <v>0</v>
      </c>
    </row>
    <row r="81" spans="1:9" ht="18.649999999999999" customHeight="1" x14ac:dyDescent="0.25">
      <c r="A81" s="200" t="s">
        <v>357</v>
      </c>
      <c r="B81" s="200"/>
      <c r="C81" s="27">
        <v>192</v>
      </c>
      <c r="D81" s="63">
        <v>0</v>
      </c>
      <c r="E81" s="63">
        <v>0</v>
      </c>
      <c r="F81" s="40">
        <f t="shared" si="19"/>
        <v>0</v>
      </c>
      <c r="G81" s="63">
        <v>0</v>
      </c>
      <c r="H81" s="63">
        <v>0</v>
      </c>
      <c r="I81" s="40">
        <f t="shared" si="21"/>
        <v>0</v>
      </c>
    </row>
    <row r="82" spans="1:9" x14ac:dyDescent="0.25">
      <c r="A82" s="200" t="s">
        <v>358</v>
      </c>
      <c r="B82" s="200"/>
      <c r="C82" s="27">
        <v>193</v>
      </c>
      <c r="D82" s="63">
        <v>-8474323</v>
      </c>
      <c r="E82" s="63">
        <v>-14807619</v>
      </c>
      <c r="F82" s="40">
        <f t="shared" si="19"/>
        <v>-23281942</v>
      </c>
      <c r="G82" s="63">
        <v>17066396</v>
      </c>
      <c r="H82" s="63">
        <v>33106788</v>
      </c>
      <c r="I82" s="40">
        <f t="shared" si="21"/>
        <v>50173184</v>
      </c>
    </row>
    <row r="83" spans="1:9" x14ac:dyDescent="0.25">
      <c r="A83" s="203" t="s">
        <v>359</v>
      </c>
      <c r="B83" s="201"/>
      <c r="C83" s="26">
        <v>194</v>
      </c>
      <c r="D83" s="40">
        <f>D69+D74</f>
        <v>51693559</v>
      </c>
      <c r="E83" s="40">
        <f>E69+E74</f>
        <v>138730925</v>
      </c>
      <c r="F83" s="40">
        <f t="shared" si="19"/>
        <v>190424484</v>
      </c>
      <c r="G83" s="40">
        <f t="shared" ref="G83:H83" si="24">G69+G74</f>
        <v>-64709024</v>
      </c>
      <c r="H83" s="40">
        <f t="shared" si="24"/>
        <v>-65787523</v>
      </c>
      <c r="I83" s="40">
        <f t="shared" si="21"/>
        <v>-130496547</v>
      </c>
    </row>
    <row r="84" spans="1:9" x14ac:dyDescent="0.25">
      <c r="A84" s="240" t="s">
        <v>360</v>
      </c>
      <c r="B84" s="240"/>
      <c r="C84" s="27">
        <v>195</v>
      </c>
      <c r="D84" s="41">
        <v>0</v>
      </c>
      <c r="E84" s="41">
        <v>0</v>
      </c>
      <c r="F84" s="40">
        <f t="shared" si="19"/>
        <v>0</v>
      </c>
      <c r="G84" s="41">
        <v>0</v>
      </c>
      <c r="H84" s="41">
        <v>0</v>
      </c>
      <c r="I84" s="40">
        <f t="shared" si="21"/>
        <v>0</v>
      </c>
    </row>
    <row r="85" spans="1:9" x14ac:dyDescent="0.25">
      <c r="A85" s="240" t="s">
        <v>361</v>
      </c>
      <c r="B85" s="240"/>
      <c r="C85" s="27">
        <v>196</v>
      </c>
      <c r="D85" s="41">
        <v>0</v>
      </c>
      <c r="E85" s="41">
        <v>0</v>
      </c>
      <c r="F85" s="40">
        <f t="shared" si="19"/>
        <v>0</v>
      </c>
      <c r="G85" s="41">
        <v>0</v>
      </c>
      <c r="H85" s="41">
        <v>0</v>
      </c>
      <c r="I85" s="40">
        <f t="shared" si="21"/>
        <v>0</v>
      </c>
    </row>
    <row r="86" spans="1:9" x14ac:dyDescent="0.25">
      <c r="A86" s="206" t="s">
        <v>362</v>
      </c>
      <c r="B86" s="200"/>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4"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zoomScale="80" zoomScaleNormal="100" zoomScaleSheetLayoutView="80" workbookViewId="0">
      <selection sqref="A1:H1"/>
    </sheetView>
  </sheetViews>
  <sheetFormatPr defaultColWidth="9.1796875" defaultRowHeight="12.5" x14ac:dyDescent="0.25"/>
  <cols>
    <col min="1" max="7" width="9.1796875" style="18"/>
    <col min="8" max="8" width="13.26953125" style="70" customWidth="1"/>
    <col min="9" max="9" width="13.26953125" style="17" customWidth="1"/>
    <col min="10" max="10" width="16.26953125" style="17" bestFit="1" customWidth="1"/>
    <col min="11" max="16384" width="9.1796875" style="18"/>
  </cols>
  <sheetData>
    <row r="1" spans="1:9" x14ac:dyDescent="0.25">
      <c r="A1" s="209" t="s">
        <v>363</v>
      </c>
      <c r="B1" s="210"/>
      <c r="C1" s="210"/>
      <c r="D1" s="210"/>
      <c r="E1" s="210"/>
      <c r="F1" s="210"/>
      <c r="G1" s="210"/>
      <c r="H1" s="210"/>
    </row>
    <row r="2" spans="1:9" x14ac:dyDescent="0.25">
      <c r="A2" s="211" t="s">
        <v>503</v>
      </c>
      <c r="B2" s="212"/>
      <c r="C2" s="212"/>
      <c r="D2" s="212"/>
      <c r="E2" s="212"/>
      <c r="F2" s="212"/>
      <c r="G2" s="212"/>
      <c r="H2" s="212"/>
    </row>
    <row r="3" spans="1:9" x14ac:dyDescent="0.25">
      <c r="A3" s="251" t="s">
        <v>364</v>
      </c>
      <c r="B3" s="252"/>
      <c r="C3" s="252"/>
      <c r="D3" s="252"/>
      <c r="E3" s="252"/>
      <c r="F3" s="252"/>
      <c r="G3" s="252"/>
      <c r="H3" s="252"/>
    </row>
    <row r="4" spans="1:9" ht="22.5" thickBot="1" x14ac:dyDescent="0.3">
      <c r="A4" s="253" t="s">
        <v>365</v>
      </c>
      <c r="B4" s="254"/>
      <c r="C4" s="254"/>
      <c r="D4" s="254"/>
      <c r="E4" s="254"/>
      <c r="F4" s="255"/>
      <c r="G4" s="19" t="s">
        <v>366</v>
      </c>
      <c r="H4" s="64" t="s">
        <v>367</v>
      </c>
      <c r="I4" s="64" t="s">
        <v>368</v>
      </c>
    </row>
    <row r="5" spans="1:9" ht="12.75" customHeight="1" x14ac:dyDescent="0.25">
      <c r="A5" s="256">
        <v>1</v>
      </c>
      <c r="B5" s="257"/>
      <c r="C5" s="257"/>
      <c r="D5" s="257"/>
      <c r="E5" s="257"/>
      <c r="F5" s="258"/>
      <c r="G5" s="20">
        <v>2</v>
      </c>
      <c r="H5" s="65">
        <v>3</v>
      </c>
      <c r="I5" s="65">
        <v>4</v>
      </c>
    </row>
    <row r="6" spans="1:9" x14ac:dyDescent="0.25">
      <c r="A6" s="259" t="s">
        <v>369</v>
      </c>
      <c r="B6" s="260"/>
      <c r="C6" s="260"/>
      <c r="D6" s="260"/>
      <c r="E6" s="260"/>
      <c r="F6" s="260"/>
      <c r="G6" s="21">
        <v>1</v>
      </c>
      <c r="H6" s="66">
        <f>H7+H18+H36</f>
        <v>-116179239</v>
      </c>
      <c r="I6" s="66">
        <f>I7+I18+I36</f>
        <v>563234302</v>
      </c>
    </row>
    <row r="7" spans="1:9" ht="21" customHeight="1" x14ac:dyDescent="0.25">
      <c r="A7" s="246" t="s">
        <v>370</v>
      </c>
      <c r="B7" s="248"/>
      <c r="C7" s="248"/>
      <c r="D7" s="248"/>
      <c r="E7" s="248"/>
      <c r="F7" s="248"/>
      <c r="G7" s="22">
        <v>2</v>
      </c>
      <c r="H7" s="67">
        <f>H8+H9</f>
        <v>59456835</v>
      </c>
      <c r="I7" s="67">
        <f>I8+I9</f>
        <v>140341111</v>
      </c>
    </row>
    <row r="8" spans="1:9" x14ac:dyDescent="0.25">
      <c r="A8" s="242" t="s">
        <v>371</v>
      </c>
      <c r="B8" s="243"/>
      <c r="C8" s="243"/>
      <c r="D8" s="243"/>
      <c r="E8" s="243"/>
      <c r="F8" s="243"/>
      <c r="G8" s="23">
        <v>3</v>
      </c>
      <c r="H8" s="68">
        <v>99827355</v>
      </c>
      <c r="I8" s="68">
        <v>120408675</v>
      </c>
    </row>
    <row r="9" spans="1:9" x14ac:dyDescent="0.25">
      <c r="A9" s="248" t="s">
        <v>372</v>
      </c>
      <c r="B9" s="248"/>
      <c r="C9" s="248"/>
      <c r="D9" s="248"/>
      <c r="E9" s="248"/>
      <c r="F9" s="248"/>
      <c r="G9" s="22">
        <v>4</v>
      </c>
      <c r="H9" s="67">
        <f>SUM(H10:H17)</f>
        <v>-40370520</v>
      </c>
      <c r="I9" s="67">
        <f>SUM(I10:I17)</f>
        <v>19932436</v>
      </c>
    </row>
    <row r="10" spans="1:9" x14ac:dyDescent="0.25">
      <c r="A10" s="242" t="s">
        <v>373</v>
      </c>
      <c r="B10" s="243"/>
      <c r="C10" s="243"/>
      <c r="D10" s="243"/>
      <c r="E10" s="243"/>
      <c r="F10" s="243"/>
      <c r="G10" s="23">
        <v>5</v>
      </c>
      <c r="H10" s="68">
        <v>10128270</v>
      </c>
      <c r="I10" s="68">
        <v>9929604</v>
      </c>
    </row>
    <row r="11" spans="1:9" x14ac:dyDescent="0.25">
      <c r="A11" s="242" t="s">
        <v>374</v>
      </c>
      <c r="B11" s="243"/>
      <c r="C11" s="243"/>
      <c r="D11" s="243"/>
      <c r="E11" s="243"/>
      <c r="F11" s="243"/>
      <c r="G11" s="23">
        <v>6</v>
      </c>
      <c r="H11" s="68">
        <v>3851373</v>
      </c>
      <c r="I11" s="68">
        <v>4698157</v>
      </c>
    </row>
    <row r="12" spans="1:9" ht="23.25" customHeight="1" x14ac:dyDescent="0.25">
      <c r="A12" s="242" t="s">
        <v>375</v>
      </c>
      <c r="B12" s="243"/>
      <c r="C12" s="243"/>
      <c r="D12" s="243"/>
      <c r="E12" s="243"/>
      <c r="F12" s="243"/>
      <c r="G12" s="23">
        <v>7</v>
      </c>
      <c r="H12" s="68">
        <v>-2134774</v>
      </c>
      <c r="I12" s="68">
        <v>50746725</v>
      </c>
    </row>
    <row r="13" spans="1:9" x14ac:dyDescent="0.25">
      <c r="A13" s="242" t="s">
        <v>376</v>
      </c>
      <c r="B13" s="243"/>
      <c r="C13" s="243"/>
      <c r="D13" s="243"/>
      <c r="E13" s="243"/>
      <c r="F13" s="243"/>
      <c r="G13" s="23">
        <v>8</v>
      </c>
      <c r="H13" s="68">
        <v>2122556</v>
      </c>
      <c r="I13" s="68">
        <v>2351789</v>
      </c>
    </row>
    <row r="14" spans="1:9" x14ac:dyDescent="0.25">
      <c r="A14" s="242" t="s">
        <v>377</v>
      </c>
      <c r="B14" s="243"/>
      <c r="C14" s="243"/>
      <c r="D14" s="243"/>
      <c r="E14" s="243"/>
      <c r="F14" s="243"/>
      <c r="G14" s="23">
        <v>9</v>
      </c>
      <c r="H14" s="68">
        <v>-53339498</v>
      </c>
      <c r="I14" s="68">
        <v>-49587226</v>
      </c>
    </row>
    <row r="15" spans="1:9" x14ac:dyDescent="0.25">
      <c r="A15" s="242" t="s">
        <v>378</v>
      </c>
      <c r="B15" s="243"/>
      <c r="C15" s="243"/>
      <c r="D15" s="243"/>
      <c r="E15" s="243"/>
      <c r="F15" s="243"/>
      <c r="G15" s="23">
        <v>10</v>
      </c>
      <c r="H15" s="68">
        <v>0</v>
      </c>
      <c r="I15" s="68">
        <v>0</v>
      </c>
    </row>
    <row r="16" spans="1:9" ht="24.75" customHeight="1" x14ac:dyDescent="0.25">
      <c r="A16" s="242" t="s">
        <v>379</v>
      </c>
      <c r="B16" s="243"/>
      <c r="C16" s="243"/>
      <c r="D16" s="243"/>
      <c r="E16" s="243"/>
      <c r="F16" s="243"/>
      <c r="G16" s="23">
        <v>11</v>
      </c>
      <c r="H16" s="68">
        <v>-224313</v>
      </c>
      <c r="I16" s="68">
        <v>553461</v>
      </c>
    </row>
    <row r="17" spans="1:9" x14ac:dyDescent="0.25">
      <c r="A17" s="242" t="s">
        <v>380</v>
      </c>
      <c r="B17" s="243"/>
      <c r="C17" s="243"/>
      <c r="D17" s="243"/>
      <c r="E17" s="243"/>
      <c r="F17" s="243"/>
      <c r="G17" s="23">
        <v>12</v>
      </c>
      <c r="H17" s="68">
        <v>-774134</v>
      </c>
      <c r="I17" s="68">
        <v>1239926</v>
      </c>
    </row>
    <row r="18" spans="1:9" ht="30.75" customHeight="1" x14ac:dyDescent="0.25">
      <c r="A18" s="246" t="s">
        <v>381</v>
      </c>
      <c r="B18" s="248"/>
      <c r="C18" s="248"/>
      <c r="D18" s="248"/>
      <c r="E18" s="248"/>
      <c r="F18" s="248"/>
      <c r="G18" s="22">
        <v>13</v>
      </c>
      <c r="H18" s="67">
        <f>SUM(H19:H35)</f>
        <v>-170074948</v>
      </c>
      <c r="I18" s="67">
        <f>SUM(I19:I35)</f>
        <v>432412435</v>
      </c>
    </row>
    <row r="19" spans="1:9" x14ac:dyDescent="0.25">
      <c r="A19" s="242" t="s">
        <v>382</v>
      </c>
      <c r="B19" s="243"/>
      <c r="C19" s="243"/>
      <c r="D19" s="243"/>
      <c r="E19" s="243"/>
      <c r="F19" s="243"/>
      <c r="G19" s="23">
        <v>14</v>
      </c>
      <c r="H19" s="68">
        <v>-193907107</v>
      </c>
      <c r="I19" s="68">
        <v>127296925</v>
      </c>
    </row>
    <row r="20" spans="1:9" ht="24.75" customHeight="1" x14ac:dyDescent="0.25">
      <c r="A20" s="242" t="s">
        <v>383</v>
      </c>
      <c r="B20" s="243"/>
      <c r="C20" s="243"/>
      <c r="D20" s="243"/>
      <c r="E20" s="243"/>
      <c r="F20" s="243"/>
      <c r="G20" s="23">
        <v>15</v>
      </c>
      <c r="H20" s="68">
        <v>126292036</v>
      </c>
      <c r="I20" s="68">
        <v>-14586326</v>
      </c>
    </row>
    <row r="21" spans="1:9" x14ac:dyDescent="0.25">
      <c r="A21" s="242" t="s">
        <v>384</v>
      </c>
      <c r="B21" s="243"/>
      <c r="C21" s="243"/>
      <c r="D21" s="243"/>
      <c r="E21" s="243"/>
      <c r="F21" s="243"/>
      <c r="G21" s="23">
        <v>16</v>
      </c>
      <c r="H21" s="68">
        <v>-106977544</v>
      </c>
      <c r="I21" s="68">
        <v>-9033859</v>
      </c>
    </row>
    <row r="22" spans="1:9" x14ac:dyDescent="0.25">
      <c r="A22" s="242" t="s">
        <v>385</v>
      </c>
      <c r="B22" s="243"/>
      <c r="C22" s="243"/>
      <c r="D22" s="243"/>
      <c r="E22" s="243"/>
      <c r="F22" s="243"/>
      <c r="G22" s="23">
        <v>17</v>
      </c>
      <c r="H22" s="68">
        <v>0</v>
      </c>
      <c r="I22" s="68">
        <v>0</v>
      </c>
    </row>
    <row r="23" spans="1:9" ht="30" customHeight="1" x14ac:dyDescent="0.25">
      <c r="A23" s="242" t="s">
        <v>386</v>
      </c>
      <c r="B23" s="243"/>
      <c r="C23" s="243"/>
      <c r="D23" s="243"/>
      <c r="E23" s="243"/>
      <c r="F23" s="243"/>
      <c r="G23" s="23">
        <v>18</v>
      </c>
      <c r="H23" s="68">
        <v>-8376670</v>
      </c>
      <c r="I23" s="68">
        <v>8718374</v>
      </c>
    </row>
    <row r="24" spans="1:9" x14ac:dyDescent="0.25">
      <c r="A24" s="242" t="s">
        <v>387</v>
      </c>
      <c r="B24" s="243"/>
      <c r="C24" s="243"/>
      <c r="D24" s="243"/>
      <c r="E24" s="243"/>
      <c r="F24" s="243"/>
      <c r="G24" s="23">
        <v>19</v>
      </c>
      <c r="H24" s="68">
        <v>-47596463</v>
      </c>
      <c r="I24" s="68">
        <v>-77573596</v>
      </c>
    </row>
    <row r="25" spans="1:9" x14ac:dyDescent="0.25">
      <c r="A25" s="242" t="s">
        <v>388</v>
      </c>
      <c r="B25" s="243"/>
      <c r="C25" s="243"/>
      <c r="D25" s="243"/>
      <c r="E25" s="243"/>
      <c r="F25" s="243"/>
      <c r="G25" s="23">
        <v>20</v>
      </c>
      <c r="H25" s="68">
        <v>-5561126</v>
      </c>
      <c r="I25" s="68">
        <v>-9519244</v>
      </c>
    </row>
    <row r="26" spans="1:9" x14ac:dyDescent="0.25">
      <c r="A26" s="242" t="s">
        <v>389</v>
      </c>
      <c r="B26" s="243"/>
      <c r="C26" s="243"/>
      <c r="D26" s="243"/>
      <c r="E26" s="243"/>
      <c r="F26" s="243"/>
      <c r="G26" s="23">
        <v>21</v>
      </c>
      <c r="H26" s="68">
        <v>-236502562</v>
      </c>
      <c r="I26" s="68">
        <v>-167806522</v>
      </c>
    </row>
    <row r="27" spans="1:9" x14ac:dyDescent="0.25">
      <c r="A27" s="242" t="s">
        <v>390</v>
      </c>
      <c r="B27" s="243"/>
      <c r="C27" s="243"/>
      <c r="D27" s="243"/>
      <c r="E27" s="243"/>
      <c r="F27" s="243"/>
      <c r="G27" s="23">
        <v>22</v>
      </c>
      <c r="H27" s="68">
        <v>0</v>
      </c>
      <c r="I27" s="68">
        <v>0</v>
      </c>
    </row>
    <row r="28" spans="1:9" ht="25.5" customHeight="1" x14ac:dyDescent="0.25">
      <c r="A28" s="242" t="s">
        <v>391</v>
      </c>
      <c r="B28" s="243"/>
      <c r="C28" s="243"/>
      <c r="D28" s="243"/>
      <c r="E28" s="243"/>
      <c r="F28" s="243"/>
      <c r="G28" s="23">
        <v>23</v>
      </c>
      <c r="H28" s="68">
        <v>-15103479</v>
      </c>
      <c r="I28" s="68">
        <v>-14315789</v>
      </c>
    </row>
    <row r="29" spans="1:9" x14ac:dyDescent="0.25">
      <c r="A29" s="242" t="s">
        <v>392</v>
      </c>
      <c r="B29" s="243"/>
      <c r="C29" s="243"/>
      <c r="D29" s="243"/>
      <c r="E29" s="243"/>
      <c r="F29" s="243"/>
      <c r="G29" s="23">
        <v>24</v>
      </c>
      <c r="H29" s="68">
        <v>245003169</v>
      </c>
      <c r="I29" s="68">
        <v>233439036</v>
      </c>
    </row>
    <row r="30" spans="1:9" ht="33" customHeight="1" x14ac:dyDescent="0.25">
      <c r="A30" s="242" t="s">
        <v>393</v>
      </c>
      <c r="B30" s="243"/>
      <c r="C30" s="243"/>
      <c r="D30" s="243"/>
      <c r="E30" s="243"/>
      <c r="F30" s="243"/>
      <c r="G30" s="23">
        <v>25</v>
      </c>
      <c r="H30" s="68">
        <v>8376670</v>
      </c>
      <c r="I30" s="68">
        <v>-8718374</v>
      </c>
    </row>
    <row r="31" spans="1:9" x14ac:dyDescent="0.25">
      <c r="A31" s="242" t="s">
        <v>394</v>
      </c>
      <c r="B31" s="243"/>
      <c r="C31" s="243"/>
      <c r="D31" s="243"/>
      <c r="E31" s="243"/>
      <c r="F31" s="243"/>
      <c r="G31" s="23">
        <v>26</v>
      </c>
      <c r="H31" s="68">
        <v>5561126</v>
      </c>
      <c r="I31" s="68">
        <v>9519244</v>
      </c>
    </row>
    <row r="32" spans="1:9" ht="23.25" customHeight="1" x14ac:dyDescent="0.25">
      <c r="A32" s="242" t="s">
        <v>395</v>
      </c>
      <c r="B32" s="243"/>
      <c r="C32" s="243"/>
      <c r="D32" s="243"/>
      <c r="E32" s="243"/>
      <c r="F32" s="243"/>
      <c r="G32" s="23">
        <v>27</v>
      </c>
      <c r="H32" s="68">
        <v>0</v>
      </c>
      <c r="I32" s="68">
        <v>0</v>
      </c>
    </row>
    <row r="33" spans="1:9" x14ac:dyDescent="0.25">
      <c r="A33" s="242" t="s">
        <v>396</v>
      </c>
      <c r="B33" s="243"/>
      <c r="C33" s="243"/>
      <c r="D33" s="243"/>
      <c r="E33" s="243"/>
      <c r="F33" s="243"/>
      <c r="G33" s="23">
        <v>28</v>
      </c>
      <c r="H33" s="68">
        <v>22410113</v>
      </c>
      <c r="I33" s="68">
        <v>326276381</v>
      </c>
    </row>
    <row r="34" spans="1:9" x14ac:dyDescent="0.25">
      <c r="A34" s="242" t="s">
        <v>397</v>
      </c>
      <c r="B34" s="243"/>
      <c r="C34" s="243"/>
      <c r="D34" s="243"/>
      <c r="E34" s="243"/>
      <c r="F34" s="243"/>
      <c r="G34" s="23">
        <v>29</v>
      </c>
      <c r="H34" s="68">
        <v>25075626</v>
      </c>
      <c r="I34" s="68">
        <v>30073262</v>
      </c>
    </row>
    <row r="35" spans="1:9" ht="21" customHeight="1" x14ac:dyDescent="0.25">
      <c r="A35" s="242" t="s">
        <v>398</v>
      </c>
      <c r="B35" s="243"/>
      <c r="C35" s="243"/>
      <c r="D35" s="243"/>
      <c r="E35" s="243"/>
      <c r="F35" s="243"/>
      <c r="G35" s="23">
        <v>30</v>
      </c>
      <c r="H35" s="68">
        <v>11231263</v>
      </c>
      <c r="I35" s="68">
        <v>-1357077</v>
      </c>
    </row>
    <row r="36" spans="1:9" x14ac:dyDescent="0.25">
      <c r="A36" s="244" t="s">
        <v>399</v>
      </c>
      <c r="B36" s="243"/>
      <c r="C36" s="243"/>
      <c r="D36" s="243"/>
      <c r="E36" s="243"/>
      <c r="F36" s="243"/>
      <c r="G36" s="23">
        <v>31</v>
      </c>
      <c r="H36" s="68">
        <v>-5561126</v>
      </c>
      <c r="I36" s="68">
        <v>-9519244</v>
      </c>
    </row>
    <row r="37" spans="1:9" x14ac:dyDescent="0.25">
      <c r="A37" s="246" t="s">
        <v>400</v>
      </c>
      <c r="B37" s="248"/>
      <c r="C37" s="248"/>
      <c r="D37" s="248"/>
      <c r="E37" s="248"/>
      <c r="F37" s="248"/>
      <c r="G37" s="22">
        <v>32</v>
      </c>
      <c r="H37" s="67">
        <f>SUM(H38:H51)</f>
        <v>-84033253</v>
      </c>
      <c r="I37" s="67">
        <f>SUM(I38:I51)</f>
        <v>107166140</v>
      </c>
    </row>
    <row r="38" spans="1:9" x14ac:dyDescent="0.25">
      <c r="A38" s="242" t="s">
        <v>401</v>
      </c>
      <c r="B38" s="243"/>
      <c r="C38" s="243"/>
      <c r="D38" s="243"/>
      <c r="E38" s="243"/>
      <c r="F38" s="243"/>
      <c r="G38" s="23">
        <v>33</v>
      </c>
      <c r="H38" s="68">
        <v>433920</v>
      </c>
      <c r="I38" s="68">
        <v>27495</v>
      </c>
    </row>
    <row r="39" spans="1:9" x14ac:dyDescent="0.25">
      <c r="A39" s="242" t="s">
        <v>402</v>
      </c>
      <c r="B39" s="243"/>
      <c r="C39" s="243"/>
      <c r="D39" s="243"/>
      <c r="E39" s="243"/>
      <c r="F39" s="243"/>
      <c r="G39" s="23">
        <v>34</v>
      </c>
      <c r="H39" s="68">
        <v>-2642359</v>
      </c>
      <c r="I39" s="68">
        <v>-17138717</v>
      </c>
    </row>
    <row r="40" spans="1:9" x14ac:dyDescent="0.25">
      <c r="A40" s="242" t="s">
        <v>403</v>
      </c>
      <c r="B40" s="243"/>
      <c r="C40" s="243"/>
      <c r="D40" s="243"/>
      <c r="E40" s="243"/>
      <c r="F40" s="243"/>
      <c r="G40" s="23">
        <v>35</v>
      </c>
      <c r="H40" s="68">
        <v>0</v>
      </c>
      <c r="I40" s="68">
        <v>0</v>
      </c>
    </row>
    <row r="41" spans="1:9" x14ac:dyDescent="0.25">
      <c r="A41" s="242" t="s">
        <v>404</v>
      </c>
      <c r="B41" s="243"/>
      <c r="C41" s="243"/>
      <c r="D41" s="243"/>
      <c r="E41" s="243"/>
      <c r="F41" s="243"/>
      <c r="G41" s="23">
        <v>36</v>
      </c>
      <c r="H41" s="68">
        <v>-4727981</v>
      </c>
      <c r="I41" s="68">
        <v>-13716270</v>
      </c>
    </row>
    <row r="42" spans="1:9" ht="25.5" customHeight="1" x14ac:dyDescent="0.25">
      <c r="A42" s="242" t="s">
        <v>405</v>
      </c>
      <c r="B42" s="243"/>
      <c r="C42" s="243"/>
      <c r="D42" s="243"/>
      <c r="E42" s="243"/>
      <c r="F42" s="243"/>
      <c r="G42" s="23">
        <v>37</v>
      </c>
      <c r="H42" s="68">
        <v>5527884</v>
      </c>
      <c r="I42" s="68">
        <v>300068</v>
      </c>
    </row>
    <row r="43" spans="1:9" ht="21.75" customHeight="1" x14ac:dyDescent="0.25">
      <c r="A43" s="242" t="s">
        <v>406</v>
      </c>
      <c r="B43" s="243"/>
      <c r="C43" s="243"/>
      <c r="D43" s="243"/>
      <c r="E43" s="243"/>
      <c r="F43" s="243"/>
      <c r="G43" s="23">
        <v>38</v>
      </c>
      <c r="H43" s="68">
        <v>-310000</v>
      </c>
      <c r="I43" s="68">
        <v>-353008</v>
      </c>
    </row>
    <row r="44" spans="1:9" ht="24" customHeight="1" x14ac:dyDescent="0.25">
      <c r="A44" s="242" t="s">
        <v>407</v>
      </c>
      <c r="B44" s="243"/>
      <c r="C44" s="243"/>
      <c r="D44" s="243"/>
      <c r="E44" s="243"/>
      <c r="F44" s="243"/>
      <c r="G44" s="23">
        <v>39</v>
      </c>
      <c r="H44" s="68">
        <v>0</v>
      </c>
      <c r="I44" s="68">
        <v>-88029427</v>
      </c>
    </row>
    <row r="45" spans="1:9" x14ac:dyDescent="0.25">
      <c r="A45" s="242" t="s">
        <v>408</v>
      </c>
      <c r="B45" s="243"/>
      <c r="C45" s="243"/>
      <c r="D45" s="243"/>
      <c r="E45" s="243"/>
      <c r="F45" s="243"/>
      <c r="G45" s="23">
        <v>40</v>
      </c>
      <c r="H45" s="68">
        <v>39127103</v>
      </c>
      <c r="I45" s="68">
        <v>334881932</v>
      </c>
    </row>
    <row r="46" spans="1:9" x14ac:dyDescent="0.25">
      <c r="A46" s="242" t="s">
        <v>409</v>
      </c>
      <c r="B46" s="243"/>
      <c r="C46" s="243"/>
      <c r="D46" s="243"/>
      <c r="E46" s="243"/>
      <c r="F46" s="243"/>
      <c r="G46" s="23">
        <v>41</v>
      </c>
      <c r="H46" s="68">
        <v>-140910320</v>
      </c>
      <c r="I46" s="68">
        <v>-102751198</v>
      </c>
    </row>
    <row r="47" spans="1:9" x14ac:dyDescent="0.25">
      <c r="A47" s="242" t="s">
        <v>410</v>
      </c>
      <c r="B47" s="243"/>
      <c r="C47" s="243"/>
      <c r="D47" s="243"/>
      <c r="E47" s="243"/>
      <c r="F47" s="243"/>
      <c r="G47" s="23">
        <v>42</v>
      </c>
      <c r="H47" s="68">
        <v>0</v>
      </c>
      <c r="I47" s="68">
        <v>0</v>
      </c>
    </row>
    <row r="48" spans="1:9" x14ac:dyDescent="0.25">
      <c r="A48" s="242" t="s">
        <v>411</v>
      </c>
      <c r="B48" s="243"/>
      <c r="C48" s="243"/>
      <c r="D48" s="243"/>
      <c r="E48" s="243"/>
      <c r="F48" s="243"/>
      <c r="G48" s="23">
        <v>43</v>
      </c>
      <c r="H48" s="68">
        <v>0</v>
      </c>
      <c r="I48" s="68">
        <v>0</v>
      </c>
    </row>
    <row r="49" spans="1:9" x14ac:dyDescent="0.25">
      <c r="A49" s="242" t="s">
        <v>412</v>
      </c>
      <c r="B49" s="245"/>
      <c r="C49" s="245"/>
      <c r="D49" s="245"/>
      <c r="E49" s="245"/>
      <c r="F49" s="245"/>
      <c r="G49" s="23">
        <v>44</v>
      </c>
      <c r="H49" s="68">
        <v>795827</v>
      </c>
      <c r="I49" s="68">
        <v>951348</v>
      </c>
    </row>
    <row r="50" spans="1:9" x14ac:dyDescent="0.25">
      <c r="A50" s="242" t="s">
        <v>413</v>
      </c>
      <c r="B50" s="245"/>
      <c r="C50" s="245"/>
      <c r="D50" s="245"/>
      <c r="E50" s="245"/>
      <c r="F50" s="245"/>
      <c r="G50" s="23">
        <v>45</v>
      </c>
      <c r="H50" s="68">
        <v>24653431</v>
      </c>
      <c r="I50" s="68">
        <v>18079620</v>
      </c>
    </row>
    <row r="51" spans="1:9" x14ac:dyDescent="0.25">
      <c r="A51" s="242" t="s">
        <v>414</v>
      </c>
      <c r="B51" s="245"/>
      <c r="C51" s="245"/>
      <c r="D51" s="245"/>
      <c r="E51" s="245"/>
      <c r="F51" s="245"/>
      <c r="G51" s="23">
        <v>46</v>
      </c>
      <c r="H51" s="68">
        <v>-5980758</v>
      </c>
      <c r="I51" s="68">
        <v>-25085703</v>
      </c>
    </row>
    <row r="52" spans="1:9" x14ac:dyDescent="0.25">
      <c r="A52" s="246" t="s">
        <v>415</v>
      </c>
      <c r="B52" s="247"/>
      <c r="C52" s="247"/>
      <c r="D52" s="247"/>
      <c r="E52" s="247"/>
      <c r="F52" s="247"/>
      <c r="G52" s="22">
        <v>47</v>
      </c>
      <c r="H52" s="67">
        <f>SUM(H53:H57)</f>
        <v>-3814801</v>
      </c>
      <c r="I52" s="67">
        <f>SUM(I53:I57)</f>
        <v>-4730658</v>
      </c>
    </row>
    <row r="53" spans="1:9" x14ac:dyDescent="0.25">
      <c r="A53" s="242" t="s">
        <v>416</v>
      </c>
      <c r="B53" s="245"/>
      <c r="C53" s="245"/>
      <c r="D53" s="245"/>
      <c r="E53" s="245"/>
      <c r="F53" s="245"/>
      <c r="G53" s="23">
        <v>48</v>
      </c>
      <c r="H53" s="68">
        <v>0</v>
      </c>
      <c r="I53" s="68">
        <v>0</v>
      </c>
    </row>
    <row r="54" spans="1:9" x14ac:dyDescent="0.25">
      <c r="A54" s="242" t="s">
        <v>417</v>
      </c>
      <c r="B54" s="245"/>
      <c r="C54" s="245"/>
      <c r="D54" s="245"/>
      <c r="E54" s="245"/>
      <c r="F54" s="245"/>
      <c r="G54" s="23">
        <v>49</v>
      </c>
      <c r="H54" s="68">
        <v>0</v>
      </c>
      <c r="I54" s="68">
        <v>0</v>
      </c>
    </row>
    <row r="55" spans="1:9" x14ac:dyDescent="0.25">
      <c r="A55" s="242" t="s">
        <v>418</v>
      </c>
      <c r="B55" s="245"/>
      <c r="C55" s="245"/>
      <c r="D55" s="245"/>
      <c r="E55" s="245"/>
      <c r="F55" s="245"/>
      <c r="G55" s="23">
        <v>50</v>
      </c>
      <c r="H55" s="68">
        <v>-3814801</v>
      </c>
      <c r="I55" s="68">
        <v>-4730658</v>
      </c>
    </row>
    <row r="56" spans="1:9" x14ac:dyDescent="0.25">
      <c r="A56" s="242" t="s">
        <v>419</v>
      </c>
      <c r="B56" s="245"/>
      <c r="C56" s="245"/>
      <c r="D56" s="245"/>
      <c r="E56" s="245"/>
      <c r="F56" s="245"/>
      <c r="G56" s="23">
        <v>51</v>
      </c>
      <c r="H56" s="68">
        <v>0</v>
      </c>
      <c r="I56" s="68">
        <v>0</v>
      </c>
    </row>
    <row r="57" spans="1:9" x14ac:dyDescent="0.25">
      <c r="A57" s="242" t="s">
        <v>420</v>
      </c>
      <c r="B57" s="245"/>
      <c r="C57" s="245"/>
      <c r="D57" s="245"/>
      <c r="E57" s="245"/>
      <c r="F57" s="245"/>
      <c r="G57" s="23">
        <v>52</v>
      </c>
      <c r="H57" s="68">
        <v>0</v>
      </c>
      <c r="I57" s="68">
        <v>0</v>
      </c>
    </row>
    <row r="58" spans="1:9" x14ac:dyDescent="0.25">
      <c r="A58" s="246" t="s">
        <v>421</v>
      </c>
      <c r="B58" s="247"/>
      <c r="C58" s="247"/>
      <c r="D58" s="247"/>
      <c r="E58" s="247"/>
      <c r="F58" s="247"/>
      <c r="G58" s="22">
        <v>53</v>
      </c>
      <c r="H58" s="67">
        <f>H6+H37+H52</f>
        <v>-204027293</v>
      </c>
      <c r="I58" s="67">
        <f>I6+I37+I52</f>
        <v>665669784</v>
      </c>
    </row>
    <row r="59" spans="1:9" ht="24.75" customHeight="1" x14ac:dyDescent="0.25">
      <c r="A59" s="244" t="s">
        <v>422</v>
      </c>
      <c r="B59" s="245"/>
      <c r="C59" s="245"/>
      <c r="D59" s="245"/>
      <c r="E59" s="245"/>
      <c r="F59" s="245"/>
      <c r="G59" s="23">
        <v>54</v>
      </c>
      <c r="H59" s="68">
        <v>-6209945</v>
      </c>
      <c r="I59" s="68">
        <v>-85999024</v>
      </c>
    </row>
    <row r="60" spans="1:9" ht="27.75" customHeight="1" x14ac:dyDescent="0.25">
      <c r="A60" s="246" t="s">
        <v>423</v>
      </c>
      <c r="B60" s="247"/>
      <c r="C60" s="247"/>
      <c r="D60" s="247"/>
      <c r="E60" s="247"/>
      <c r="F60" s="247"/>
      <c r="G60" s="22">
        <v>55</v>
      </c>
      <c r="H60" s="67">
        <f>H58+H59</f>
        <v>-210237238</v>
      </c>
      <c r="I60" s="67">
        <f>I58+I59</f>
        <v>579670760</v>
      </c>
    </row>
    <row r="61" spans="1:9" x14ac:dyDescent="0.25">
      <c r="A61" s="242" t="s">
        <v>424</v>
      </c>
      <c r="B61" s="245"/>
      <c r="C61" s="245"/>
      <c r="D61" s="245"/>
      <c r="E61" s="245"/>
      <c r="F61" s="245"/>
      <c r="G61" s="23">
        <v>56</v>
      </c>
      <c r="H61" s="68">
        <v>355640455</v>
      </c>
      <c r="I61" s="68">
        <v>125320335</v>
      </c>
    </row>
    <row r="62" spans="1:9" x14ac:dyDescent="0.25">
      <c r="A62" s="249" t="s">
        <v>425</v>
      </c>
      <c r="B62" s="250"/>
      <c r="C62" s="250"/>
      <c r="D62" s="250"/>
      <c r="E62" s="250"/>
      <c r="F62" s="250"/>
      <c r="G62" s="24">
        <v>57</v>
      </c>
      <c r="H62" s="69">
        <f>H60+H61</f>
        <v>145403217</v>
      </c>
      <c r="I62" s="69">
        <f>I60+I61</f>
        <v>704991095</v>
      </c>
    </row>
  </sheetData>
  <sheetProtection algorithmName="SHA-512" hashValue="8tk+b29+eD+dO2mi3GsWq4OEm5AIjk6QLM02TV6vDBXZZABPgbGPJDh9/Z3TZbjOd1Ir2krzdhj/dTejwr6Ziw==" saltValue="pzc690VMFVsvghoPzcxQ1g=="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4"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70" zoomScaleNormal="100" zoomScaleSheetLayoutView="70" workbookViewId="0">
      <pane xSplit="4" ySplit="6" topLeftCell="E7" activePane="bottomRight" state="frozen"/>
      <selection activeCell="R28" sqref="R28"/>
      <selection pane="topRight" activeCell="R28" sqref="R28"/>
      <selection pane="bottomLeft" activeCell="R28" sqref="R28"/>
      <selection pane="bottomRight" activeCell="L38" sqref="L38"/>
    </sheetView>
  </sheetViews>
  <sheetFormatPr defaultColWidth="8.81640625" defaultRowHeight="12.5" x14ac:dyDescent="0.25"/>
  <cols>
    <col min="1" max="3" width="9.1796875" style="15" customWidth="1"/>
    <col min="4" max="4" width="8.81640625" style="16"/>
    <col min="5" max="6" width="10.81640625" style="12" customWidth="1"/>
    <col min="7" max="7" width="11.7265625" style="12" customWidth="1"/>
    <col min="8" max="9" width="10.81640625" style="12" customWidth="1"/>
    <col min="10" max="10" width="12.26953125" style="12" customWidth="1"/>
    <col min="11" max="11" width="14.26953125" style="12" customWidth="1"/>
    <col min="12" max="12" width="12" style="12" customWidth="1"/>
    <col min="13" max="13" width="12.26953125" style="12" customWidth="1"/>
    <col min="14" max="14" width="11.1796875" style="1" bestFit="1" customWidth="1"/>
    <col min="15" max="23" width="13.1796875" style="2" customWidth="1"/>
    <col min="24" max="28" width="13.1796875" style="1" customWidth="1"/>
    <col min="29" max="29" width="11.7265625" style="1" bestFit="1" customWidth="1"/>
    <col min="30" max="30" width="13.453125" style="1" bestFit="1" customWidth="1"/>
    <col min="31" max="31" width="11.7265625" style="1" bestFit="1" customWidth="1"/>
    <col min="32" max="32" width="13.453125" style="3" bestFit="1" customWidth="1"/>
    <col min="33" max="16384" width="8.81640625" style="3"/>
  </cols>
  <sheetData>
    <row r="1" spans="1:34" ht="22.5" customHeight="1" x14ac:dyDescent="0.35">
      <c r="A1" s="266" t="s">
        <v>426</v>
      </c>
      <c r="B1" s="267"/>
      <c r="C1" s="267"/>
      <c r="D1" s="267"/>
      <c r="E1" s="268"/>
      <c r="F1" s="269"/>
      <c r="G1" s="269"/>
      <c r="H1" s="269"/>
      <c r="I1" s="269"/>
      <c r="J1" s="269"/>
      <c r="K1" s="270"/>
      <c r="L1" s="210"/>
      <c r="M1" s="210"/>
    </row>
    <row r="2" spans="1:34" ht="19.5" customHeight="1" x14ac:dyDescent="0.25">
      <c r="A2" s="211" t="s">
        <v>502</v>
      </c>
      <c r="B2" s="212"/>
      <c r="C2" s="212"/>
      <c r="D2" s="212"/>
      <c r="E2" s="212"/>
      <c r="F2" s="212"/>
      <c r="G2" s="212"/>
      <c r="H2" s="212"/>
      <c r="I2" s="212"/>
      <c r="J2" s="212"/>
      <c r="K2" s="212"/>
      <c r="L2" s="212"/>
      <c r="M2" s="212"/>
    </row>
    <row r="3" spans="1:34" ht="13" x14ac:dyDescent="0.25">
      <c r="A3" s="4"/>
      <c r="B3" s="5"/>
      <c r="C3" s="5"/>
      <c r="D3" s="6"/>
      <c r="E3" s="71"/>
      <c r="F3" s="72"/>
      <c r="G3" s="72"/>
      <c r="H3" s="72"/>
      <c r="I3" s="72"/>
      <c r="J3" s="72"/>
      <c r="K3" s="72"/>
      <c r="L3" s="271" t="s">
        <v>427</v>
      </c>
      <c r="M3" s="271"/>
    </row>
    <row r="4" spans="1:34" ht="13.5" customHeight="1" x14ac:dyDescent="0.25">
      <c r="A4" s="272" t="s">
        <v>428</v>
      </c>
      <c r="B4" s="272"/>
      <c r="C4" s="272"/>
      <c r="D4" s="265" t="s">
        <v>429</v>
      </c>
      <c r="E4" s="198" t="s">
        <v>430</v>
      </c>
      <c r="F4" s="198"/>
      <c r="G4" s="198"/>
      <c r="H4" s="198"/>
      <c r="I4" s="198"/>
      <c r="J4" s="198"/>
      <c r="K4" s="198"/>
      <c r="L4" s="198" t="s">
        <v>431</v>
      </c>
      <c r="M4" s="198" t="s">
        <v>432</v>
      </c>
    </row>
    <row r="5" spans="1:34" ht="42" x14ac:dyDescent="0.25">
      <c r="A5" s="272"/>
      <c r="B5" s="272"/>
      <c r="C5" s="272"/>
      <c r="D5" s="265"/>
      <c r="E5" s="35" t="s">
        <v>433</v>
      </c>
      <c r="F5" s="35" t="s">
        <v>434</v>
      </c>
      <c r="G5" s="35" t="s">
        <v>435</v>
      </c>
      <c r="H5" s="35" t="s">
        <v>436</v>
      </c>
      <c r="I5" s="35" t="s">
        <v>437</v>
      </c>
      <c r="J5" s="35" t="s">
        <v>438</v>
      </c>
      <c r="K5" s="35" t="s">
        <v>439</v>
      </c>
      <c r="L5" s="198"/>
      <c r="M5" s="198"/>
    </row>
    <row r="6" spans="1:34" ht="13" x14ac:dyDescent="0.3">
      <c r="A6" s="198">
        <v>1</v>
      </c>
      <c r="B6" s="198"/>
      <c r="C6" s="19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73">
        <v>589325800</v>
      </c>
      <c r="F7" s="73">
        <v>681482525</v>
      </c>
      <c r="G7" s="73">
        <v>273428913</v>
      </c>
      <c r="H7" s="73">
        <v>402038576</v>
      </c>
      <c r="I7" s="73">
        <v>594530662</v>
      </c>
      <c r="J7" s="73">
        <v>270417757</v>
      </c>
      <c r="K7" s="74">
        <f>SUM(E7:J7)</f>
        <v>2811224233</v>
      </c>
      <c r="L7" s="73">
        <v>0</v>
      </c>
      <c r="M7" s="74">
        <f>K7+L7</f>
        <v>2811224233</v>
      </c>
      <c r="X7" s="2"/>
      <c r="Y7" s="2"/>
      <c r="Z7" s="2"/>
      <c r="AA7" s="2"/>
      <c r="AB7" s="2"/>
      <c r="AC7" s="2"/>
      <c r="AD7" s="2"/>
      <c r="AE7" s="2"/>
      <c r="AF7" s="12"/>
      <c r="AG7" s="12"/>
      <c r="AH7" s="12"/>
    </row>
    <row r="8" spans="1:34" ht="22.5" customHeight="1" x14ac:dyDescent="0.25">
      <c r="A8" s="262" t="s">
        <v>450</v>
      </c>
      <c r="B8" s="262"/>
      <c r="C8" s="262"/>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5">
      <c r="A9" s="262" t="s">
        <v>451</v>
      </c>
      <c r="B9" s="262"/>
      <c r="C9" s="262"/>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5" customHeight="1" x14ac:dyDescent="0.25">
      <c r="A10" s="261" t="s">
        <v>452</v>
      </c>
      <c r="B10" s="261"/>
      <c r="C10" s="261"/>
      <c r="D10" s="13">
        <v>4</v>
      </c>
      <c r="E10" s="74">
        <f>E7+E8+E9</f>
        <v>589325800</v>
      </c>
      <c r="F10" s="74">
        <f t="shared" ref="F10:L10" si="2">F7+F8+F9</f>
        <v>681482525</v>
      </c>
      <c r="G10" s="74">
        <f>G7+G8+G9</f>
        <v>273428913</v>
      </c>
      <c r="H10" s="74">
        <f t="shared" si="2"/>
        <v>402038576</v>
      </c>
      <c r="I10" s="74">
        <f t="shared" si="2"/>
        <v>594530662</v>
      </c>
      <c r="J10" s="74">
        <f t="shared" si="2"/>
        <v>270417757</v>
      </c>
      <c r="K10" s="74">
        <f t="shared" si="0"/>
        <v>2811224233</v>
      </c>
      <c r="L10" s="74">
        <f t="shared" si="2"/>
        <v>0</v>
      </c>
      <c r="M10" s="74">
        <f t="shared" si="1"/>
        <v>2811224233</v>
      </c>
      <c r="X10" s="2"/>
      <c r="Y10" s="2"/>
      <c r="Z10" s="2"/>
      <c r="AA10" s="2"/>
      <c r="AB10" s="2"/>
      <c r="AC10" s="2"/>
      <c r="AD10" s="2"/>
      <c r="AE10" s="2"/>
      <c r="AF10" s="12"/>
    </row>
    <row r="11" spans="1:34" ht="37.5" customHeight="1" x14ac:dyDescent="0.25">
      <c r="A11" s="261" t="s">
        <v>453</v>
      </c>
      <c r="B11" s="261"/>
      <c r="C11" s="261"/>
      <c r="D11" s="13">
        <v>5</v>
      </c>
      <c r="E11" s="74">
        <f>E12+E13</f>
        <v>0</v>
      </c>
      <c r="F11" s="74">
        <f t="shared" ref="F11:L11" si="3">F12+F13</f>
        <v>0</v>
      </c>
      <c r="G11" s="74">
        <f t="shared" si="3"/>
        <v>243950004</v>
      </c>
      <c r="H11" s="74">
        <f t="shared" si="3"/>
        <v>0</v>
      </c>
      <c r="I11" s="74">
        <f t="shared" si="3"/>
        <v>0</v>
      </c>
      <c r="J11" s="74">
        <f t="shared" si="3"/>
        <v>293130713</v>
      </c>
      <c r="K11" s="74">
        <f t="shared" si="0"/>
        <v>537080717</v>
      </c>
      <c r="L11" s="74">
        <f t="shared" si="3"/>
        <v>0</v>
      </c>
      <c r="M11" s="74">
        <f t="shared" si="1"/>
        <v>537080717</v>
      </c>
      <c r="X11" s="2"/>
      <c r="Y11" s="2"/>
      <c r="Z11" s="2"/>
      <c r="AA11" s="2"/>
      <c r="AB11" s="2"/>
      <c r="AC11" s="2"/>
      <c r="AD11" s="2"/>
      <c r="AE11" s="2"/>
      <c r="AF11" s="12"/>
    </row>
    <row r="12" spans="1:34" ht="12.75" customHeight="1" x14ac:dyDescent="0.25">
      <c r="A12" s="262" t="s">
        <v>454</v>
      </c>
      <c r="B12" s="262"/>
      <c r="C12" s="262"/>
      <c r="D12" s="11">
        <v>6</v>
      </c>
      <c r="E12" s="73">
        <v>0</v>
      </c>
      <c r="F12" s="73">
        <v>0</v>
      </c>
      <c r="G12" s="73">
        <v>0</v>
      </c>
      <c r="H12" s="73">
        <v>0</v>
      </c>
      <c r="I12" s="73">
        <v>0</v>
      </c>
      <c r="J12" s="73">
        <v>293130713</v>
      </c>
      <c r="K12" s="74">
        <f t="shared" si="0"/>
        <v>293130713</v>
      </c>
      <c r="L12" s="73">
        <v>0</v>
      </c>
      <c r="M12" s="74">
        <f t="shared" si="1"/>
        <v>293130713</v>
      </c>
      <c r="X12" s="2"/>
      <c r="Y12" s="2"/>
      <c r="Z12" s="2"/>
      <c r="AA12" s="2"/>
      <c r="AB12" s="2"/>
      <c r="AC12" s="2"/>
      <c r="AD12" s="2"/>
      <c r="AE12" s="2"/>
      <c r="AF12" s="12"/>
    </row>
    <row r="13" spans="1:34" ht="39" customHeight="1" x14ac:dyDescent="0.25">
      <c r="A13" s="263" t="s">
        <v>455</v>
      </c>
      <c r="B13" s="263"/>
      <c r="C13" s="263"/>
      <c r="D13" s="13">
        <v>7</v>
      </c>
      <c r="E13" s="74">
        <f>E14+E15+E16+E17</f>
        <v>0</v>
      </c>
      <c r="F13" s="74">
        <f t="shared" ref="F13:L13" si="4">F14+F15+F16+F17</f>
        <v>0</v>
      </c>
      <c r="G13" s="74">
        <f t="shared" si="4"/>
        <v>243950004</v>
      </c>
      <c r="H13" s="74">
        <f t="shared" si="4"/>
        <v>0</v>
      </c>
      <c r="I13" s="74">
        <f t="shared" si="4"/>
        <v>0</v>
      </c>
      <c r="J13" s="74">
        <f t="shared" si="4"/>
        <v>0</v>
      </c>
      <c r="K13" s="74">
        <f t="shared" si="0"/>
        <v>243950004</v>
      </c>
      <c r="L13" s="74">
        <f t="shared" si="4"/>
        <v>0</v>
      </c>
      <c r="M13" s="74">
        <f t="shared" si="1"/>
        <v>243950004</v>
      </c>
      <c r="X13" s="2"/>
      <c r="Y13" s="2"/>
      <c r="Z13" s="2"/>
      <c r="AA13" s="2"/>
      <c r="AB13" s="2"/>
      <c r="AC13" s="2"/>
      <c r="AD13" s="2"/>
      <c r="AE13" s="2"/>
      <c r="AF13" s="12"/>
    </row>
    <row r="14" spans="1:34" ht="38.5" customHeight="1" x14ac:dyDescent="0.25">
      <c r="A14" s="262" t="s">
        <v>456</v>
      </c>
      <c r="B14" s="262"/>
      <c r="C14" s="262"/>
      <c r="D14" s="11">
        <v>8</v>
      </c>
      <c r="E14" s="73">
        <v>0</v>
      </c>
      <c r="F14" s="73">
        <v>0</v>
      </c>
      <c r="G14" s="73">
        <v>544208</v>
      </c>
      <c r="H14" s="73">
        <v>0</v>
      </c>
      <c r="I14" s="73">
        <v>0</v>
      </c>
      <c r="J14" s="73">
        <v>0</v>
      </c>
      <c r="K14" s="74">
        <f>SUM(E14:J14)</f>
        <v>544208</v>
      </c>
      <c r="L14" s="73">
        <v>0</v>
      </c>
      <c r="M14" s="74">
        <f>K14+L14</f>
        <v>544208</v>
      </c>
      <c r="X14" s="2"/>
      <c r="Y14" s="2"/>
      <c r="Z14" s="2"/>
      <c r="AA14" s="2"/>
      <c r="AB14" s="2"/>
      <c r="AC14" s="2"/>
      <c r="AD14" s="2"/>
      <c r="AE14" s="2"/>
      <c r="AF14" s="12"/>
    </row>
    <row r="15" spans="1:34" ht="38.5" customHeight="1" x14ac:dyDescent="0.25">
      <c r="A15" s="262" t="s">
        <v>457</v>
      </c>
      <c r="B15" s="262"/>
      <c r="C15" s="262"/>
      <c r="D15" s="11">
        <v>9</v>
      </c>
      <c r="E15" s="73">
        <v>0</v>
      </c>
      <c r="F15" s="73">
        <v>0</v>
      </c>
      <c r="G15" s="73">
        <v>270441738</v>
      </c>
      <c r="H15" s="73">
        <v>0</v>
      </c>
      <c r="I15" s="73">
        <v>0</v>
      </c>
      <c r="J15" s="73">
        <v>0</v>
      </c>
      <c r="K15" s="74">
        <f t="shared" si="0"/>
        <v>270441738</v>
      </c>
      <c r="L15" s="73">
        <v>0</v>
      </c>
      <c r="M15" s="74">
        <f t="shared" si="1"/>
        <v>270441738</v>
      </c>
      <c r="X15" s="2"/>
      <c r="Y15" s="2"/>
      <c r="Z15" s="2"/>
      <c r="AA15" s="2"/>
      <c r="AB15" s="2"/>
      <c r="AC15" s="2"/>
      <c r="AD15" s="2"/>
      <c r="AE15" s="2"/>
      <c r="AF15" s="12"/>
    </row>
    <row r="16" spans="1:34" ht="38.5" customHeight="1" x14ac:dyDescent="0.25">
      <c r="A16" s="262" t="s">
        <v>458</v>
      </c>
      <c r="B16" s="262"/>
      <c r="C16" s="262"/>
      <c r="D16" s="11">
        <v>10</v>
      </c>
      <c r="E16" s="73">
        <v>0</v>
      </c>
      <c r="F16" s="73">
        <v>0</v>
      </c>
      <c r="G16" s="73">
        <v>-27005744</v>
      </c>
      <c r="H16" s="73">
        <v>0</v>
      </c>
      <c r="I16" s="73">
        <v>0</v>
      </c>
      <c r="J16" s="73">
        <v>0</v>
      </c>
      <c r="K16" s="74">
        <f t="shared" si="0"/>
        <v>-27005744</v>
      </c>
      <c r="L16" s="73">
        <v>0</v>
      </c>
      <c r="M16" s="74">
        <f t="shared" si="1"/>
        <v>-27005744</v>
      </c>
      <c r="X16" s="2"/>
      <c r="Y16" s="2"/>
      <c r="Z16" s="2"/>
      <c r="AA16" s="2"/>
      <c r="AB16" s="2"/>
      <c r="AC16" s="2"/>
      <c r="AD16" s="2"/>
      <c r="AE16" s="2"/>
      <c r="AF16" s="12"/>
    </row>
    <row r="17" spans="1:32" ht="21.75" customHeight="1" x14ac:dyDescent="0.25">
      <c r="A17" s="262" t="s">
        <v>459</v>
      </c>
      <c r="B17" s="262"/>
      <c r="C17" s="262"/>
      <c r="D17" s="11">
        <v>11</v>
      </c>
      <c r="E17" s="73">
        <v>0</v>
      </c>
      <c r="F17" s="73">
        <v>0</v>
      </c>
      <c r="G17" s="73">
        <v>-30198</v>
      </c>
      <c r="H17" s="73">
        <v>0</v>
      </c>
      <c r="I17" s="73">
        <v>0</v>
      </c>
      <c r="J17" s="73">
        <v>0</v>
      </c>
      <c r="K17" s="74">
        <f t="shared" si="0"/>
        <v>-30198</v>
      </c>
      <c r="L17" s="73">
        <v>0</v>
      </c>
      <c r="M17" s="74">
        <f t="shared" si="1"/>
        <v>-30198</v>
      </c>
      <c r="X17" s="2"/>
      <c r="Y17" s="2"/>
      <c r="Z17" s="2"/>
      <c r="AA17" s="2"/>
      <c r="AB17" s="2"/>
      <c r="AC17" s="2"/>
      <c r="AD17" s="2"/>
      <c r="AE17" s="2"/>
      <c r="AF17" s="12"/>
    </row>
    <row r="18" spans="1:32" ht="24" customHeight="1" x14ac:dyDescent="0.25">
      <c r="A18" s="261" t="s">
        <v>460</v>
      </c>
      <c r="B18" s="261"/>
      <c r="C18" s="261"/>
      <c r="D18" s="13">
        <v>12</v>
      </c>
      <c r="E18" s="74">
        <f>E19+E20+E21+E22</f>
        <v>0</v>
      </c>
      <c r="F18" s="74">
        <f t="shared" ref="F18:L18" si="5">F19+F20+F21+F22</f>
        <v>0</v>
      </c>
      <c r="G18" s="74">
        <f t="shared" si="5"/>
        <v>-723223</v>
      </c>
      <c r="H18" s="74">
        <f t="shared" si="5"/>
        <v>0</v>
      </c>
      <c r="I18" s="74">
        <f t="shared" si="5"/>
        <v>271299738</v>
      </c>
      <c r="J18" s="74">
        <f t="shared" si="5"/>
        <v>-270417757</v>
      </c>
      <c r="K18" s="74">
        <f t="shared" si="0"/>
        <v>158758</v>
      </c>
      <c r="L18" s="74">
        <f t="shared" si="5"/>
        <v>0</v>
      </c>
      <c r="M18" s="74">
        <f t="shared" si="1"/>
        <v>158758</v>
      </c>
      <c r="X18" s="2"/>
      <c r="Y18" s="2"/>
      <c r="Z18" s="2"/>
      <c r="AA18" s="2"/>
      <c r="AB18" s="2"/>
      <c r="AC18" s="2"/>
      <c r="AD18" s="2"/>
      <c r="AE18" s="2"/>
      <c r="AF18" s="12"/>
    </row>
    <row r="19" spans="1:32" ht="25.15" customHeight="1" x14ac:dyDescent="0.25">
      <c r="A19" s="262" t="s">
        <v>461</v>
      </c>
      <c r="B19" s="262"/>
      <c r="C19" s="262"/>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49999999999999" customHeight="1" x14ac:dyDescent="0.25">
      <c r="A20" s="262" t="s">
        <v>462</v>
      </c>
      <c r="B20" s="262"/>
      <c r="C20" s="262"/>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5">
      <c r="A21" s="262" t="s">
        <v>463</v>
      </c>
      <c r="B21" s="262"/>
      <c r="C21" s="262"/>
      <c r="D21" s="11">
        <v>15</v>
      </c>
      <c r="E21" s="73">
        <v>0</v>
      </c>
      <c r="F21" s="73">
        <v>0</v>
      </c>
      <c r="G21" s="73">
        <v>0</v>
      </c>
      <c r="H21" s="73">
        <v>0</v>
      </c>
      <c r="I21" s="73">
        <v>0</v>
      </c>
      <c r="J21" s="73">
        <v>0</v>
      </c>
      <c r="K21" s="74">
        <f t="shared" si="0"/>
        <v>0</v>
      </c>
      <c r="L21" s="73">
        <v>0</v>
      </c>
      <c r="M21" s="74">
        <f t="shared" si="1"/>
        <v>0</v>
      </c>
      <c r="X21" s="2"/>
      <c r="Y21" s="2"/>
      <c r="Z21" s="2"/>
      <c r="AA21" s="2"/>
      <c r="AB21" s="2"/>
      <c r="AC21" s="2"/>
      <c r="AD21" s="2"/>
      <c r="AE21" s="2"/>
      <c r="AF21" s="12"/>
    </row>
    <row r="22" spans="1:32" ht="16.149999999999999" customHeight="1" x14ac:dyDescent="0.25">
      <c r="A22" s="262" t="s">
        <v>464</v>
      </c>
      <c r="B22" s="262"/>
      <c r="C22" s="262"/>
      <c r="D22" s="11">
        <v>16</v>
      </c>
      <c r="E22" s="73">
        <v>0</v>
      </c>
      <c r="F22" s="73">
        <v>0</v>
      </c>
      <c r="G22" s="73">
        <v>-723223</v>
      </c>
      <c r="H22" s="73">
        <v>0</v>
      </c>
      <c r="I22" s="73">
        <v>271299738</v>
      </c>
      <c r="J22" s="73">
        <v>-270417757</v>
      </c>
      <c r="K22" s="74">
        <f t="shared" si="0"/>
        <v>158758</v>
      </c>
      <c r="L22" s="73">
        <v>0</v>
      </c>
      <c r="M22" s="74">
        <f t="shared" si="1"/>
        <v>158758</v>
      </c>
      <c r="X22" s="2"/>
      <c r="Y22" s="2"/>
      <c r="Z22" s="2"/>
      <c r="AA22" s="2"/>
      <c r="AB22" s="2"/>
      <c r="AC22" s="2"/>
      <c r="AD22" s="2"/>
      <c r="AE22" s="2"/>
      <c r="AF22" s="12"/>
    </row>
    <row r="23" spans="1:32" ht="36" customHeight="1" x14ac:dyDescent="0.25">
      <c r="A23" s="261" t="s">
        <v>465</v>
      </c>
      <c r="B23" s="261"/>
      <c r="C23" s="261"/>
      <c r="D23" s="13">
        <v>17</v>
      </c>
      <c r="E23" s="74">
        <f>E18+E11+E10</f>
        <v>589325800</v>
      </c>
      <c r="F23" s="74">
        <f t="shared" ref="F23:J23" si="6">F18+F11+F10</f>
        <v>681482525</v>
      </c>
      <c r="G23" s="74">
        <f t="shared" si="6"/>
        <v>516655694</v>
      </c>
      <c r="H23" s="74">
        <f t="shared" si="6"/>
        <v>402038576</v>
      </c>
      <c r="I23" s="74">
        <f t="shared" si="6"/>
        <v>865830400</v>
      </c>
      <c r="J23" s="74">
        <f t="shared" si="6"/>
        <v>293130713</v>
      </c>
      <c r="K23" s="74">
        <f t="shared" si="0"/>
        <v>3348463708</v>
      </c>
      <c r="L23" s="74">
        <f t="shared" ref="L23" si="7">L18+L11+L10</f>
        <v>0</v>
      </c>
      <c r="M23" s="74">
        <f t="shared" si="1"/>
        <v>3348463708</v>
      </c>
      <c r="X23" s="2"/>
      <c r="Y23" s="2"/>
      <c r="Z23" s="2"/>
      <c r="AA23" s="2"/>
      <c r="AB23" s="2"/>
      <c r="AC23" s="2"/>
      <c r="AD23" s="2"/>
      <c r="AE23" s="2"/>
      <c r="AF23" s="12"/>
    </row>
    <row r="24" spans="1:32" ht="24" customHeight="1" x14ac:dyDescent="0.25">
      <c r="A24" s="264" t="s">
        <v>466</v>
      </c>
      <c r="B24" s="264"/>
      <c r="C24" s="264"/>
      <c r="D24" s="11">
        <v>18</v>
      </c>
      <c r="E24" s="73">
        <v>589325800</v>
      </c>
      <c r="F24" s="73">
        <v>681482525</v>
      </c>
      <c r="G24" s="73">
        <v>516655694</v>
      </c>
      <c r="H24" s="73">
        <v>402038576</v>
      </c>
      <c r="I24" s="73">
        <v>865830400</v>
      </c>
      <c r="J24" s="73">
        <v>293130713</v>
      </c>
      <c r="K24" s="74">
        <f t="shared" si="0"/>
        <v>3348463708</v>
      </c>
      <c r="L24" s="73">
        <v>0</v>
      </c>
      <c r="M24" s="74">
        <f t="shared" si="1"/>
        <v>3348463708</v>
      </c>
      <c r="X24" s="2"/>
      <c r="Y24" s="2"/>
      <c r="Z24" s="2"/>
      <c r="AA24" s="2"/>
      <c r="AB24" s="2"/>
      <c r="AC24" s="2"/>
      <c r="AD24" s="2"/>
      <c r="AE24" s="2"/>
      <c r="AF24" s="12"/>
    </row>
    <row r="25" spans="1:32" ht="16.149999999999999" customHeight="1" x14ac:dyDescent="0.25">
      <c r="A25" s="262" t="s">
        <v>467</v>
      </c>
      <c r="B25" s="262"/>
      <c r="C25" s="262"/>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5">
      <c r="A26" s="262" t="s">
        <v>468</v>
      </c>
      <c r="B26" s="262"/>
      <c r="C26" s="262"/>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5">
      <c r="A27" s="261" t="s">
        <v>469</v>
      </c>
      <c r="B27" s="261"/>
      <c r="C27" s="261"/>
      <c r="D27" s="13">
        <v>21</v>
      </c>
      <c r="E27" s="74">
        <f>E24+E25+E26</f>
        <v>589325800</v>
      </c>
      <c r="F27" s="74">
        <f t="shared" ref="F27:L27" si="8">F24+F25+F26</f>
        <v>681482525</v>
      </c>
      <c r="G27" s="74">
        <f t="shared" si="8"/>
        <v>516655694</v>
      </c>
      <c r="H27" s="74">
        <f t="shared" si="8"/>
        <v>402038576</v>
      </c>
      <c r="I27" s="74">
        <f t="shared" si="8"/>
        <v>865830400</v>
      </c>
      <c r="J27" s="74">
        <f t="shared" si="8"/>
        <v>293130713</v>
      </c>
      <c r="K27" s="74">
        <f t="shared" si="0"/>
        <v>3348463708</v>
      </c>
      <c r="L27" s="74">
        <f t="shared" si="8"/>
        <v>0</v>
      </c>
      <c r="M27" s="74">
        <f t="shared" si="1"/>
        <v>3348463708</v>
      </c>
      <c r="N27" s="14"/>
      <c r="X27" s="2"/>
      <c r="Y27" s="2"/>
      <c r="Z27" s="2"/>
      <c r="AA27" s="2"/>
      <c r="AB27" s="2"/>
      <c r="AC27" s="2"/>
      <c r="AD27" s="2"/>
      <c r="AE27" s="2"/>
      <c r="AF27" s="12"/>
    </row>
    <row r="28" spans="1:32" ht="42" customHeight="1" x14ac:dyDescent="0.25">
      <c r="A28" s="261" t="s">
        <v>470</v>
      </c>
      <c r="B28" s="261"/>
      <c r="C28" s="261"/>
      <c r="D28" s="13">
        <v>22</v>
      </c>
      <c r="E28" s="74">
        <f>E29+E30</f>
        <v>0</v>
      </c>
      <c r="F28" s="74">
        <f t="shared" ref="F28:L28" si="9">F29+F30</f>
        <v>0</v>
      </c>
      <c r="G28" s="74">
        <f t="shared" si="9"/>
        <v>-228771398</v>
      </c>
      <c r="H28" s="74">
        <f t="shared" si="9"/>
        <v>0</v>
      </c>
      <c r="I28" s="74">
        <f t="shared" si="9"/>
        <v>0</v>
      </c>
      <c r="J28" s="74">
        <f t="shared" si="9"/>
        <v>98274851</v>
      </c>
      <c r="K28" s="74">
        <f t="shared" si="0"/>
        <v>-130496547</v>
      </c>
      <c r="L28" s="74">
        <f t="shared" si="9"/>
        <v>0</v>
      </c>
      <c r="M28" s="74">
        <f t="shared" si="1"/>
        <v>-130496547</v>
      </c>
      <c r="X28" s="2"/>
      <c r="Y28" s="2"/>
      <c r="Z28" s="2"/>
      <c r="AA28" s="2"/>
      <c r="AB28" s="2"/>
      <c r="AC28" s="2"/>
      <c r="AD28" s="2"/>
      <c r="AE28" s="2"/>
      <c r="AF28" s="12"/>
    </row>
    <row r="29" spans="1:32" ht="24.75" customHeight="1" x14ac:dyDescent="0.25">
      <c r="A29" s="262" t="s">
        <v>471</v>
      </c>
      <c r="B29" s="262"/>
      <c r="C29" s="262"/>
      <c r="D29" s="11">
        <v>23</v>
      </c>
      <c r="E29" s="73">
        <v>0</v>
      </c>
      <c r="F29" s="73">
        <v>0</v>
      </c>
      <c r="G29" s="73">
        <v>0</v>
      </c>
      <c r="H29" s="73">
        <v>0</v>
      </c>
      <c r="I29" s="73">
        <v>0</v>
      </c>
      <c r="J29" s="73">
        <v>98274851</v>
      </c>
      <c r="K29" s="74">
        <f t="shared" si="0"/>
        <v>98274851</v>
      </c>
      <c r="L29" s="73">
        <v>0</v>
      </c>
      <c r="M29" s="74">
        <f t="shared" si="1"/>
        <v>98274851</v>
      </c>
      <c r="X29" s="2"/>
      <c r="Y29" s="2"/>
      <c r="Z29" s="2"/>
      <c r="AA29" s="2"/>
      <c r="AB29" s="2"/>
      <c r="AC29" s="2"/>
      <c r="AD29" s="2"/>
      <c r="AE29" s="2"/>
      <c r="AF29" s="12"/>
    </row>
    <row r="30" spans="1:32" ht="33.75" customHeight="1" x14ac:dyDescent="0.25">
      <c r="A30" s="263" t="s">
        <v>472</v>
      </c>
      <c r="B30" s="263"/>
      <c r="C30" s="263"/>
      <c r="D30" s="13">
        <v>24</v>
      </c>
      <c r="E30" s="74">
        <f>E31+E32+E33+E34</f>
        <v>0</v>
      </c>
      <c r="F30" s="74">
        <f t="shared" ref="F30:L30" si="10">F31+F32+F33+F34</f>
        <v>0</v>
      </c>
      <c r="G30" s="74">
        <f t="shared" si="10"/>
        <v>-228771398</v>
      </c>
      <c r="H30" s="74">
        <f t="shared" si="10"/>
        <v>0</v>
      </c>
      <c r="I30" s="74">
        <f t="shared" si="10"/>
        <v>0</v>
      </c>
      <c r="J30" s="74">
        <f t="shared" si="10"/>
        <v>0</v>
      </c>
      <c r="K30" s="74">
        <f t="shared" si="0"/>
        <v>-228771398</v>
      </c>
      <c r="L30" s="74">
        <f t="shared" si="10"/>
        <v>0</v>
      </c>
      <c r="M30" s="74">
        <f t="shared" si="1"/>
        <v>-228771398</v>
      </c>
      <c r="X30" s="2"/>
      <c r="Y30" s="2"/>
      <c r="Z30" s="2"/>
      <c r="AA30" s="2"/>
      <c r="AB30" s="2"/>
      <c r="AC30" s="2"/>
      <c r="AD30" s="2"/>
      <c r="AE30" s="2"/>
      <c r="AF30" s="12"/>
    </row>
    <row r="31" spans="1:32" ht="34.5" customHeight="1" x14ac:dyDescent="0.25">
      <c r="A31" s="262" t="s">
        <v>473</v>
      </c>
      <c r="B31" s="262"/>
      <c r="C31" s="262"/>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5">
      <c r="A32" s="262" t="s">
        <v>474</v>
      </c>
      <c r="B32" s="262"/>
      <c r="C32" s="262"/>
      <c r="D32" s="11">
        <v>26</v>
      </c>
      <c r="E32" s="73">
        <v>0</v>
      </c>
      <c r="F32" s="73">
        <v>0</v>
      </c>
      <c r="G32" s="73">
        <v>-191052806</v>
      </c>
      <c r="H32" s="73">
        <v>0</v>
      </c>
      <c r="I32" s="73">
        <v>0</v>
      </c>
      <c r="J32" s="73">
        <v>0</v>
      </c>
      <c r="K32" s="74">
        <f t="shared" si="0"/>
        <v>-191052806</v>
      </c>
      <c r="L32" s="73">
        <v>0</v>
      </c>
      <c r="M32" s="74">
        <f t="shared" si="1"/>
        <v>-191052806</v>
      </c>
      <c r="X32" s="2"/>
      <c r="Y32" s="2"/>
      <c r="Z32" s="2"/>
      <c r="AA32" s="2"/>
      <c r="AB32" s="2"/>
      <c r="AC32" s="2"/>
      <c r="AD32" s="2"/>
      <c r="AE32" s="2"/>
      <c r="AF32" s="12"/>
    </row>
    <row r="33" spans="1:32" ht="22.5" customHeight="1" x14ac:dyDescent="0.25">
      <c r="A33" s="262" t="s">
        <v>475</v>
      </c>
      <c r="B33" s="262"/>
      <c r="C33" s="262"/>
      <c r="D33" s="11">
        <v>27</v>
      </c>
      <c r="E33" s="73">
        <v>0</v>
      </c>
      <c r="F33" s="73">
        <v>0</v>
      </c>
      <c r="G33" s="73">
        <v>-37513922</v>
      </c>
      <c r="H33" s="73">
        <v>0</v>
      </c>
      <c r="I33" s="73">
        <v>0</v>
      </c>
      <c r="J33" s="73">
        <v>0</v>
      </c>
      <c r="K33" s="74">
        <f t="shared" si="0"/>
        <v>-37513922</v>
      </c>
      <c r="L33" s="73">
        <v>0</v>
      </c>
      <c r="M33" s="74">
        <f t="shared" si="1"/>
        <v>-37513922</v>
      </c>
      <c r="X33" s="2"/>
      <c r="Y33" s="2"/>
      <c r="Z33" s="2"/>
      <c r="AA33" s="2"/>
      <c r="AB33" s="2"/>
      <c r="AC33" s="2"/>
      <c r="AD33" s="2"/>
      <c r="AE33" s="2"/>
      <c r="AF33" s="12"/>
    </row>
    <row r="34" spans="1:32" ht="21" customHeight="1" x14ac:dyDescent="0.25">
      <c r="A34" s="262" t="s">
        <v>476</v>
      </c>
      <c r="B34" s="262"/>
      <c r="C34" s="262"/>
      <c r="D34" s="11">
        <v>28</v>
      </c>
      <c r="E34" s="73">
        <v>0</v>
      </c>
      <c r="F34" s="73">
        <v>0</v>
      </c>
      <c r="G34" s="73">
        <v>-204670</v>
      </c>
      <c r="H34" s="73">
        <v>0</v>
      </c>
      <c r="I34" s="73">
        <v>0</v>
      </c>
      <c r="J34" s="73">
        <v>0</v>
      </c>
      <c r="K34" s="74">
        <f t="shared" si="0"/>
        <v>-204670</v>
      </c>
      <c r="L34" s="73">
        <v>0</v>
      </c>
      <c r="M34" s="74">
        <f t="shared" si="1"/>
        <v>-204670</v>
      </c>
      <c r="X34" s="2"/>
      <c r="Y34" s="2"/>
      <c r="Z34" s="2"/>
      <c r="AA34" s="2"/>
      <c r="AB34" s="2"/>
      <c r="AC34" s="2"/>
      <c r="AD34" s="2"/>
      <c r="AE34" s="2"/>
      <c r="AF34" s="12"/>
    </row>
    <row r="35" spans="1:32" ht="33.75" customHeight="1" x14ac:dyDescent="0.25">
      <c r="A35" s="261" t="s">
        <v>477</v>
      </c>
      <c r="B35" s="261"/>
      <c r="C35" s="261"/>
      <c r="D35" s="13">
        <v>29</v>
      </c>
      <c r="E35" s="74">
        <f>E36+E37+E38+E39</f>
        <v>0</v>
      </c>
      <c r="F35" s="74">
        <f t="shared" ref="F35:L35" si="11">F36+F37+F38+F39</f>
        <v>0</v>
      </c>
      <c r="G35" s="74">
        <f t="shared" si="11"/>
        <v>-142707</v>
      </c>
      <c r="H35" s="74">
        <f t="shared" si="11"/>
        <v>0</v>
      </c>
      <c r="I35" s="74">
        <f t="shared" si="11"/>
        <v>293304746</v>
      </c>
      <c r="J35" s="74">
        <f t="shared" si="11"/>
        <v>-293130713</v>
      </c>
      <c r="K35" s="74">
        <f t="shared" si="0"/>
        <v>31326</v>
      </c>
      <c r="L35" s="74">
        <f t="shared" si="11"/>
        <v>0</v>
      </c>
      <c r="M35" s="74">
        <f t="shared" si="1"/>
        <v>31326</v>
      </c>
      <c r="X35" s="2"/>
      <c r="Y35" s="2"/>
      <c r="Z35" s="2"/>
      <c r="AA35" s="2"/>
      <c r="AB35" s="2"/>
      <c r="AC35" s="2"/>
      <c r="AD35" s="2"/>
      <c r="AE35" s="2"/>
      <c r="AF35" s="12"/>
    </row>
    <row r="36" spans="1:32" ht="26.25" customHeight="1" x14ac:dyDescent="0.25">
      <c r="A36" s="262" t="s">
        <v>478</v>
      </c>
      <c r="B36" s="262"/>
      <c r="C36" s="262"/>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5">
      <c r="A37" s="262" t="s">
        <v>479</v>
      </c>
      <c r="B37" s="262"/>
      <c r="C37" s="262"/>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5">
      <c r="A38" s="262" t="s">
        <v>480</v>
      </c>
      <c r="B38" s="262"/>
      <c r="C38" s="262"/>
      <c r="D38" s="11">
        <v>32</v>
      </c>
      <c r="E38" s="73">
        <v>0</v>
      </c>
      <c r="F38" s="73">
        <v>0</v>
      </c>
      <c r="G38" s="73">
        <v>0</v>
      </c>
      <c r="H38" s="73">
        <v>0</v>
      </c>
      <c r="I38" s="73">
        <v>0</v>
      </c>
      <c r="J38" s="73">
        <v>0</v>
      </c>
      <c r="K38" s="74">
        <f t="shared" si="0"/>
        <v>0</v>
      </c>
      <c r="L38" s="73">
        <v>0</v>
      </c>
      <c r="M38" s="74">
        <f t="shared" si="1"/>
        <v>0</v>
      </c>
      <c r="X38" s="2"/>
      <c r="Y38" s="2"/>
      <c r="Z38" s="2"/>
      <c r="AA38" s="2"/>
      <c r="AB38" s="2"/>
      <c r="AC38" s="2"/>
      <c r="AD38" s="2"/>
      <c r="AE38" s="2"/>
      <c r="AF38" s="12"/>
    </row>
    <row r="39" spans="1:32" ht="12.75" customHeight="1" x14ac:dyDescent="0.25">
      <c r="A39" s="262" t="s">
        <v>481</v>
      </c>
      <c r="B39" s="262"/>
      <c r="C39" s="262"/>
      <c r="D39" s="11">
        <v>33</v>
      </c>
      <c r="E39" s="73">
        <v>0</v>
      </c>
      <c r="F39" s="73">
        <v>0</v>
      </c>
      <c r="G39" s="73">
        <v>-142707</v>
      </c>
      <c r="H39" s="73">
        <v>0</v>
      </c>
      <c r="I39" s="73">
        <v>293304746</v>
      </c>
      <c r="J39" s="73">
        <v>-293130713</v>
      </c>
      <c r="K39" s="74">
        <f t="shared" si="0"/>
        <v>31326</v>
      </c>
      <c r="L39" s="73">
        <v>0</v>
      </c>
      <c r="M39" s="74">
        <f t="shared" si="1"/>
        <v>31326</v>
      </c>
      <c r="X39" s="2"/>
      <c r="Y39" s="2"/>
      <c r="Z39" s="2"/>
      <c r="AA39" s="2"/>
      <c r="AB39" s="2"/>
      <c r="AC39" s="2"/>
      <c r="AD39" s="2"/>
      <c r="AE39" s="2"/>
      <c r="AF39" s="12"/>
    </row>
    <row r="40" spans="1:32" ht="48.75" customHeight="1" x14ac:dyDescent="0.25">
      <c r="A40" s="261" t="s">
        <v>482</v>
      </c>
      <c r="B40" s="261"/>
      <c r="C40" s="261"/>
      <c r="D40" s="13">
        <v>34</v>
      </c>
      <c r="E40" s="74">
        <f>E35+E28+E27</f>
        <v>589325800</v>
      </c>
      <c r="F40" s="74">
        <f t="shared" ref="F40:J40" si="12">F35+F28+F27</f>
        <v>681482525</v>
      </c>
      <c r="G40" s="74">
        <f t="shared" si="12"/>
        <v>287741589</v>
      </c>
      <c r="H40" s="74">
        <f t="shared" si="12"/>
        <v>402038576</v>
      </c>
      <c r="I40" s="74">
        <f t="shared" si="12"/>
        <v>1159135146</v>
      </c>
      <c r="J40" s="74">
        <f t="shared" si="12"/>
        <v>98274851</v>
      </c>
      <c r="K40" s="74">
        <f t="shared" si="0"/>
        <v>3217998487</v>
      </c>
      <c r="L40" s="74">
        <f t="shared" ref="L40" si="13">L35+L28+L27</f>
        <v>0</v>
      </c>
      <c r="M40" s="74">
        <f t="shared" si="1"/>
        <v>3217998487</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4"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90" zoomScaleNormal="90" workbookViewId="0">
      <selection activeCell="N9" sqref="N9:N10"/>
    </sheetView>
  </sheetViews>
  <sheetFormatPr defaultRowHeight="12.5" x14ac:dyDescent="0.25"/>
  <sheetData>
    <row r="1" spans="1:9" x14ac:dyDescent="0.25">
      <c r="A1" s="273" t="s">
        <v>504</v>
      </c>
      <c r="B1" s="274"/>
      <c r="C1" s="274"/>
      <c r="D1" s="274"/>
      <c r="E1" s="274"/>
      <c r="F1" s="274"/>
      <c r="G1" s="274"/>
      <c r="H1" s="274"/>
      <c r="I1" s="275"/>
    </row>
    <row r="2" spans="1:9" x14ac:dyDescent="0.25">
      <c r="A2" s="276"/>
      <c r="B2" s="277"/>
      <c r="C2" s="277"/>
      <c r="D2" s="277"/>
      <c r="E2" s="277"/>
      <c r="F2" s="277"/>
      <c r="G2" s="277"/>
      <c r="H2" s="277"/>
      <c r="I2" s="278"/>
    </row>
    <row r="3" spans="1:9" x14ac:dyDescent="0.25">
      <c r="A3" s="276"/>
      <c r="B3" s="277"/>
      <c r="C3" s="277"/>
      <c r="D3" s="277"/>
      <c r="E3" s="277"/>
      <c r="F3" s="277"/>
      <c r="G3" s="277"/>
      <c r="H3" s="277"/>
      <c r="I3" s="278"/>
    </row>
    <row r="4" spans="1:9" x14ac:dyDescent="0.25">
      <c r="A4" s="276"/>
      <c r="B4" s="277"/>
      <c r="C4" s="277"/>
      <c r="D4" s="277"/>
      <c r="E4" s="277"/>
      <c r="F4" s="277"/>
      <c r="G4" s="277"/>
      <c r="H4" s="277"/>
      <c r="I4" s="278"/>
    </row>
    <row r="5" spans="1:9" x14ac:dyDescent="0.25">
      <c r="A5" s="276"/>
      <c r="B5" s="277"/>
      <c r="C5" s="277"/>
      <c r="D5" s="277"/>
      <c r="E5" s="277"/>
      <c r="F5" s="277"/>
      <c r="G5" s="277"/>
      <c r="H5" s="277"/>
      <c r="I5" s="278"/>
    </row>
    <row r="6" spans="1:9" x14ac:dyDescent="0.25">
      <c r="A6" s="276"/>
      <c r="B6" s="277"/>
      <c r="C6" s="277"/>
      <c r="D6" s="277"/>
      <c r="E6" s="277"/>
      <c r="F6" s="277"/>
      <c r="G6" s="277"/>
      <c r="H6" s="277"/>
      <c r="I6" s="278"/>
    </row>
    <row r="7" spans="1:9" x14ac:dyDescent="0.25">
      <c r="A7" s="276"/>
      <c r="B7" s="277"/>
      <c r="C7" s="277"/>
      <c r="D7" s="277"/>
      <c r="E7" s="277"/>
      <c r="F7" s="277"/>
      <c r="G7" s="277"/>
      <c r="H7" s="277"/>
      <c r="I7" s="278"/>
    </row>
    <row r="8" spans="1:9" x14ac:dyDescent="0.25">
      <c r="A8" s="276"/>
      <c r="B8" s="277"/>
      <c r="C8" s="277"/>
      <c r="D8" s="277"/>
      <c r="E8" s="277"/>
      <c r="F8" s="277"/>
      <c r="G8" s="277"/>
      <c r="H8" s="277"/>
      <c r="I8" s="278"/>
    </row>
    <row r="9" spans="1:9" x14ac:dyDescent="0.25">
      <c r="A9" s="276"/>
      <c r="B9" s="277"/>
      <c r="C9" s="277"/>
      <c r="D9" s="277"/>
      <c r="E9" s="277"/>
      <c r="F9" s="277"/>
      <c r="G9" s="277"/>
      <c r="H9" s="277"/>
      <c r="I9" s="278"/>
    </row>
    <row r="10" spans="1:9" x14ac:dyDescent="0.25">
      <c r="A10" s="276"/>
      <c r="B10" s="277"/>
      <c r="C10" s="277"/>
      <c r="D10" s="277"/>
      <c r="E10" s="277"/>
      <c r="F10" s="277"/>
      <c r="G10" s="277"/>
      <c r="H10" s="277"/>
      <c r="I10" s="278"/>
    </row>
    <row r="11" spans="1:9" x14ac:dyDescent="0.25">
      <c r="A11" s="276"/>
      <c r="B11" s="277"/>
      <c r="C11" s="277"/>
      <c r="D11" s="277"/>
      <c r="E11" s="277"/>
      <c r="F11" s="277"/>
      <c r="G11" s="277"/>
      <c r="H11" s="277"/>
      <c r="I11" s="278"/>
    </row>
    <row r="12" spans="1:9" x14ac:dyDescent="0.25">
      <c r="A12" s="276"/>
      <c r="B12" s="277"/>
      <c r="C12" s="277"/>
      <c r="D12" s="277"/>
      <c r="E12" s="277"/>
      <c r="F12" s="277"/>
      <c r="G12" s="277"/>
      <c r="H12" s="277"/>
      <c r="I12" s="278"/>
    </row>
    <row r="13" spans="1:9" x14ac:dyDescent="0.25">
      <c r="A13" s="276"/>
      <c r="B13" s="277"/>
      <c r="C13" s="277"/>
      <c r="D13" s="277"/>
      <c r="E13" s="277"/>
      <c r="F13" s="277"/>
      <c r="G13" s="277"/>
      <c r="H13" s="277"/>
      <c r="I13" s="278"/>
    </row>
    <row r="14" spans="1:9" x14ac:dyDescent="0.25">
      <c r="A14" s="276"/>
      <c r="B14" s="277"/>
      <c r="C14" s="277"/>
      <c r="D14" s="277"/>
      <c r="E14" s="277"/>
      <c r="F14" s="277"/>
      <c r="G14" s="277"/>
      <c r="H14" s="277"/>
      <c r="I14" s="278"/>
    </row>
    <row r="15" spans="1:9" x14ac:dyDescent="0.25">
      <c r="A15" s="276"/>
      <c r="B15" s="277"/>
      <c r="C15" s="277"/>
      <c r="D15" s="277"/>
      <c r="E15" s="277"/>
      <c r="F15" s="277"/>
      <c r="G15" s="277"/>
      <c r="H15" s="277"/>
      <c r="I15" s="278"/>
    </row>
    <row r="16" spans="1:9" x14ac:dyDescent="0.25">
      <c r="A16" s="276"/>
      <c r="B16" s="277"/>
      <c r="C16" s="277"/>
      <c r="D16" s="277"/>
      <c r="E16" s="277"/>
      <c r="F16" s="277"/>
      <c r="G16" s="277"/>
      <c r="H16" s="277"/>
      <c r="I16" s="278"/>
    </row>
    <row r="17" spans="1:9" x14ac:dyDescent="0.25">
      <c r="A17" s="276"/>
      <c r="B17" s="277"/>
      <c r="C17" s="277"/>
      <c r="D17" s="277"/>
      <c r="E17" s="277"/>
      <c r="F17" s="277"/>
      <c r="G17" s="277"/>
      <c r="H17" s="277"/>
      <c r="I17" s="278"/>
    </row>
    <row r="18" spans="1:9" x14ac:dyDescent="0.25">
      <c r="A18" s="276"/>
      <c r="B18" s="277"/>
      <c r="C18" s="277"/>
      <c r="D18" s="277"/>
      <c r="E18" s="277"/>
      <c r="F18" s="277"/>
      <c r="G18" s="277"/>
      <c r="H18" s="277"/>
      <c r="I18" s="278"/>
    </row>
    <row r="19" spans="1:9" x14ac:dyDescent="0.25">
      <c r="A19" s="276"/>
      <c r="B19" s="277"/>
      <c r="C19" s="277"/>
      <c r="D19" s="277"/>
      <c r="E19" s="277"/>
      <c r="F19" s="277"/>
      <c r="G19" s="277"/>
      <c r="H19" s="277"/>
      <c r="I19" s="278"/>
    </row>
    <row r="20" spans="1:9" x14ac:dyDescent="0.25">
      <c r="A20" s="276"/>
      <c r="B20" s="277"/>
      <c r="C20" s="277"/>
      <c r="D20" s="277"/>
      <c r="E20" s="277"/>
      <c r="F20" s="277"/>
      <c r="G20" s="277"/>
      <c r="H20" s="277"/>
      <c r="I20" s="278"/>
    </row>
    <row r="21" spans="1:9" x14ac:dyDescent="0.25">
      <c r="A21" s="276"/>
      <c r="B21" s="277"/>
      <c r="C21" s="277"/>
      <c r="D21" s="277"/>
      <c r="E21" s="277"/>
      <c r="F21" s="277"/>
      <c r="G21" s="277"/>
      <c r="H21" s="277"/>
      <c r="I21" s="278"/>
    </row>
    <row r="22" spans="1:9" x14ac:dyDescent="0.25">
      <c r="A22" s="276"/>
      <c r="B22" s="277"/>
      <c r="C22" s="277"/>
      <c r="D22" s="277"/>
      <c r="E22" s="277"/>
      <c r="F22" s="277"/>
      <c r="G22" s="277"/>
      <c r="H22" s="277"/>
      <c r="I22" s="278"/>
    </row>
    <row r="23" spans="1:9" x14ac:dyDescent="0.25">
      <c r="A23" s="276"/>
      <c r="B23" s="277"/>
      <c r="C23" s="277"/>
      <c r="D23" s="277"/>
      <c r="E23" s="277"/>
      <c r="F23" s="277"/>
      <c r="G23" s="277"/>
      <c r="H23" s="277"/>
      <c r="I23" s="278"/>
    </row>
    <row r="24" spans="1:9" x14ac:dyDescent="0.25">
      <c r="A24" s="276"/>
      <c r="B24" s="277"/>
      <c r="C24" s="277"/>
      <c r="D24" s="277"/>
      <c r="E24" s="277"/>
      <c r="F24" s="277"/>
      <c r="G24" s="277"/>
      <c r="H24" s="277"/>
      <c r="I24" s="278"/>
    </row>
    <row r="25" spans="1:9" x14ac:dyDescent="0.25">
      <c r="A25" s="276"/>
      <c r="B25" s="277"/>
      <c r="C25" s="277"/>
      <c r="D25" s="277"/>
      <c r="E25" s="277"/>
      <c r="F25" s="277"/>
      <c r="G25" s="277"/>
      <c r="H25" s="277"/>
      <c r="I25" s="278"/>
    </row>
    <row r="26" spans="1:9" x14ac:dyDescent="0.25">
      <c r="A26" s="276"/>
      <c r="B26" s="277"/>
      <c r="C26" s="277"/>
      <c r="D26" s="277"/>
      <c r="E26" s="277"/>
      <c r="F26" s="277"/>
      <c r="G26" s="277"/>
      <c r="H26" s="277"/>
      <c r="I26" s="278"/>
    </row>
    <row r="27" spans="1:9" x14ac:dyDescent="0.25">
      <c r="A27" s="276"/>
      <c r="B27" s="277"/>
      <c r="C27" s="277"/>
      <c r="D27" s="277"/>
      <c r="E27" s="277"/>
      <c r="F27" s="277"/>
      <c r="G27" s="277"/>
      <c r="H27" s="277"/>
      <c r="I27" s="278"/>
    </row>
    <row r="28" spans="1:9" x14ac:dyDescent="0.25">
      <c r="A28" s="276"/>
      <c r="B28" s="277"/>
      <c r="C28" s="277"/>
      <c r="D28" s="277"/>
      <c r="E28" s="277"/>
      <c r="F28" s="277"/>
      <c r="G28" s="277"/>
      <c r="H28" s="277"/>
      <c r="I28" s="278"/>
    </row>
    <row r="29" spans="1:9" x14ac:dyDescent="0.25">
      <c r="A29" s="276"/>
      <c r="B29" s="277"/>
      <c r="C29" s="277"/>
      <c r="D29" s="277"/>
      <c r="E29" s="277"/>
      <c r="F29" s="277"/>
      <c r="G29" s="277"/>
      <c r="H29" s="277"/>
      <c r="I29" s="278"/>
    </row>
    <row r="30" spans="1:9" x14ac:dyDescent="0.25">
      <c r="A30" s="276"/>
      <c r="B30" s="277"/>
      <c r="C30" s="277"/>
      <c r="D30" s="277"/>
      <c r="E30" s="277"/>
      <c r="F30" s="277"/>
      <c r="G30" s="277"/>
      <c r="H30" s="277"/>
      <c r="I30" s="278"/>
    </row>
    <row r="31" spans="1:9" x14ac:dyDescent="0.25">
      <c r="A31" s="276"/>
      <c r="B31" s="277"/>
      <c r="C31" s="277"/>
      <c r="D31" s="277"/>
      <c r="E31" s="277"/>
      <c r="F31" s="277"/>
      <c r="G31" s="277"/>
      <c r="H31" s="277"/>
      <c r="I31" s="278"/>
    </row>
    <row r="32" spans="1:9" x14ac:dyDescent="0.25">
      <c r="A32" s="276"/>
      <c r="B32" s="277"/>
      <c r="C32" s="277"/>
      <c r="D32" s="277"/>
      <c r="E32" s="277"/>
      <c r="F32" s="277"/>
      <c r="G32" s="277"/>
      <c r="H32" s="277"/>
      <c r="I32" s="278"/>
    </row>
    <row r="33" spans="1:9" x14ac:dyDescent="0.25">
      <c r="A33" s="276"/>
      <c r="B33" s="277"/>
      <c r="C33" s="277"/>
      <c r="D33" s="277"/>
      <c r="E33" s="277"/>
      <c r="F33" s="277"/>
      <c r="G33" s="277"/>
      <c r="H33" s="277"/>
      <c r="I33" s="278"/>
    </row>
    <row r="34" spans="1:9" x14ac:dyDescent="0.25">
      <c r="A34" s="276"/>
      <c r="B34" s="277"/>
      <c r="C34" s="277"/>
      <c r="D34" s="277"/>
      <c r="E34" s="277"/>
      <c r="F34" s="277"/>
      <c r="G34" s="277"/>
      <c r="H34" s="277"/>
      <c r="I34" s="278"/>
    </row>
    <row r="35" spans="1:9" x14ac:dyDescent="0.25">
      <c r="A35" s="276"/>
      <c r="B35" s="277"/>
      <c r="C35" s="277"/>
      <c r="D35" s="277"/>
      <c r="E35" s="277"/>
      <c r="F35" s="277"/>
      <c r="G35" s="277"/>
      <c r="H35" s="277"/>
      <c r="I35" s="278"/>
    </row>
    <row r="36" spans="1:9" x14ac:dyDescent="0.25">
      <c r="A36" s="276"/>
      <c r="B36" s="277"/>
      <c r="C36" s="277"/>
      <c r="D36" s="277"/>
      <c r="E36" s="277"/>
      <c r="F36" s="277"/>
      <c r="G36" s="277"/>
      <c r="H36" s="277"/>
      <c r="I36" s="278"/>
    </row>
    <row r="37" spans="1:9" x14ac:dyDescent="0.25">
      <c r="A37" s="276"/>
      <c r="B37" s="277"/>
      <c r="C37" s="277"/>
      <c r="D37" s="277"/>
      <c r="E37" s="277"/>
      <c r="F37" s="277"/>
      <c r="G37" s="277"/>
      <c r="H37" s="277"/>
      <c r="I37" s="278"/>
    </row>
    <row r="38" spans="1:9" x14ac:dyDescent="0.25">
      <c r="A38" s="276"/>
      <c r="B38" s="277"/>
      <c r="C38" s="277"/>
      <c r="D38" s="277"/>
      <c r="E38" s="277"/>
      <c r="F38" s="277"/>
      <c r="G38" s="277"/>
      <c r="H38" s="277"/>
      <c r="I38" s="278"/>
    </row>
    <row r="39" spans="1:9" x14ac:dyDescent="0.25">
      <c r="A39" s="276"/>
      <c r="B39" s="277"/>
      <c r="C39" s="277"/>
      <c r="D39" s="277"/>
      <c r="E39" s="277"/>
      <c r="F39" s="277"/>
      <c r="G39" s="277"/>
      <c r="H39" s="277"/>
      <c r="I39" s="278"/>
    </row>
    <row r="40" spans="1:9" ht="163.5" customHeight="1" x14ac:dyDescent="0.25">
      <c r="A40" s="279"/>
      <c r="B40" s="280"/>
      <c r="C40" s="280"/>
      <c r="D40" s="280"/>
      <c r="E40" s="280"/>
      <c r="F40" s="280"/>
      <c r="G40" s="280"/>
      <c r="H40" s="280"/>
      <c r="I40" s="281"/>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customXml/itemProps2.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2F6A4-59A1-41A3-867B-200B3ABEE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2020-04-27T11:37:57Z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