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20\10 MJESEČNE KONSOLIDACIJE\03 2020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 s="1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K10" i="23" l="1"/>
  <c r="M10" i="23" s="1"/>
  <c r="D44" i="21"/>
  <c r="D31" i="21"/>
  <c r="D24" i="21"/>
  <c r="E40" i="23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1" l="1"/>
  <c r="D65" i="21"/>
  <c r="D69" i="21" s="1"/>
  <c r="D83" i="21" s="1"/>
  <c r="K40" i="23"/>
  <c r="M40" i="23" s="1"/>
  <c r="K23" i="23"/>
  <c r="M23" i="23" s="1"/>
  <c r="H52" i="22"/>
  <c r="H37" i="22"/>
  <c r="H18" i="22"/>
  <c r="H9" i="22"/>
  <c r="H7" i="22" s="1"/>
  <c r="H6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I66" i="21" s="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/>
  <c r="I52" i="21"/>
  <c r="F52" i="21"/>
  <c r="I51" i="21"/>
  <c r="F51" i="21"/>
  <c r="I50" i="21"/>
  <c r="F50" i="21"/>
  <c r="H49" i="21"/>
  <c r="G49" i="21"/>
  <c r="I49" i="21" s="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H31" i="21" s="1"/>
  <c r="G35" i="21"/>
  <c r="I35" i="21" s="1"/>
  <c r="E35" i="21"/>
  <c r="F35" i="21" s="1"/>
  <c r="I34" i="21"/>
  <c r="F34" i="21"/>
  <c r="I33" i="21"/>
  <c r="F33" i="21"/>
  <c r="H32" i="21"/>
  <c r="G32" i="21"/>
  <c r="I32" i="21" s="1"/>
  <c r="F32" i="21"/>
  <c r="E32" i="2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E24" i="21" s="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I13" i="21" s="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F61" i="24" s="1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F49" i="24" s="1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F38" i="24" s="1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H31" i="24" s="1"/>
  <c r="G32" i="24"/>
  <c r="I32" i="24" s="1"/>
  <c r="E32" i="24"/>
  <c r="E31" i="24" s="1"/>
  <c r="D32" i="24"/>
  <c r="F32" i="24" s="1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I92" i="20" s="1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F63" i="20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I8" i="20" s="1"/>
  <c r="E8" i="20"/>
  <c r="F8" i="20" s="1"/>
  <c r="I74" i="21" l="1"/>
  <c r="I61" i="21"/>
  <c r="I28" i="21"/>
  <c r="I25" i="21"/>
  <c r="I7" i="21"/>
  <c r="I74" i="24"/>
  <c r="I66" i="24"/>
  <c r="I53" i="24"/>
  <c r="I45" i="24"/>
  <c r="I28" i="24"/>
  <c r="I108" i="20"/>
  <c r="I77" i="20"/>
  <c r="I25" i="20"/>
  <c r="I11" i="20"/>
  <c r="H24" i="21"/>
  <c r="G21" i="20"/>
  <c r="G15" i="20" s="1"/>
  <c r="H21" i="20"/>
  <c r="H15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H73" i="24" s="1"/>
  <c r="E44" i="21"/>
  <c r="F44" i="21" s="1"/>
  <c r="H58" i="22"/>
  <c r="H60" i="22" s="1"/>
  <c r="H62" i="22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I44" i="24" s="1"/>
  <c r="E21" i="20"/>
  <c r="G76" i="20"/>
  <c r="G124" i="20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H65" i="24"/>
  <c r="H69" i="24" s="1"/>
  <c r="H83" i="24" s="1"/>
  <c r="I7" i="24"/>
  <c r="I25" i="24"/>
  <c r="E65" i="24"/>
  <c r="E69" i="24" s="1"/>
  <c r="E83" i="24" s="1"/>
  <c r="G72" i="24"/>
  <c r="I72" i="24" s="1"/>
  <c r="F7" i="24"/>
  <c r="D24" i="24"/>
  <c r="D44" i="24"/>
  <c r="F44" i="24" s="1"/>
  <c r="I24" i="24"/>
  <c r="G31" i="24"/>
  <c r="I31" i="24" s="1"/>
  <c r="I97" i="20"/>
  <c r="G62" i="20"/>
  <c r="I62" i="20" s="1"/>
  <c r="F62" i="20"/>
  <c r="H65" i="21" l="1"/>
  <c r="H69" i="21" s="1"/>
  <c r="H83" i="21" s="1"/>
  <c r="I76" i="20"/>
  <c r="I53" i="20"/>
  <c r="H73" i="20"/>
  <c r="E65" i="21"/>
  <c r="E69" i="21" s="1"/>
  <c r="E83" i="21" s="1"/>
  <c r="I15" i="20"/>
  <c r="I21" i="20"/>
  <c r="I124" i="20"/>
  <c r="D65" i="24"/>
  <c r="F65" i="24" s="1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D69" i="24" l="1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<sst xmlns="http://schemas.openxmlformats.org/spreadsheetml/2006/main" count="555" uniqueCount="423">
  <si>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</si>
  <si>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</si>
  <si>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</si>
  <si>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</si>
  <si>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</si>
  <si>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</si>
  <si>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</si>
  <si>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</si>
  <si>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</si>
  <si>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</si>
  <si>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</si>
  <si>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</si>
  <si>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</si>
  <si>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</si>
  <si>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</si>
  <si>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</si>
  <si>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</si>
  <si>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</si>
  <si>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</si>
  <si>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</si>
  <si>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</si>
  <si>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</si>
  <si>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</si>
  <si>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</si>
  <si>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</si>
  <si>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</si>
  <si>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</si>
  <si>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</si>
  <si>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</si>
  <si>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</si>
  <si>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</si>
  <si>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</si>
  <si>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</si>
  <si>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</si>
  <si>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</si>
  <si>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</si>
  <si>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</si>
  <si>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</si>
  <si>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</si>
  <si>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</si>
  <si>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</si>
  <si>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</si>
  <si>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</si>
  <si>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</si>
  <si>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</si>
  <si>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</si>
  <si>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</si>
  <si>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</si>
  <si>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</si>
  <si>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</si>
  <si>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</si>
  <si>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</si>
  <si>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</si>
  <si>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</si>
  <si>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</si>
  <si>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</si>
  <si>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</si>
  <si>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</si>
  <si>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</si>
  <si>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</si>
  <si>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</si>
  <si>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</si>
  <si>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</si>
  <si>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</si>
  <si>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</si>
  <si>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</si>
  <si>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</si>
  <si>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</si>
  <si>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</si>
  <si>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</si>
  <si>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</si>
  <si>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</si>
  <si>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</si>
  <si>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</si>
  <si>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</si>
  <si>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</si>
  <si>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</si>
  <si>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</si>
  <si>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</si>
  <si>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</si>
  <si>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</si>
  <si>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</si>
  <si>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</si>
  <si>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</si>
  <si>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</si>
  <si>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</si>
  <si>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</si>
  <si>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</si>
  <si>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</si>
  <si>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</si>
  <si>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</si>
  <si>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</si>
  <si>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</si>
  <si>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</si>
  <si>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</si>
  <si>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</si>
  <si>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</si>
  <si>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</si>
  <si>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</si>
  <si>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</si>
  <si>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</si>
  <si>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</si>
  <si>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</si>
  <si>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</si>
  <si>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</si>
  <si>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</si>
  <si>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</si>
  <si>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</si>
  <si>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</si>
  <si>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</si>
  <si>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</si>
  <si>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</si>
  <si>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</si>
  <si>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</si>
  <si>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</si>
  <si>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</si>
  <si>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</si>
  <si>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</si>
  <si>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</si>
  <si>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</si>
  <si>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</si>
  <si>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</si>
  <si>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</si>
  <si>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</si>
  <si>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</si>
  <si>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</si>
  <si>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</si>
  <si>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</si>
  <si>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</si>
  <si>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</si>
  <si>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</si>
  <si>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</si>
  <si>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</si>
  <si>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</si>
  <si>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</si>
  <si>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</si>
  <si>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</si>
  <si>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</si>
  <si>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</si>
  <si>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</si>
  <si>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</si>
  <si>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</si>
  <si>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</si>
  <si>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</si>
  <si>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</si>
  <si>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</si>
  <si>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</si>
  <si>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</si>
  <si>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</si>
  <si>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</si>
  <si>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</si>
  <si>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</si>
  <si>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</si>
  <si>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</si>
  <si>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</si>
  <si>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</si>
  <si>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</si>
  <si>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</si>
  <si>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</si>
  <si>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</si>
  <si>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</si>
  <si>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</si>
  <si>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</si>
  <si>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</si>
  <si>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</si>
  <si>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</si>
  <si>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</si>
  <si>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</si>
  <si>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</si>
  <si>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</si>
  <si>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</si>
  <si>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</si>
  <si>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</si>
  <si>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</si>
  <si>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</si>
  <si>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</si>
  <si>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</si>
  <si>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</si>
  <si>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</si>
  <si>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</si>
  <si>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</si>
  <si>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</si>
  <si>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</si>
  <si>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</si>
  <si>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</si>
  <si>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</si>
  <si>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</si>
  <si>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</si>
  <si>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</si>
  <si>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</si>
  <si>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</si>
  <si>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</si>
  <si>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</si>
  <si>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</si>
  <si>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</si>
  <si>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</si>
  <si>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</si>
  <si>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</si>
  <si>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</si>
  <si>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</si>
  <si>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</si>
  <si>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</si>
  <si>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</si>
  <si>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</si>
  <si>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</si>
  <si>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</si>
  <si>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</si>
  <si>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</si>
  <si>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</si>
  <si>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</si>
  <si>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</si>
  <si>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</si>
  <si>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</si>
  <si>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</si>
  <si>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</si>
  <si>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</si>
  <si>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</si>
  <si>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</si>
  <si>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</si>
  <si>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</si>
  <si>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</si>
  <si>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</si>
  <si>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</si>
  <si>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</si>
  <si>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</si>
  <si>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</si>
  <si>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</si>
  <si>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</si>
  <si>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</si>
  <si>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</si>
  <si>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</si>
  <si>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</si>
  <si>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</si>
  <si>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</si>
  <si>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</si>
  <si>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</si>
  <si>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</si>
  <si>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</si>
  <si>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</si>
  <si>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</si>
  <si>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</si>
  <si>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</si>
  <si>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</si>
  <si>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</si>
  <si>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</si>
  <si>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</si>
  <si>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</si>
  <si>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</si>
  <si>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</si>
  <si>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</si>
  <si>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</si>
  <si>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</si>
  <si>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</si>
  <si>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</si>
  <si>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</si>
  <si>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</si>
  <si>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</si>
  <si>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</si>
  <si>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</si>
  <si>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</si>
  <si>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</si>
  <si>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</si>
  <si>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</si>
  <si>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</si>
  <si>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</si>
  <si>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</si>
  <si>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</si>
  <si>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</si>
  <si>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</si>
  <si>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</si>
  <si>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</si>
  <si>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</si>
  <si>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</si>
  <si>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</si>
  <si>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</si>
  <si>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</si>
  <si>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</si>
  <si>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</si>
  <si>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</si>
  <si>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</si>
  <si>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</si>
  <si>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</si>
  <si>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</si>
  <si>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</si>
  <si>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</si>
  <si>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</si>
  <si>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</si>
  <si>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</si>
  <si>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</si>
  <si>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</si>
  <si>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</si>
  <si>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</si>
  <si>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</si>
  <si>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</si>
  <si>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</si>
  <si>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</si>
  <si>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</si>
  <si>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</si>
  <si>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</si>
  <si>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</si>
  <si>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</si>
  <si>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</si>
  <si>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</si>
  <si>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</si>
  <si>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</si>
  <si>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</si>
  <si>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</si>
  <si>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</si>
  <si>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</si>
  <si>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</si>
  <si>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</si>
  <si>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</si>
  <si>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</si>
  <si>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</si>
  <si>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</si>
  <si>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</si>
  <si>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</si>
  <si>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</si>
  <si>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</si>
  <si>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</si>
  <si>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</si>
  <si>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</si>
  <si>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</si>
  <si>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</si>
  <si>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</si>
  <si>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</si>
  <si>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</si>
  <si>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</si>
  <si>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</si>
  <si>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</si>
  <si>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</si>
  <si>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</si>
  <si>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</si>
  <si>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</si>
  <si>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</si>
  <si>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</si>
  <si>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</si>
  <si>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</si>
  <si>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</si>
  <si>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</si>
  <si>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</si>
  <si>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</si>
  <si>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</si>
  <si>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</si>
  <si>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</si>
  <si>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</si>
  <si>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</si>
  <si>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</si>
  <si>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</si>
  <si>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</si>
  <si>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</si>
  <si>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</si>
  <si>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</si>
  <si>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</si>
  <si>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</si>
  <si>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</si>
  <si>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</si>
  <si>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</si>
  <si>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</si>
  <si>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</si>
  <si>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</si>
  <si>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</si>
  <si>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</si>
  <si>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</si>
  <si>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</si>
  <si>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</si>
  <si>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</si>
  <si>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</si>
  <si>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</si>
  <si>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</si>
  <si>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</si>
  <si>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</si>
  <si>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</si>
  <si>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</si>
  <si>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</si>
  <si>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</si>
  <si>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</si>
  <si>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</si>
  <si>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</si>
  <si>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</si>
  <si>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</si>
  <si>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</si>
  <si>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</si>
  <si>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01/633 3135</t>
  </si>
  <si>
    <t>jelena.matijevic@crosig.hr</t>
  </si>
  <si>
    <t>U razdoblju: 1.1.2020. - 31.3.2020.</t>
  </si>
  <si>
    <t>Stanje na dan: 31.3.2020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</si>
  <si>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</si>
  <si>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</si>
  <si>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</si>
  <si>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</si>
  <si>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</si>
  <si>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</si>
  <si>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</si>
  <si>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</si>
  <si>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</si>
  <si>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</si>
  <si>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</si>
  <si>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</si>
  <si>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</si>
  <si>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</si>
  <si>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</si>
  <si>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</si>
  <si>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</si>
  <si>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</si>
  <si>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</si>
  <si>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</si>
  <si>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</si>
  <si>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</si>
  <si>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</si>
  <si>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</si>
  <si>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</si>
  <si>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</si>
  <si>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</si>
  <si>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</si>
  <si>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</si>
  <si>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</si>
  <si>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</si>
  <si>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</si>
  <si>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</si>
  <si>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</si>
  <si>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</si>
  <si>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 xml:space="preserve">BILJEŠKE UZ FINANCIJSKE IZVJEŠTAJE - TFI
(sastavljaju se za tromjesečna izvještajna razdoblja)
Naziv izdavatelja:   Croatia osiguranje d.d.
OIB:   26187994862
Izvještajno razdoblje: 1.1.2020. - 31.3.2020.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2019. godinu, radi razumijevanja informacija objavljenih u bilješkama uz financijske izvještaje sastavljenih za prvo tromjesečje 2020. godine, dostupan je na službenoj stranici društva, službenim stranicama Zagrebačke burze te u Službenom registru propisanih informacija HANFA-e.
Računovodstvene politike korištene u pripremi financijskih izvještaja za izvještajno razdoblje odgovaraju računovodstvenim politikama korištenim u pripremi revidiranih financijskih izvještaja za 2019. godinu. Detalji su prikazani u Bilješkama u Izvještaju o poslovanju.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</si>
</sst>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31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27" fillId="4" borderId="0" xfId="5" applyFont="1" applyFill="1" applyBorder="1"/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0" fontId="4" fillId="7" borderId="49" xfId="5" quotePrefix="1" applyFont="1" applyFill="1" applyBorder="1" applyAlignment="1" applyProtection="1">
      <alignment horizontal="center" vertical="center"/>
      <protection locked="0"/>
    </xf>
    <xf numFmtId="0" fontId="4" fillId="7" borderId="51" xfId="5" quotePrefix="1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/>
    <xf numFmtId="0" fontId="27" fillId="4" borderId="0" xfId="5" applyFont="1" applyFill="1" applyBorder="1" applyAlignment="1">
      <alignment vertical="top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47" xfId="5" applyFont="1" applyFill="1" applyBorder="1" applyAlignment="1">
      <alignment horizontal="right" vertical="center" wrapText="1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/>
    </xf>
    <xf numFmtId="0" fontId="5" fillId="4" borderId="47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 wrapText="1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/>
    </xf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28" fillId="4" borderId="46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0" fontId="5" fillId="4" borderId="46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27" fillId="4" borderId="11" xfId="5" applyFont="1" applyFill="1" applyBorder="1" applyAlignment="1">
      <alignment vertical="top"/>
    </xf>
    <xf numFmtId="0" fontId="27" fillId="4" borderId="11" xfId="5" applyFont="1" applyFill="1" applyBorder="1"/>
    <xf numFmtId="0" fontId="27" fillId="4" borderId="0" xfId="5" applyFont="1" applyFill="1" applyBorder="1" applyProtection="1">
      <protection locked="0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31" fillId="7" borderId="48" xfId="6" applyFill="1" applyBorder="1" applyAlignment="1" applyProtection="1">
      <alignment vertical="center"/>
      <protection locked="0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47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vertical="top"/>
    </xf>
    <xf numFmtId="0" fontId="2" fillId="0" borderId="44" xfId="0" applyFont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7" fillId="0" borderId="44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7">
    <cellStyle name="Hyperlink" xfId="6" builtinId="8"/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tabSelected="1" zoomScale="70" zoomScaleNormal="70" workbookViewId="0">
      <selection activeCell="L1" sqref="L1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30" t="s">
        <v>326</v>
      </c>
      <c r="B1" s="131"/>
      <c r="C1" s="131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32" t="s">
        <v>343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35" t="s">
        <v>327</v>
      </c>
      <c r="B4" s="136"/>
      <c r="C4" s="136"/>
      <c r="D4" s="136"/>
      <c r="E4" s="137">
        <v>43831</v>
      </c>
      <c r="F4" s="138"/>
      <c r="G4" s="81" t="s">
        <v>328</v>
      </c>
      <c r="H4" s="137">
        <v>43921</v>
      </c>
      <c r="I4" s="138"/>
      <c r="J4" s="82"/>
    </row>
    <row r="5" spans="1:10" s="83" customFormat="1" ht="10.15" customHeight="1" x14ac:dyDescent="0.35">
      <c r="A5" s="139"/>
      <c r="B5" s="140"/>
      <c r="C5" s="140"/>
      <c r="D5" s="140"/>
      <c r="E5" s="140"/>
      <c r="F5" s="140"/>
      <c r="G5" s="140"/>
      <c r="H5" s="140"/>
      <c r="I5" s="140"/>
      <c r="J5" s="141"/>
    </row>
    <row r="6" spans="1:10" ht="20.5" customHeight="1" x14ac:dyDescent="0.3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92">
        <v>1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49" t="s">
        <v>352</v>
      </c>
      <c r="B10" s="150"/>
      <c r="C10" s="150"/>
      <c r="D10" s="150"/>
      <c r="E10" s="150"/>
      <c r="F10" s="150"/>
      <c r="G10" s="150"/>
      <c r="H10" s="150"/>
      <c r="I10" s="150"/>
      <c r="J10" s="94"/>
    </row>
    <row r="11" spans="1:10" ht="24.65" customHeight="1" x14ac:dyDescent="0.35">
      <c r="A11" s="151" t="s">
        <v>329</v>
      </c>
      <c r="B11" s="152"/>
      <c r="C11" s="144" t="s">
        <v>371</v>
      </c>
      <c r="D11" s="145"/>
      <c r="E11" s="95"/>
      <c r="F11" s="153" t="s">
        <v>353</v>
      </c>
      <c r="G11" s="143"/>
      <c r="H11" s="154" t="s">
        <v>372</v>
      </c>
      <c r="I11" s="155"/>
      <c r="J11" s="96"/>
    </row>
    <row r="12" spans="1:10" ht="14.5" customHeight="1" x14ac:dyDescent="0.35">
      <c r="A12" s="97"/>
      <c r="B12" s="98"/>
      <c r="C12" s="98"/>
      <c r="D12" s="98"/>
      <c r="E12" s="147"/>
      <c r="F12" s="147"/>
      <c r="G12" s="147"/>
      <c r="H12" s="147"/>
      <c r="I12" s="99"/>
      <c r="J12" s="96"/>
    </row>
    <row r="13" spans="1:10" ht="21" customHeight="1" x14ac:dyDescent="0.35">
      <c r="A13" s="142" t="s">
        <v>344</v>
      </c>
      <c r="B13" s="143"/>
      <c r="C13" s="144" t="s">
        <v>373</v>
      </c>
      <c r="D13" s="145"/>
      <c r="E13" s="146"/>
      <c r="F13" s="147"/>
      <c r="G13" s="147"/>
      <c r="H13" s="147"/>
      <c r="I13" s="99"/>
      <c r="J13" s="96"/>
    </row>
    <row r="14" spans="1:10" ht="10.9" customHeight="1" x14ac:dyDescent="0.35">
      <c r="A14" s="95"/>
      <c r="B14" s="99"/>
      <c r="C14" s="98"/>
      <c r="D14" s="98"/>
      <c r="E14" s="148"/>
      <c r="F14" s="148"/>
      <c r="G14" s="148"/>
      <c r="H14" s="148"/>
      <c r="I14" s="98"/>
      <c r="J14" s="100"/>
    </row>
    <row r="15" spans="1:10" ht="22.9" customHeight="1" x14ac:dyDescent="0.35">
      <c r="A15" s="142" t="s">
        <v>330</v>
      </c>
      <c r="B15" s="143"/>
      <c r="C15" s="144" t="s">
        <v>374</v>
      </c>
      <c r="D15" s="145"/>
      <c r="E15" s="164"/>
      <c r="F15" s="165"/>
      <c r="G15" s="101" t="s">
        <v>354</v>
      </c>
      <c r="H15" s="156" t="s">
        <v>375</v>
      </c>
      <c r="I15" s="157"/>
      <c r="J15" s="102"/>
    </row>
    <row r="16" spans="1:10" ht="10.9" customHeight="1" x14ac:dyDescent="0.35">
      <c r="A16" s="95"/>
      <c r="B16" s="99"/>
      <c r="C16" s="98"/>
      <c r="D16" s="98"/>
      <c r="E16" s="148"/>
      <c r="F16" s="148"/>
      <c r="G16" s="148"/>
      <c r="H16" s="148"/>
      <c r="I16" s="98"/>
      <c r="J16" s="100"/>
    </row>
    <row r="17" spans="1:10" ht="22.9" customHeight="1" x14ac:dyDescent="0.35">
      <c r="A17" s="103"/>
      <c r="B17" s="101" t="s">
        <v>355</v>
      </c>
      <c r="C17" s="156">
        <v>199</v>
      </c>
      <c r="D17" s="157"/>
      <c r="E17" s="104"/>
      <c r="F17" s="104"/>
      <c r="G17" s="104"/>
      <c r="H17" s="104"/>
      <c r="I17" s="104"/>
      <c r="J17" s="102"/>
    </row>
    <row r="18" spans="1:10" x14ac:dyDescent="0.35">
      <c r="A18" s="158"/>
      <c r="B18" s="159"/>
      <c r="C18" s="148"/>
      <c r="D18" s="148"/>
      <c r="E18" s="148"/>
      <c r="F18" s="148"/>
      <c r="G18" s="148"/>
      <c r="H18" s="148"/>
      <c r="I18" s="98"/>
      <c r="J18" s="100"/>
    </row>
    <row r="19" spans="1:10" x14ac:dyDescent="0.35">
      <c r="A19" s="151" t="s">
        <v>331</v>
      </c>
      <c r="B19" s="160"/>
      <c r="C19" s="161" t="s">
        <v>376</v>
      </c>
      <c r="D19" s="162"/>
      <c r="E19" s="162"/>
      <c r="F19" s="162"/>
      <c r="G19" s="162"/>
      <c r="H19" s="162"/>
      <c r="I19" s="162"/>
      <c r="J19" s="163"/>
    </row>
    <row r="20" spans="1:10" x14ac:dyDescent="0.35">
      <c r="A20" s="97"/>
      <c r="B20" s="98"/>
      <c r="C20" s="105"/>
      <c r="D20" s="98"/>
      <c r="E20" s="148"/>
      <c r="F20" s="148"/>
      <c r="G20" s="148"/>
      <c r="H20" s="148"/>
      <c r="I20" s="98"/>
      <c r="J20" s="100"/>
    </row>
    <row r="21" spans="1:10" x14ac:dyDescent="0.35">
      <c r="A21" s="151" t="s">
        <v>332</v>
      </c>
      <c r="B21" s="160"/>
      <c r="C21" s="154" t="s">
        <v>377</v>
      </c>
      <c r="D21" s="155"/>
      <c r="E21" s="148"/>
      <c r="F21" s="148"/>
      <c r="G21" s="161" t="s">
        <v>378</v>
      </c>
      <c r="H21" s="162"/>
      <c r="I21" s="162"/>
      <c r="J21" s="163"/>
    </row>
    <row r="22" spans="1:10" x14ac:dyDescent="0.35">
      <c r="A22" s="97"/>
      <c r="B22" s="98"/>
      <c r="C22" s="98"/>
      <c r="D22" s="98"/>
      <c r="E22" s="148"/>
      <c r="F22" s="148"/>
      <c r="G22" s="148"/>
      <c r="H22" s="148"/>
      <c r="I22" s="98"/>
      <c r="J22" s="100"/>
    </row>
    <row r="23" spans="1:10" x14ac:dyDescent="0.35">
      <c r="A23" s="151" t="s">
        <v>333</v>
      </c>
      <c r="B23" s="160"/>
      <c r="C23" s="161" t="s">
        <v>379</v>
      </c>
      <c r="D23" s="162"/>
      <c r="E23" s="162"/>
      <c r="F23" s="162"/>
      <c r="G23" s="162"/>
      <c r="H23" s="162"/>
      <c r="I23" s="162"/>
      <c r="J23" s="163"/>
    </row>
    <row r="24" spans="1:10" x14ac:dyDescent="0.35">
      <c r="A24" s="97"/>
      <c r="B24" s="98"/>
      <c r="C24" s="98"/>
      <c r="D24" s="98"/>
      <c r="E24" s="148"/>
      <c r="F24" s="148"/>
      <c r="G24" s="148"/>
      <c r="H24" s="148"/>
      <c r="I24" s="98"/>
      <c r="J24" s="100"/>
    </row>
    <row r="25" spans="1:10" x14ac:dyDescent="0.35">
      <c r="A25" s="151" t="s">
        <v>334</v>
      </c>
      <c r="B25" s="160"/>
      <c r="C25" s="167" t="s">
        <v>380</v>
      </c>
      <c r="D25" s="168"/>
      <c r="E25" s="168"/>
      <c r="F25" s="168"/>
      <c r="G25" s="168"/>
      <c r="H25" s="168"/>
      <c r="I25" s="168"/>
      <c r="J25" s="169"/>
    </row>
    <row r="26" spans="1:10" x14ac:dyDescent="0.35">
      <c r="A26" s="97"/>
      <c r="B26" s="98"/>
      <c r="C26" s="105"/>
      <c r="D26" s="98"/>
      <c r="E26" s="148"/>
      <c r="F26" s="148"/>
      <c r="G26" s="148"/>
      <c r="H26" s="148"/>
      <c r="I26" s="98"/>
      <c r="J26" s="100"/>
    </row>
    <row r="27" spans="1:10" x14ac:dyDescent="0.35">
      <c r="A27" s="151" t="s">
        <v>335</v>
      </c>
      <c r="B27" s="160"/>
      <c r="C27" s="170" t="s">
        <v>381</v>
      </c>
      <c r="D27" s="171"/>
      <c r="E27" s="171"/>
      <c r="F27" s="171"/>
      <c r="G27" s="171"/>
      <c r="H27" s="171"/>
      <c r="I27" s="171"/>
      <c r="J27" s="172"/>
    </row>
    <row r="28" spans="1:10" ht="13.9" customHeight="1" x14ac:dyDescent="0.35">
      <c r="A28" s="97"/>
      <c r="B28" s="98"/>
      <c r="C28" s="105"/>
      <c r="D28" s="98"/>
      <c r="E28" s="148"/>
      <c r="F28" s="148"/>
      <c r="G28" s="148"/>
      <c r="H28" s="148"/>
      <c r="I28" s="98"/>
      <c r="J28" s="100"/>
    </row>
    <row r="29" spans="1:10" ht="22.9" customHeight="1" x14ac:dyDescent="0.35">
      <c r="A29" s="142" t="s">
        <v>345</v>
      </c>
      <c r="B29" s="160"/>
      <c r="C29" s="106">
        <v>3325</v>
      </c>
      <c r="D29" s="107"/>
      <c r="E29" s="166"/>
      <c r="F29" s="166"/>
      <c r="G29" s="166"/>
      <c r="H29" s="166"/>
      <c r="I29" s="108"/>
      <c r="J29" s="109"/>
    </row>
    <row r="30" spans="1:10" x14ac:dyDescent="0.35">
      <c r="A30" s="97"/>
      <c r="B30" s="98"/>
      <c r="C30" s="98"/>
      <c r="D30" s="98"/>
      <c r="E30" s="148"/>
      <c r="F30" s="148"/>
      <c r="G30" s="148"/>
      <c r="H30" s="148"/>
      <c r="I30" s="108"/>
      <c r="J30" s="109"/>
    </row>
    <row r="31" spans="1:10" x14ac:dyDescent="0.35">
      <c r="A31" s="151" t="s">
        <v>336</v>
      </c>
      <c r="B31" s="160"/>
      <c r="C31" s="121" t="s">
        <v>358</v>
      </c>
      <c r="D31" s="173" t="s">
        <v>356</v>
      </c>
      <c r="E31" s="174"/>
      <c r="F31" s="174"/>
      <c r="G31" s="174"/>
      <c r="H31" s="110"/>
      <c r="I31" s="111" t="s">
        <v>357</v>
      </c>
      <c r="J31" s="112" t="s">
        <v>358</v>
      </c>
    </row>
    <row r="32" spans="1:10" x14ac:dyDescent="0.35">
      <c r="A32" s="151"/>
      <c r="B32" s="160"/>
      <c r="C32" s="113"/>
      <c r="D32" s="81"/>
      <c r="E32" s="165"/>
      <c r="F32" s="165"/>
      <c r="G32" s="165"/>
      <c r="H32" s="165"/>
      <c r="I32" s="108"/>
      <c r="J32" s="109"/>
    </row>
    <row r="33" spans="1:10" x14ac:dyDescent="0.35">
      <c r="A33" s="151" t="s">
        <v>346</v>
      </c>
      <c r="B33" s="160"/>
      <c r="C33" s="106" t="s">
        <v>360</v>
      </c>
      <c r="D33" s="173" t="s">
        <v>359</v>
      </c>
      <c r="E33" s="174"/>
      <c r="F33" s="174"/>
      <c r="G33" s="174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48"/>
      <c r="F34" s="148"/>
      <c r="G34" s="148"/>
      <c r="H34" s="148"/>
      <c r="I34" s="98"/>
      <c r="J34" s="100"/>
    </row>
    <row r="35" spans="1:10" x14ac:dyDescent="0.35">
      <c r="A35" s="173" t="s">
        <v>347</v>
      </c>
      <c r="B35" s="174"/>
      <c r="C35" s="174"/>
      <c r="D35" s="174"/>
      <c r="E35" s="174" t="s">
        <v>337</v>
      </c>
      <c r="F35" s="174"/>
      <c r="G35" s="174"/>
      <c r="H35" s="174"/>
      <c r="I35" s="174"/>
      <c r="J35" s="114" t="s">
        <v>338</v>
      </c>
    </row>
    <row r="36" spans="1:10" x14ac:dyDescent="0.35">
      <c r="A36" s="97"/>
      <c r="B36" s="98"/>
      <c r="C36" s="98"/>
      <c r="D36" s="98"/>
      <c r="E36" s="148"/>
      <c r="F36" s="148"/>
      <c r="G36" s="148"/>
      <c r="H36" s="148"/>
      <c r="I36" s="98"/>
      <c r="J36" s="109"/>
    </row>
    <row r="37" spans="1:10" x14ac:dyDescent="0.35">
      <c r="A37" s="175" t="s">
        <v>387</v>
      </c>
      <c r="B37" s="176"/>
      <c r="C37" s="176"/>
      <c r="D37" s="176"/>
      <c r="E37" s="175" t="s">
        <v>378</v>
      </c>
      <c r="F37" s="176"/>
      <c r="G37" s="176"/>
      <c r="H37" s="176"/>
      <c r="I37" s="177"/>
      <c r="J37" s="126" t="s">
        <v>388</v>
      </c>
    </row>
    <row r="38" spans="1:10" x14ac:dyDescent="0.35">
      <c r="A38" s="97"/>
      <c r="B38" s="98"/>
      <c r="C38" s="105"/>
      <c r="D38" s="178"/>
      <c r="E38" s="178"/>
      <c r="F38" s="178"/>
      <c r="G38" s="178"/>
      <c r="H38" s="178"/>
      <c r="I38" s="178"/>
      <c r="J38" s="100"/>
    </row>
    <row r="39" spans="1:10" x14ac:dyDescent="0.35">
      <c r="A39" s="175" t="s">
        <v>389</v>
      </c>
      <c r="B39" s="176"/>
      <c r="C39" s="176"/>
      <c r="D39" s="177"/>
      <c r="E39" s="175" t="s">
        <v>378</v>
      </c>
      <c r="F39" s="176"/>
      <c r="G39" s="176"/>
      <c r="H39" s="176"/>
      <c r="I39" s="177"/>
      <c r="J39" s="127" t="s">
        <v>390</v>
      </c>
    </row>
    <row r="40" spans="1:10" x14ac:dyDescent="0.35">
      <c r="A40" s="97"/>
      <c r="B40" s="98"/>
      <c r="C40" s="105"/>
      <c r="D40" s="115"/>
      <c r="E40" s="178"/>
      <c r="F40" s="178"/>
      <c r="G40" s="178"/>
      <c r="H40" s="178"/>
      <c r="I40" s="99"/>
      <c r="J40" s="100"/>
    </row>
    <row r="41" spans="1:10" x14ac:dyDescent="0.35">
      <c r="A41" s="175" t="s">
        <v>391</v>
      </c>
      <c r="B41" s="176"/>
      <c r="C41" s="176"/>
      <c r="D41" s="177"/>
      <c r="E41" s="175" t="s">
        <v>378</v>
      </c>
      <c r="F41" s="176"/>
      <c r="G41" s="176"/>
      <c r="H41" s="176"/>
      <c r="I41" s="177"/>
      <c r="J41" s="127" t="s">
        <v>392</v>
      </c>
    </row>
    <row r="42" spans="1:10" x14ac:dyDescent="0.35">
      <c r="A42" s="97"/>
      <c r="B42" s="98"/>
      <c r="C42" s="105"/>
      <c r="D42" s="115"/>
      <c r="E42" s="178"/>
      <c r="F42" s="178"/>
      <c r="G42" s="178"/>
      <c r="H42" s="178"/>
      <c r="I42" s="99"/>
      <c r="J42" s="100"/>
    </row>
    <row r="43" spans="1:10" x14ac:dyDescent="0.35">
      <c r="A43" s="175" t="s">
        <v>393</v>
      </c>
      <c r="B43" s="176"/>
      <c r="C43" s="176"/>
      <c r="D43" s="177"/>
      <c r="E43" s="175" t="s">
        <v>378</v>
      </c>
      <c r="F43" s="176"/>
      <c r="G43" s="176"/>
      <c r="H43" s="176"/>
      <c r="I43" s="177"/>
      <c r="J43" s="127" t="s">
        <v>394</v>
      </c>
    </row>
    <row r="44" spans="1:10" x14ac:dyDescent="0.35">
      <c r="A44" s="116"/>
      <c r="B44" s="124"/>
      <c r="C44" s="180"/>
      <c r="D44" s="180"/>
      <c r="E44" s="181"/>
      <c r="F44" s="181"/>
      <c r="G44" s="180"/>
      <c r="H44" s="180"/>
      <c r="I44" s="180"/>
      <c r="J44" s="100"/>
    </row>
    <row r="45" spans="1:10" x14ac:dyDescent="0.35">
      <c r="A45" s="175" t="s">
        <v>395</v>
      </c>
      <c r="B45" s="176"/>
      <c r="C45" s="176"/>
      <c r="D45" s="177"/>
      <c r="E45" s="175" t="s">
        <v>378</v>
      </c>
      <c r="F45" s="176"/>
      <c r="G45" s="176"/>
      <c r="H45" s="176"/>
      <c r="I45" s="177"/>
      <c r="J45" s="127" t="s">
        <v>396</v>
      </c>
    </row>
    <row r="46" spans="1:10" x14ac:dyDescent="0.35">
      <c r="A46" s="116"/>
      <c r="B46" s="105"/>
      <c r="C46" s="105"/>
      <c r="D46" s="98"/>
      <c r="E46" s="182"/>
      <c r="F46" s="182"/>
      <c r="G46" s="179"/>
      <c r="H46" s="179"/>
      <c r="I46" s="98"/>
      <c r="J46" s="100"/>
    </row>
    <row r="47" spans="1:10" x14ac:dyDescent="0.35">
      <c r="A47" s="175" t="s">
        <v>397</v>
      </c>
      <c r="B47" s="176"/>
      <c r="C47" s="176"/>
      <c r="D47" s="177"/>
      <c r="E47" s="175" t="s">
        <v>398</v>
      </c>
      <c r="F47" s="176"/>
      <c r="G47" s="176"/>
      <c r="H47" s="176"/>
      <c r="I47" s="177"/>
      <c r="J47" s="106">
        <v>20097647</v>
      </c>
    </row>
    <row r="48" spans="1:10" x14ac:dyDescent="0.35">
      <c r="A48" s="116"/>
      <c r="B48" s="124"/>
      <c r="C48" s="124"/>
      <c r="D48" s="123"/>
      <c r="E48" s="125"/>
      <c r="F48" s="125"/>
      <c r="G48" s="124"/>
      <c r="H48" s="124"/>
      <c r="I48" s="123"/>
      <c r="J48" s="100"/>
    </row>
    <row r="49" spans="1:10" x14ac:dyDescent="0.35">
      <c r="A49" s="175" t="s">
        <v>399</v>
      </c>
      <c r="B49" s="176"/>
      <c r="C49" s="176"/>
      <c r="D49" s="177"/>
      <c r="E49" s="175" t="s">
        <v>400</v>
      </c>
      <c r="F49" s="176"/>
      <c r="G49" s="176"/>
      <c r="H49" s="176"/>
      <c r="I49" s="177"/>
      <c r="J49" s="106">
        <v>7810318</v>
      </c>
    </row>
    <row r="50" spans="1:10" x14ac:dyDescent="0.35">
      <c r="A50" s="116"/>
      <c r="B50" s="124"/>
      <c r="C50" s="124"/>
      <c r="D50" s="123"/>
      <c r="E50" s="125"/>
      <c r="F50" s="125"/>
      <c r="G50" s="124"/>
      <c r="H50" s="124"/>
      <c r="I50" s="123"/>
      <c r="J50" s="100"/>
    </row>
    <row r="51" spans="1:10" x14ac:dyDescent="0.35">
      <c r="A51" s="175" t="s">
        <v>401</v>
      </c>
      <c r="B51" s="176"/>
      <c r="C51" s="176"/>
      <c r="D51" s="177"/>
      <c r="E51" s="175" t="s">
        <v>402</v>
      </c>
      <c r="F51" s="176"/>
      <c r="G51" s="176"/>
      <c r="H51" s="176"/>
      <c r="I51" s="177"/>
      <c r="J51" s="127" t="s">
        <v>403</v>
      </c>
    </row>
    <row r="52" spans="1:10" x14ac:dyDescent="0.35">
      <c r="A52" s="116"/>
      <c r="B52" s="124"/>
      <c r="C52" s="124"/>
      <c r="D52" s="123"/>
      <c r="E52" s="125"/>
      <c r="F52" s="125"/>
      <c r="G52" s="124"/>
      <c r="H52" s="124"/>
      <c r="I52" s="123"/>
      <c r="J52" s="100"/>
    </row>
    <row r="53" spans="1:10" x14ac:dyDescent="0.35">
      <c r="A53" s="175" t="s">
        <v>404</v>
      </c>
      <c r="B53" s="176"/>
      <c r="C53" s="176"/>
      <c r="D53" s="177"/>
      <c r="E53" s="175" t="s">
        <v>402</v>
      </c>
      <c r="F53" s="176"/>
      <c r="G53" s="176"/>
      <c r="H53" s="176"/>
      <c r="I53" s="177"/>
      <c r="J53" s="127" t="s">
        <v>405</v>
      </c>
    </row>
    <row r="54" spans="1:10" x14ac:dyDescent="0.35">
      <c r="A54" s="116"/>
      <c r="B54" s="124"/>
      <c r="C54" s="124"/>
      <c r="D54" s="123"/>
      <c r="E54" s="125"/>
      <c r="F54" s="125"/>
      <c r="G54" s="124"/>
      <c r="H54" s="124"/>
      <c r="I54" s="123"/>
      <c r="J54" s="100"/>
    </row>
    <row r="55" spans="1:10" x14ac:dyDescent="0.35">
      <c r="A55" s="175" t="s">
        <v>406</v>
      </c>
      <c r="B55" s="176"/>
      <c r="C55" s="176"/>
      <c r="D55" s="177"/>
      <c r="E55" s="175" t="s">
        <v>378</v>
      </c>
      <c r="F55" s="176"/>
      <c r="G55" s="176"/>
      <c r="H55" s="176"/>
      <c r="I55" s="177"/>
      <c r="J55" s="127" t="s">
        <v>407</v>
      </c>
    </row>
    <row r="56" spans="1:10" x14ac:dyDescent="0.35">
      <c r="A56" s="116"/>
      <c r="B56" s="124"/>
      <c r="C56" s="124"/>
      <c r="D56" s="123"/>
      <c r="E56" s="125"/>
      <c r="F56" s="125"/>
      <c r="G56" s="124"/>
      <c r="H56" s="124"/>
      <c r="I56" s="123"/>
      <c r="J56" s="100"/>
    </row>
    <row r="57" spans="1:10" x14ac:dyDescent="0.35">
      <c r="A57" s="175" t="s">
        <v>408</v>
      </c>
      <c r="B57" s="176"/>
      <c r="C57" s="176"/>
      <c r="D57" s="177"/>
      <c r="E57" s="175" t="s">
        <v>378</v>
      </c>
      <c r="F57" s="176"/>
      <c r="G57" s="176"/>
      <c r="H57" s="176"/>
      <c r="I57" s="177"/>
      <c r="J57" s="127" t="s">
        <v>409</v>
      </c>
    </row>
    <row r="58" spans="1:10" x14ac:dyDescent="0.35">
      <c r="A58" s="116"/>
      <c r="B58" s="124"/>
      <c r="C58" s="124"/>
      <c r="D58" s="123"/>
      <c r="E58" s="125"/>
      <c r="F58" s="125"/>
      <c r="G58" s="124"/>
      <c r="H58" s="124"/>
      <c r="I58" s="123"/>
      <c r="J58" s="100"/>
    </row>
    <row r="59" spans="1:10" x14ac:dyDescent="0.35">
      <c r="A59" s="175" t="s">
        <v>410</v>
      </c>
      <c r="B59" s="176"/>
      <c r="C59" s="176"/>
      <c r="D59" s="177"/>
      <c r="E59" s="175" t="s">
        <v>378</v>
      </c>
      <c r="F59" s="176"/>
      <c r="G59" s="176"/>
      <c r="H59" s="176"/>
      <c r="I59" s="177"/>
      <c r="J59" s="127" t="s">
        <v>411</v>
      </c>
    </row>
    <row r="60" spans="1:10" x14ac:dyDescent="0.35">
      <c r="A60" s="116"/>
      <c r="B60" s="124"/>
      <c r="C60" s="124"/>
      <c r="D60" s="123"/>
      <c r="E60" s="125"/>
      <c r="F60" s="125"/>
      <c r="G60" s="124"/>
      <c r="H60" s="124"/>
      <c r="I60" s="123"/>
      <c r="J60" s="100"/>
    </row>
    <row r="61" spans="1:10" x14ac:dyDescent="0.35">
      <c r="A61" s="175" t="s">
        <v>412</v>
      </c>
      <c r="B61" s="176"/>
      <c r="C61" s="176"/>
      <c r="D61" s="177"/>
      <c r="E61" s="175" t="s">
        <v>378</v>
      </c>
      <c r="F61" s="176"/>
      <c r="G61" s="176"/>
      <c r="H61" s="176"/>
      <c r="I61" s="177"/>
      <c r="J61" s="127" t="s">
        <v>413</v>
      </c>
    </row>
    <row r="62" spans="1:10" x14ac:dyDescent="0.35">
      <c r="A62" s="116"/>
      <c r="B62" s="124"/>
      <c r="C62" s="124"/>
      <c r="D62" s="123"/>
      <c r="E62" s="125"/>
      <c r="F62" s="125"/>
      <c r="G62" s="124"/>
      <c r="H62" s="124"/>
      <c r="I62" s="123"/>
      <c r="J62" s="100"/>
    </row>
    <row r="63" spans="1:10" x14ac:dyDescent="0.35">
      <c r="A63" s="175" t="s">
        <v>414</v>
      </c>
      <c r="B63" s="176"/>
      <c r="C63" s="176"/>
      <c r="D63" s="177"/>
      <c r="E63" s="175" t="s">
        <v>378</v>
      </c>
      <c r="F63" s="176"/>
      <c r="G63" s="176"/>
      <c r="H63" s="176"/>
      <c r="I63" s="177"/>
      <c r="J63" s="127" t="s">
        <v>415</v>
      </c>
    </row>
    <row r="64" spans="1:10" x14ac:dyDescent="0.35">
      <c r="A64" s="116"/>
      <c r="B64" s="124"/>
      <c r="C64" s="124"/>
      <c r="D64" s="123"/>
      <c r="E64" s="125"/>
      <c r="F64" s="125"/>
      <c r="G64" s="124"/>
      <c r="H64" s="124"/>
      <c r="I64" s="123"/>
      <c r="J64" s="100"/>
    </row>
    <row r="65" spans="1:10" x14ac:dyDescent="0.35">
      <c r="A65" s="175" t="s">
        <v>416</v>
      </c>
      <c r="B65" s="176"/>
      <c r="C65" s="176"/>
      <c r="D65" s="177"/>
      <c r="E65" s="175" t="s">
        <v>378</v>
      </c>
      <c r="F65" s="176"/>
      <c r="G65" s="176"/>
      <c r="H65" s="176"/>
      <c r="I65" s="177"/>
      <c r="J65" s="127" t="s">
        <v>417</v>
      </c>
    </row>
    <row r="66" spans="1:10" x14ac:dyDescent="0.35">
      <c r="A66" s="116"/>
      <c r="B66" s="124"/>
      <c r="C66" s="124"/>
      <c r="D66" s="123"/>
      <c r="E66" s="125"/>
      <c r="F66" s="125"/>
      <c r="G66" s="124"/>
      <c r="H66" s="124"/>
      <c r="I66" s="123"/>
      <c r="J66" s="100"/>
    </row>
    <row r="67" spans="1:10" x14ac:dyDescent="0.35">
      <c r="A67" s="175" t="s">
        <v>418</v>
      </c>
      <c r="B67" s="176"/>
      <c r="C67" s="176"/>
      <c r="D67" s="177"/>
      <c r="E67" s="175" t="s">
        <v>419</v>
      </c>
      <c r="F67" s="176"/>
      <c r="G67" s="176"/>
      <c r="H67" s="176"/>
      <c r="I67" s="177"/>
      <c r="J67" s="127" t="s">
        <v>420</v>
      </c>
    </row>
    <row r="68" spans="1:10" x14ac:dyDescent="0.35">
      <c r="A68" s="116"/>
      <c r="B68" s="105"/>
      <c r="C68" s="105"/>
      <c r="D68" s="98"/>
      <c r="E68" s="148"/>
      <c r="F68" s="148"/>
      <c r="G68" s="179"/>
      <c r="H68" s="179"/>
      <c r="I68" s="98"/>
      <c r="J68" s="117" t="s">
        <v>362</v>
      </c>
    </row>
    <row r="69" spans="1:10" x14ac:dyDescent="0.35">
      <c r="A69" s="175" t="s">
        <v>421</v>
      </c>
      <c r="B69" s="176"/>
      <c r="C69" s="176"/>
      <c r="D69" s="177"/>
      <c r="E69" s="175" t="s">
        <v>378</v>
      </c>
      <c r="F69" s="176"/>
      <c r="G69" s="176"/>
      <c r="H69" s="176"/>
      <c r="I69" s="177"/>
      <c r="J69" s="127">
        <v>80339352</v>
      </c>
    </row>
    <row r="70" spans="1:10" x14ac:dyDescent="0.35">
      <c r="A70" s="116"/>
      <c r="B70" s="129"/>
      <c r="C70" s="129"/>
      <c r="D70" s="128"/>
      <c r="E70" s="128"/>
      <c r="F70" s="128"/>
      <c r="G70" s="129"/>
      <c r="H70" s="129"/>
      <c r="I70" s="128"/>
      <c r="J70" s="117"/>
    </row>
    <row r="71" spans="1:10" x14ac:dyDescent="0.35">
      <c r="A71" s="116"/>
      <c r="B71" s="105"/>
      <c r="C71" s="105"/>
      <c r="D71" s="98"/>
      <c r="E71" s="148"/>
      <c r="F71" s="148"/>
      <c r="G71" s="179"/>
      <c r="H71" s="179"/>
      <c r="I71" s="98"/>
      <c r="J71" s="117" t="s">
        <v>363</v>
      </c>
    </row>
    <row r="72" spans="1:10" ht="14.5" customHeight="1" x14ac:dyDescent="0.35">
      <c r="A72" s="142" t="s">
        <v>339</v>
      </c>
      <c r="B72" s="153"/>
      <c r="C72" s="154" t="s">
        <v>363</v>
      </c>
      <c r="D72" s="155"/>
      <c r="E72" s="193" t="s">
        <v>364</v>
      </c>
      <c r="F72" s="194"/>
      <c r="G72" s="161"/>
      <c r="H72" s="162"/>
      <c r="I72" s="162"/>
      <c r="J72" s="163"/>
    </row>
    <row r="73" spans="1:10" x14ac:dyDescent="0.35">
      <c r="A73" s="116"/>
      <c r="B73" s="105"/>
      <c r="C73" s="179"/>
      <c r="D73" s="179"/>
      <c r="E73" s="148"/>
      <c r="F73" s="148"/>
      <c r="G73" s="195" t="s">
        <v>365</v>
      </c>
      <c r="H73" s="195"/>
      <c r="I73" s="195"/>
      <c r="J73" s="89"/>
    </row>
    <row r="74" spans="1:10" ht="13.9" customHeight="1" x14ac:dyDescent="0.35">
      <c r="A74" s="142" t="s">
        <v>340</v>
      </c>
      <c r="B74" s="153"/>
      <c r="C74" s="161" t="s">
        <v>382</v>
      </c>
      <c r="D74" s="162"/>
      <c r="E74" s="162"/>
      <c r="F74" s="162"/>
      <c r="G74" s="162"/>
      <c r="H74" s="162"/>
      <c r="I74" s="162"/>
      <c r="J74" s="163"/>
    </row>
    <row r="75" spans="1:10" x14ac:dyDescent="0.35">
      <c r="A75" s="97"/>
      <c r="B75" s="98"/>
      <c r="C75" s="166" t="s">
        <v>341</v>
      </c>
      <c r="D75" s="166"/>
      <c r="E75" s="166"/>
      <c r="F75" s="166"/>
      <c r="G75" s="166"/>
      <c r="H75" s="166"/>
      <c r="I75" s="166"/>
      <c r="J75" s="100"/>
    </row>
    <row r="76" spans="1:10" x14ac:dyDescent="0.35">
      <c r="A76" s="142" t="s">
        <v>342</v>
      </c>
      <c r="B76" s="153"/>
      <c r="C76" s="189" t="s">
        <v>383</v>
      </c>
      <c r="D76" s="190"/>
      <c r="E76" s="191"/>
      <c r="F76" s="148"/>
      <c r="G76" s="148"/>
      <c r="H76" s="174"/>
      <c r="I76" s="174"/>
      <c r="J76" s="192"/>
    </row>
    <row r="77" spans="1:10" x14ac:dyDescent="0.35">
      <c r="A77" s="97"/>
      <c r="B77" s="98"/>
      <c r="C77" s="105"/>
      <c r="D77" s="98"/>
      <c r="E77" s="148"/>
      <c r="F77" s="148"/>
      <c r="G77" s="148"/>
      <c r="H77" s="148"/>
      <c r="I77" s="98"/>
      <c r="J77" s="100"/>
    </row>
    <row r="78" spans="1:10" ht="14.5" customHeight="1" x14ac:dyDescent="0.35">
      <c r="A78" s="142" t="s">
        <v>334</v>
      </c>
      <c r="B78" s="153"/>
      <c r="C78" s="188" t="s">
        <v>384</v>
      </c>
      <c r="D78" s="184"/>
      <c r="E78" s="184"/>
      <c r="F78" s="184"/>
      <c r="G78" s="184"/>
      <c r="H78" s="184"/>
      <c r="I78" s="184"/>
      <c r="J78" s="185"/>
    </row>
    <row r="79" spans="1:10" x14ac:dyDescent="0.35">
      <c r="A79" s="97"/>
      <c r="B79" s="98"/>
      <c r="C79" s="98"/>
      <c r="D79" s="98"/>
      <c r="E79" s="148"/>
      <c r="F79" s="148"/>
      <c r="G79" s="148"/>
      <c r="H79" s="148"/>
      <c r="I79" s="98"/>
      <c r="J79" s="100"/>
    </row>
    <row r="80" spans="1:10" x14ac:dyDescent="0.35">
      <c r="A80" s="142" t="s">
        <v>366</v>
      </c>
      <c r="B80" s="153"/>
      <c r="C80" s="183"/>
      <c r="D80" s="184"/>
      <c r="E80" s="184"/>
      <c r="F80" s="184"/>
      <c r="G80" s="184"/>
      <c r="H80" s="184"/>
      <c r="I80" s="184"/>
      <c r="J80" s="185"/>
    </row>
    <row r="81" spans="1:10" ht="14.5" customHeight="1" x14ac:dyDescent="0.35">
      <c r="A81" s="97"/>
      <c r="B81" s="98"/>
      <c r="C81" s="186" t="s">
        <v>367</v>
      </c>
      <c r="D81" s="186"/>
      <c r="E81" s="186"/>
      <c r="F81" s="186"/>
      <c r="G81" s="98"/>
      <c r="H81" s="98"/>
      <c r="I81" s="98"/>
      <c r="J81" s="100"/>
    </row>
    <row r="82" spans="1:10" x14ac:dyDescent="0.35">
      <c r="A82" s="142" t="s">
        <v>368</v>
      </c>
      <c r="B82" s="153"/>
      <c r="C82" s="183"/>
      <c r="D82" s="184"/>
      <c r="E82" s="184"/>
      <c r="F82" s="184"/>
      <c r="G82" s="184"/>
      <c r="H82" s="184"/>
      <c r="I82" s="184"/>
      <c r="J82" s="185"/>
    </row>
    <row r="83" spans="1:10" ht="14.5" customHeight="1" x14ac:dyDescent="0.35">
      <c r="A83" s="118"/>
      <c r="B83" s="119"/>
      <c r="C83" s="187" t="s">
        <v>369</v>
      </c>
      <c r="D83" s="187"/>
      <c r="E83" s="187"/>
      <c r="F83" s="187"/>
      <c r="G83" s="187"/>
      <c r="H83" s="119"/>
      <c r="I83" s="119"/>
      <c r="J83" s="120"/>
    </row>
    <row r="90" spans="1:10" ht="27" customHeight="1" x14ac:dyDescent="0.35"/>
    <row r="94" spans="1:10" ht="38.5" customHeight="1" x14ac:dyDescent="0.35"/>
  </sheetData>
  <sheetProtection formatCells="0" insertRows="0"/>
  <mergeCells count="144">
    <mergeCell ref="A74:B74"/>
    <mergeCell ref="C74:J74"/>
    <mergeCell ref="C75:I75"/>
    <mergeCell ref="A76:B76"/>
    <mergeCell ref="C76:E76"/>
    <mergeCell ref="F76:G76"/>
    <mergeCell ref="H76:J76"/>
    <mergeCell ref="A72:B72"/>
    <mergeCell ref="C72:D72"/>
    <mergeCell ref="E72:F72"/>
    <mergeCell ref="G72:J72"/>
    <mergeCell ref="C73:D73"/>
    <mergeCell ref="E73:F73"/>
    <mergeCell ref="G73:I73"/>
    <mergeCell ref="A80:B80"/>
    <mergeCell ref="C80:J80"/>
    <mergeCell ref="C81:F81"/>
    <mergeCell ref="A82:B82"/>
    <mergeCell ref="C82:J82"/>
    <mergeCell ref="C83:G83"/>
    <mergeCell ref="E77:F77"/>
    <mergeCell ref="G77:H77"/>
    <mergeCell ref="A78:B78"/>
    <mergeCell ref="C78:J78"/>
    <mergeCell ref="E79:F79"/>
    <mergeCell ref="G79:H79"/>
    <mergeCell ref="A67:D67"/>
    <mergeCell ref="E67:I67"/>
    <mergeCell ref="E68:F68"/>
    <mergeCell ref="G68:H68"/>
    <mergeCell ref="E71:F71"/>
    <mergeCell ref="G71:H71"/>
    <mergeCell ref="A69:D69"/>
    <mergeCell ref="E69:I69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A49:D49"/>
    <mergeCell ref="E49:I49"/>
    <mergeCell ref="A51:D51"/>
    <mergeCell ref="E51:I51"/>
    <mergeCell ref="A53:D53"/>
    <mergeCell ref="E53:I53"/>
    <mergeCell ref="A55:D55"/>
    <mergeCell ref="A65:D65"/>
    <mergeCell ref="E65:I65"/>
    <mergeCell ref="E55:I55"/>
    <mergeCell ref="A57:D57"/>
    <mergeCell ref="E57:I57"/>
    <mergeCell ref="A59:D59"/>
    <mergeCell ref="E59:I59"/>
    <mergeCell ref="A61:D61"/>
    <mergeCell ref="E61:I61"/>
    <mergeCell ref="A63:D63"/>
    <mergeCell ref="E63:I6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72:D72">
      <formula1>$J$68:$J$71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zoomScale="70" zoomScaleNormal="100" zoomScaleSheetLayoutView="70" workbookViewId="0">
      <selection sqref="A1:I1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200" t="s">
        <v>68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5">
      <c r="A2" s="202" t="s">
        <v>386</v>
      </c>
      <c r="B2" s="203"/>
      <c r="C2" s="203"/>
      <c r="D2" s="203"/>
      <c r="E2" s="203"/>
      <c r="F2" s="203"/>
      <c r="G2" s="203"/>
      <c r="H2" s="203"/>
      <c r="I2" s="203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04" t="s">
        <v>0</v>
      </c>
      <c r="B4" s="205"/>
      <c r="C4" s="204" t="s">
        <v>77</v>
      </c>
      <c r="D4" s="206" t="s">
        <v>284</v>
      </c>
      <c r="E4" s="207"/>
      <c r="F4" s="207"/>
      <c r="G4" s="206" t="s">
        <v>293</v>
      </c>
      <c r="H4" s="207"/>
      <c r="I4" s="207"/>
    </row>
    <row r="5" spans="1:9" x14ac:dyDescent="0.25">
      <c r="A5" s="205"/>
      <c r="B5" s="205"/>
      <c r="C5" s="205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4">
        <v>1</v>
      </c>
      <c r="B6" s="205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11" t="s">
        <v>1</v>
      </c>
      <c r="B7" s="212"/>
      <c r="C7" s="212"/>
      <c r="D7" s="212"/>
      <c r="E7" s="212"/>
      <c r="F7" s="212"/>
      <c r="G7" s="212"/>
      <c r="H7" s="212"/>
      <c r="I7" s="212"/>
    </row>
    <row r="8" spans="1:9" ht="12.75" customHeight="1" x14ac:dyDescent="0.25">
      <c r="A8" s="197" t="s">
        <v>136</v>
      </c>
      <c r="B8" s="198"/>
      <c r="C8" s="26">
        <v>1</v>
      </c>
      <c r="D8" s="40">
        <f>D9+D10</f>
        <v>407778</v>
      </c>
      <c r="E8" s="40">
        <f>E9+E10</f>
        <v>48318959</v>
      </c>
      <c r="F8" s="40">
        <f>D8+E8</f>
        <v>48726737</v>
      </c>
      <c r="G8" s="40">
        <f t="shared" ref="G8:H8" si="0">G9+G10</f>
        <v>394831</v>
      </c>
      <c r="H8" s="40">
        <f t="shared" si="0"/>
        <v>57139493</v>
      </c>
      <c r="I8" s="40">
        <f>G8+H8</f>
        <v>57534324</v>
      </c>
    </row>
    <row r="9" spans="1:9" ht="12.75" customHeight="1" x14ac:dyDescent="0.25">
      <c r="A9" s="196" t="s">
        <v>111</v>
      </c>
      <c r="B9" s="196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96" t="s">
        <v>112</v>
      </c>
      <c r="B10" s="196"/>
      <c r="C10" s="27">
        <v>3</v>
      </c>
      <c r="D10" s="41">
        <v>407778</v>
      </c>
      <c r="E10" s="41">
        <v>48318959</v>
      </c>
      <c r="F10" s="40">
        <f t="shared" si="1"/>
        <v>48726737</v>
      </c>
      <c r="G10" s="41">
        <v>394831</v>
      </c>
      <c r="H10" s="41">
        <v>57139493</v>
      </c>
      <c r="I10" s="40">
        <f t="shared" ref="I10:I72" si="2">G10+H10</f>
        <v>57534324</v>
      </c>
    </row>
    <row r="11" spans="1:9" x14ac:dyDescent="0.25">
      <c r="A11" s="197" t="s">
        <v>137</v>
      </c>
      <c r="B11" s="198"/>
      <c r="C11" s="26">
        <v>4</v>
      </c>
      <c r="D11" s="40">
        <f>D12+D13+D14</f>
        <v>21127013</v>
      </c>
      <c r="E11" s="40">
        <f>E12+E13+E14</f>
        <v>888164071</v>
      </c>
      <c r="F11" s="40">
        <f t="shared" si="1"/>
        <v>909291084</v>
      </c>
      <c r="G11" s="40">
        <f t="shared" ref="G11:H11" si="3">G12+G13+G14</f>
        <v>21679242</v>
      </c>
      <c r="H11" s="40">
        <f t="shared" si="3"/>
        <v>898950194</v>
      </c>
      <c r="I11" s="40">
        <f t="shared" si="2"/>
        <v>920629436</v>
      </c>
    </row>
    <row r="12" spans="1:9" x14ac:dyDescent="0.25">
      <c r="A12" s="196" t="s">
        <v>113</v>
      </c>
      <c r="B12" s="196"/>
      <c r="C12" s="27">
        <v>5</v>
      </c>
      <c r="D12" s="41">
        <v>16259682</v>
      </c>
      <c r="E12" s="41">
        <v>536376413</v>
      </c>
      <c r="F12" s="40">
        <f t="shared" si="1"/>
        <v>552636095</v>
      </c>
      <c r="G12" s="41">
        <v>16565696</v>
      </c>
      <c r="H12" s="41">
        <v>533393812</v>
      </c>
      <c r="I12" s="40">
        <f t="shared" si="2"/>
        <v>549959508</v>
      </c>
    </row>
    <row r="13" spans="1:9" x14ac:dyDescent="0.25">
      <c r="A13" s="196" t="s">
        <v>114</v>
      </c>
      <c r="B13" s="196"/>
      <c r="C13" s="27">
        <v>6</v>
      </c>
      <c r="D13" s="41">
        <v>602616</v>
      </c>
      <c r="E13" s="41">
        <v>55612530</v>
      </c>
      <c r="F13" s="40">
        <f t="shared" si="1"/>
        <v>56215146</v>
      </c>
      <c r="G13" s="41">
        <v>465206</v>
      </c>
      <c r="H13" s="41">
        <v>63604347</v>
      </c>
      <c r="I13" s="40">
        <f t="shared" si="2"/>
        <v>64069553</v>
      </c>
    </row>
    <row r="14" spans="1:9" x14ac:dyDescent="0.25">
      <c r="A14" s="196" t="s">
        <v>115</v>
      </c>
      <c r="B14" s="196"/>
      <c r="C14" s="27">
        <v>7</v>
      </c>
      <c r="D14" s="41">
        <v>4264715</v>
      </c>
      <c r="E14" s="41">
        <v>296175128</v>
      </c>
      <c r="F14" s="40">
        <f t="shared" si="1"/>
        <v>300439843</v>
      </c>
      <c r="G14" s="41">
        <v>4648340</v>
      </c>
      <c r="H14" s="41">
        <v>301952035</v>
      </c>
      <c r="I14" s="40">
        <f t="shared" si="2"/>
        <v>306600375</v>
      </c>
    </row>
    <row r="15" spans="1:9" x14ac:dyDescent="0.25">
      <c r="A15" s="197" t="s">
        <v>138</v>
      </c>
      <c r="B15" s="198"/>
      <c r="C15" s="26">
        <v>8</v>
      </c>
      <c r="D15" s="40">
        <f>D16+D17+D21+D40</f>
        <v>3566682133</v>
      </c>
      <c r="E15" s="40">
        <f>E16+E17+E21+E40</f>
        <v>6034361455</v>
      </c>
      <c r="F15" s="40">
        <f t="shared" si="1"/>
        <v>9601043588</v>
      </c>
      <c r="G15" s="40">
        <f t="shared" ref="G15:H15" si="4">G16+G17+G21+G40</f>
        <v>3446350751</v>
      </c>
      <c r="H15" s="40">
        <f t="shared" si="4"/>
        <v>5742370525</v>
      </c>
      <c r="I15" s="40">
        <f t="shared" si="2"/>
        <v>9188721276</v>
      </c>
    </row>
    <row r="16" spans="1:9" ht="22.5" customHeight="1" x14ac:dyDescent="0.25">
      <c r="A16" s="199" t="s">
        <v>139</v>
      </c>
      <c r="B16" s="196"/>
      <c r="C16" s="27">
        <v>9</v>
      </c>
      <c r="D16" s="41">
        <v>1629143</v>
      </c>
      <c r="E16" s="41">
        <v>872023596</v>
      </c>
      <c r="F16" s="40">
        <f t="shared" si="1"/>
        <v>873652739</v>
      </c>
      <c r="G16" s="41">
        <v>1665622</v>
      </c>
      <c r="H16" s="41">
        <v>952828438</v>
      </c>
      <c r="I16" s="40">
        <f t="shared" si="2"/>
        <v>954494060</v>
      </c>
    </row>
    <row r="17" spans="1:9" ht="29.25" customHeight="1" x14ac:dyDescent="0.25">
      <c r="A17" s="197" t="s">
        <v>140</v>
      </c>
      <c r="B17" s="198"/>
      <c r="C17" s="26">
        <v>10</v>
      </c>
      <c r="D17" s="40">
        <f>D18+D19+D20</f>
        <v>0</v>
      </c>
      <c r="E17" s="40">
        <f>E18+E19+E20</f>
        <v>77589581</v>
      </c>
      <c r="F17" s="40">
        <f t="shared" si="1"/>
        <v>77589581</v>
      </c>
      <c r="G17" s="40">
        <f>G18+G19+G20</f>
        <v>0</v>
      </c>
      <c r="H17" s="40">
        <f t="shared" ref="H17" si="5">H18+H19+H20</f>
        <v>79858314</v>
      </c>
      <c r="I17" s="40">
        <f t="shared" si="2"/>
        <v>79858314</v>
      </c>
    </row>
    <row r="18" spans="1:9" x14ac:dyDescent="0.25">
      <c r="A18" s="196" t="s">
        <v>116</v>
      </c>
      <c r="B18" s="196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5">
      <c r="A19" s="196" t="s">
        <v>117</v>
      </c>
      <c r="B19" s="196"/>
      <c r="C19" s="27">
        <v>12</v>
      </c>
      <c r="D19" s="41">
        <v>0</v>
      </c>
      <c r="E19" s="41">
        <v>9628386</v>
      </c>
      <c r="F19" s="40">
        <f t="shared" si="1"/>
        <v>9628386</v>
      </c>
      <c r="G19" s="41">
        <v>0</v>
      </c>
      <c r="H19" s="41">
        <v>9628929</v>
      </c>
      <c r="I19" s="40">
        <f t="shared" si="2"/>
        <v>9628929</v>
      </c>
    </row>
    <row r="20" spans="1:9" x14ac:dyDescent="0.25">
      <c r="A20" s="196" t="s">
        <v>141</v>
      </c>
      <c r="B20" s="196"/>
      <c r="C20" s="27">
        <v>13</v>
      </c>
      <c r="D20" s="41">
        <v>0</v>
      </c>
      <c r="E20" s="41">
        <v>67961195</v>
      </c>
      <c r="F20" s="40">
        <f t="shared" si="1"/>
        <v>67961195</v>
      </c>
      <c r="G20" s="41">
        <v>0</v>
      </c>
      <c r="H20" s="41">
        <v>70229385</v>
      </c>
      <c r="I20" s="40">
        <f t="shared" si="2"/>
        <v>70229385</v>
      </c>
    </row>
    <row r="21" spans="1:9" x14ac:dyDescent="0.25">
      <c r="A21" s="197" t="s">
        <v>142</v>
      </c>
      <c r="B21" s="198"/>
      <c r="C21" s="26">
        <v>14</v>
      </c>
      <c r="D21" s="40">
        <f>D22+D25+D30+D36</f>
        <v>3565052990</v>
      </c>
      <c r="E21" s="40">
        <f>E22+E25+E30+E36</f>
        <v>5084748278</v>
      </c>
      <c r="F21" s="40">
        <f t="shared" si="1"/>
        <v>8649801268</v>
      </c>
      <c r="G21" s="40">
        <f t="shared" ref="G21:H21" si="6">G22+G25+G30+G36</f>
        <v>3444685129</v>
      </c>
      <c r="H21" s="40">
        <f t="shared" si="6"/>
        <v>4709683773</v>
      </c>
      <c r="I21" s="40">
        <f t="shared" si="2"/>
        <v>8154368902</v>
      </c>
    </row>
    <row r="22" spans="1:9" x14ac:dyDescent="0.25">
      <c r="A22" s="198" t="s">
        <v>143</v>
      </c>
      <c r="B22" s="198"/>
      <c r="C22" s="26">
        <v>15</v>
      </c>
      <c r="D22" s="40">
        <f>D23+D24</f>
        <v>1277694188</v>
      </c>
      <c r="E22" s="40">
        <f>E23+E24</f>
        <v>1037566857</v>
      </c>
      <c r="F22" s="40">
        <f t="shared" si="1"/>
        <v>2315261045</v>
      </c>
      <c r="G22" s="40">
        <f t="shared" ref="G22:H22" si="7">G23+G24</f>
        <v>1134060578</v>
      </c>
      <c r="H22" s="40">
        <f t="shared" si="7"/>
        <v>989593736</v>
      </c>
      <c r="I22" s="40">
        <f t="shared" si="2"/>
        <v>2123654314</v>
      </c>
    </row>
    <row r="23" spans="1:9" x14ac:dyDescent="0.25">
      <c r="A23" s="196" t="s">
        <v>144</v>
      </c>
      <c r="B23" s="196"/>
      <c r="C23" s="27">
        <v>16</v>
      </c>
      <c r="D23" s="41">
        <v>1277694188</v>
      </c>
      <c r="E23" s="41">
        <v>1037566857</v>
      </c>
      <c r="F23" s="40">
        <f t="shared" si="1"/>
        <v>2315261045</v>
      </c>
      <c r="G23" s="41">
        <v>1134060578</v>
      </c>
      <c r="H23" s="41">
        <v>989593736</v>
      </c>
      <c r="I23" s="40">
        <f t="shared" si="2"/>
        <v>2123654314</v>
      </c>
    </row>
    <row r="24" spans="1:9" x14ac:dyDescent="0.25">
      <c r="A24" s="196" t="s">
        <v>145</v>
      </c>
      <c r="B24" s="196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98" t="s">
        <v>146</v>
      </c>
      <c r="B25" s="198"/>
      <c r="C25" s="26">
        <v>18</v>
      </c>
      <c r="D25" s="40">
        <f>D26+D27+D28+D29</f>
        <v>1921629783</v>
      </c>
      <c r="E25" s="40">
        <f>E26+E27+E28+E29</f>
        <v>2990714858</v>
      </c>
      <c r="F25" s="40">
        <f t="shared" si="1"/>
        <v>4912344641</v>
      </c>
      <c r="G25" s="40">
        <f t="shared" ref="G25:H25" si="8">G26+G27+G28+G29</f>
        <v>1925812138</v>
      </c>
      <c r="H25" s="40">
        <f t="shared" si="8"/>
        <v>2668383971</v>
      </c>
      <c r="I25" s="40">
        <f t="shared" si="2"/>
        <v>4594196109</v>
      </c>
    </row>
    <row r="26" spans="1:9" x14ac:dyDescent="0.25">
      <c r="A26" s="196" t="s">
        <v>147</v>
      </c>
      <c r="B26" s="196"/>
      <c r="C26" s="27">
        <v>19</v>
      </c>
      <c r="D26" s="41">
        <v>24590609</v>
      </c>
      <c r="E26" s="41">
        <v>498588974</v>
      </c>
      <c r="F26" s="40">
        <f t="shared" si="1"/>
        <v>523179583</v>
      </c>
      <c r="G26" s="41">
        <v>22352011</v>
      </c>
      <c r="H26" s="41">
        <v>411055485</v>
      </c>
      <c r="I26" s="40">
        <f t="shared" si="2"/>
        <v>433407496</v>
      </c>
    </row>
    <row r="27" spans="1:9" x14ac:dyDescent="0.25">
      <c r="A27" s="196" t="s">
        <v>148</v>
      </c>
      <c r="B27" s="196"/>
      <c r="C27" s="27">
        <v>20</v>
      </c>
      <c r="D27" s="41">
        <v>1874911679</v>
      </c>
      <c r="E27" s="41">
        <v>2427461212</v>
      </c>
      <c r="F27" s="40">
        <f t="shared" si="1"/>
        <v>4302372891</v>
      </c>
      <c r="G27" s="41">
        <v>1871102685</v>
      </c>
      <c r="H27" s="41">
        <v>2176119257</v>
      </c>
      <c r="I27" s="40">
        <f t="shared" si="2"/>
        <v>4047221942</v>
      </c>
    </row>
    <row r="28" spans="1:9" x14ac:dyDescent="0.25">
      <c r="A28" s="196" t="s">
        <v>118</v>
      </c>
      <c r="B28" s="196"/>
      <c r="C28" s="27">
        <v>21</v>
      </c>
      <c r="D28" s="41">
        <v>22127495</v>
      </c>
      <c r="E28" s="41">
        <v>64664672</v>
      </c>
      <c r="F28" s="40">
        <f t="shared" si="1"/>
        <v>86792167</v>
      </c>
      <c r="G28" s="41">
        <v>32357442</v>
      </c>
      <c r="H28" s="41">
        <v>81209229</v>
      </c>
      <c r="I28" s="40">
        <f t="shared" si="2"/>
        <v>113566671</v>
      </c>
    </row>
    <row r="29" spans="1:9" x14ac:dyDescent="0.25">
      <c r="A29" s="196" t="s">
        <v>149</v>
      </c>
      <c r="B29" s="196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5">
      <c r="A30" s="198" t="s">
        <v>150</v>
      </c>
      <c r="B30" s="198"/>
      <c r="C30" s="26">
        <v>23</v>
      </c>
      <c r="D30" s="40">
        <f>D31+D32+D33+D34+D35</f>
        <v>5242699</v>
      </c>
      <c r="E30" s="40">
        <f>E31+E32+E33+E34+E35</f>
        <v>62444827</v>
      </c>
      <c r="F30" s="40">
        <f t="shared" si="1"/>
        <v>67687526</v>
      </c>
      <c r="G30" s="40">
        <f t="shared" ref="G30:H30" si="9">G31+G32+G33+G34+G35</f>
        <v>6332082</v>
      </c>
      <c r="H30" s="40">
        <f t="shared" si="9"/>
        <v>24601165</v>
      </c>
      <c r="I30" s="40">
        <f t="shared" si="2"/>
        <v>30933247</v>
      </c>
    </row>
    <row r="31" spans="1:9" x14ac:dyDescent="0.25">
      <c r="A31" s="196" t="s">
        <v>151</v>
      </c>
      <c r="B31" s="196"/>
      <c r="C31" s="27">
        <v>24</v>
      </c>
      <c r="D31" s="41">
        <v>0</v>
      </c>
      <c r="E31" s="41">
        <v>17070930</v>
      </c>
      <c r="F31" s="40">
        <f t="shared" si="1"/>
        <v>17070930</v>
      </c>
      <c r="G31" s="41">
        <v>0</v>
      </c>
      <c r="H31" s="41">
        <v>13324386</v>
      </c>
      <c r="I31" s="40">
        <f t="shared" si="2"/>
        <v>13324386</v>
      </c>
    </row>
    <row r="32" spans="1:9" x14ac:dyDescent="0.25">
      <c r="A32" s="196" t="s">
        <v>152</v>
      </c>
      <c r="B32" s="196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96" t="s">
        <v>153</v>
      </c>
      <c r="B33" s="196"/>
      <c r="C33" s="27">
        <v>26</v>
      </c>
      <c r="D33" s="41">
        <v>589945</v>
      </c>
      <c r="E33" s="41">
        <v>3080534</v>
      </c>
      <c r="F33" s="40">
        <f t="shared" si="1"/>
        <v>3670479</v>
      </c>
      <c r="G33" s="41">
        <v>39283</v>
      </c>
      <c r="H33" s="41">
        <v>98207</v>
      </c>
      <c r="I33" s="40">
        <f t="shared" si="2"/>
        <v>137490</v>
      </c>
    </row>
    <row r="34" spans="1:9" x14ac:dyDescent="0.25">
      <c r="A34" s="196" t="s">
        <v>119</v>
      </c>
      <c r="B34" s="196"/>
      <c r="C34" s="27">
        <v>27</v>
      </c>
      <c r="D34" s="41">
        <v>4652754</v>
      </c>
      <c r="E34" s="41">
        <v>42293363</v>
      </c>
      <c r="F34" s="40">
        <f t="shared" si="1"/>
        <v>46946117</v>
      </c>
      <c r="G34" s="41">
        <v>6292799</v>
      </c>
      <c r="H34" s="41">
        <v>11178572</v>
      </c>
      <c r="I34" s="40">
        <f t="shared" si="2"/>
        <v>17471371</v>
      </c>
    </row>
    <row r="35" spans="1:9" x14ac:dyDescent="0.25">
      <c r="A35" s="196" t="s">
        <v>154</v>
      </c>
      <c r="B35" s="196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98" t="s">
        <v>155</v>
      </c>
      <c r="B36" s="198"/>
      <c r="C36" s="26">
        <v>29</v>
      </c>
      <c r="D36" s="40">
        <f>D37+D38+D39</f>
        <v>360486320</v>
      </c>
      <c r="E36" s="40">
        <f>E37+E38+E39</f>
        <v>994021736</v>
      </c>
      <c r="F36" s="40">
        <f t="shared" si="1"/>
        <v>1354508056</v>
      </c>
      <c r="G36" s="40">
        <f t="shared" ref="G36:H36" si="10">G37+G38+G39</f>
        <v>378480331</v>
      </c>
      <c r="H36" s="40">
        <f t="shared" si="10"/>
        <v>1027104901</v>
      </c>
      <c r="I36" s="40">
        <f t="shared" si="2"/>
        <v>1405585232</v>
      </c>
    </row>
    <row r="37" spans="1:9" x14ac:dyDescent="0.25">
      <c r="A37" s="208" t="s">
        <v>156</v>
      </c>
      <c r="B37" s="208"/>
      <c r="C37" s="27">
        <v>30</v>
      </c>
      <c r="D37" s="41">
        <v>299097268</v>
      </c>
      <c r="E37" s="41">
        <v>782258687</v>
      </c>
      <c r="F37" s="40">
        <f t="shared" si="1"/>
        <v>1081355955</v>
      </c>
      <c r="G37" s="41">
        <v>310063985</v>
      </c>
      <c r="H37" s="41">
        <v>768458079</v>
      </c>
      <c r="I37" s="40">
        <f t="shared" si="2"/>
        <v>1078522064</v>
      </c>
    </row>
    <row r="38" spans="1:9" x14ac:dyDescent="0.25">
      <c r="A38" s="196" t="s">
        <v>120</v>
      </c>
      <c r="B38" s="196"/>
      <c r="C38" s="27">
        <v>31</v>
      </c>
      <c r="D38" s="41">
        <v>61389052</v>
      </c>
      <c r="E38" s="41">
        <v>55788485</v>
      </c>
      <c r="F38" s="40">
        <f t="shared" si="1"/>
        <v>117177537</v>
      </c>
      <c r="G38" s="41">
        <v>63342213</v>
      </c>
      <c r="H38" s="41">
        <v>78464472</v>
      </c>
      <c r="I38" s="40">
        <f t="shared" si="2"/>
        <v>141806685</v>
      </c>
    </row>
    <row r="39" spans="1:9" x14ac:dyDescent="0.25">
      <c r="A39" s="196" t="s">
        <v>157</v>
      </c>
      <c r="B39" s="196"/>
      <c r="C39" s="27">
        <v>32</v>
      </c>
      <c r="D39" s="41">
        <v>0</v>
      </c>
      <c r="E39" s="41">
        <v>155974564</v>
      </c>
      <c r="F39" s="40">
        <f t="shared" si="1"/>
        <v>155974564</v>
      </c>
      <c r="G39" s="41">
        <v>5074133</v>
      </c>
      <c r="H39" s="41">
        <v>180182350</v>
      </c>
      <c r="I39" s="40">
        <f t="shared" si="2"/>
        <v>185256483</v>
      </c>
    </row>
    <row r="40" spans="1:9" x14ac:dyDescent="0.25">
      <c r="A40" s="199" t="s">
        <v>158</v>
      </c>
      <c r="B40" s="196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199" t="s">
        <v>159</v>
      </c>
      <c r="B41" s="196"/>
      <c r="C41" s="27">
        <v>34</v>
      </c>
      <c r="D41" s="41">
        <v>450937458</v>
      </c>
      <c r="E41" s="41">
        <v>0</v>
      </c>
      <c r="F41" s="40">
        <f t="shared" si="1"/>
        <v>450937458</v>
      </c>
      <c r="G41" s="41">
        <v>441946104</v>
      </c>
      <c r="H41" s="41">
        <v>0</v>
      </c>
      <c r="I41" s="40">
        <f t="shared" si="2"/>
        <v>441946104</v>
      </c>
    </row>
    <row r="42" spans="1:9" x14ac:dyDescent="0.25">
      <c r="A42" s="197" t="s">
        <v>160</v>
      </c>
      <c r="B42" s="198"/>
      <c r="C42" s="26">
        <v>35</v>
      </c>
      <c r="D42" s="40">
        <f>D43+D44+D45+D46+D47+D48+D49</f>
        <v>79965</v>
      </c>
      <c r="E42" s="40">
        <f>E43+E44+E45+E46+E47+E48+E49</f>
        <v>226299397</v>
      </c>
      <c r="F42" s="40">
        <f t="shared" si="1"/>
        <v>226379362</v>
      </c>
      <c r="G42" s="40">
        <f>G43+G44+G45+G46+G47+G48+G49</f>
        <v>59668</v>
      </c>
      <c r="H42" s="40">
        <f>H43+H44+H45+H46+H47+H48+H49</f>
        <v>308319202</v>
      </c>
      <c r="I42" s="40">
        <f t="shared" si="2"/>
        <v>308378870</v>
      </c>
    </row>
    <row r="43" spans="1:9" x14ac:dyDescent="0.25">
      <c r="A43" s="196" t="s">
        <v>161</v>
      </c>
      <c r="B43" s="196"/>
      <c r="C43" s="27">
        <v>36</v>
      </c>
      <c r="D43" s="41">
        <v>57935</v>
      </c>
      <c r="E43" s="41">
        <v>48326106</v>
      </c>
      <c r="F43" s="40">
        <f t="shared" si="1"/>
        <v>48384041</v>
      </c>
      <c r="G43" s="41">
        <v>43276</v>
      </c>
      <c r="H43" s="41">
        <v>106199470</v>
      </c>
      <c r="I43" s="40">
        <f t="shared" si="2"/>
        <v>106242746</v>
      </c>
    </row>
    <row r="44" spans="1:9" x14ac:dyDescent="0.25">
      <c r="A44" s="196" t="s">
        <v>162</v>
      </c>
      <c r="B44" s="196"/>
      <c r="C44" s="27">
        <v>37</v>
      </c>
      <c r="D44" s="41">
        <v>22030</v>
      </c>
      <c r="E44" s="41">
        <v>0</v>
      </c>
      <c r="F44" s="40">
        <f t="shared" si="1"/>
        <v>22030</v>
      </c>
      <c r="G44" s="41">
        <v>16392</v>
      </c>
      <c r="H44" s="41">
        <v>0</v>
      </c>
      <c r="I44" s="40">
        <f t="shared" si="2"/>
        <v>16392</v>
      </c>
    </row>
    <row r="45" spans="1:9" x14ac:dyDescent="0.25">
      <c r="A45" s="196" t="s">
        <v>121</v>
      </c>
      <c r="B45" s="196"/>
      <c r="C45" s="27">
        <v>38</v>
      </c>
      <c r="D45" s="41">
        <v>0</v>
      </c>
      <c r="E45" s="41">
        <v>177973291</v>
      </c>
      <c r="F45" s="40">
        <f t="shared" si="1"/>
        <v>177973291</v>
      </c>
      <c r="G45" s="41">
        <v>0</v>
      </c>
      <c r="H45" s="41">
        <v>202119732</v>
      </c>
      <c r="I45" s="40">
        <f t="shared" si="2"/>
        <v>202119732</v>
      </c>
    </row>
    <row r="46" spans="1:9" x14ac:dyDescent="0.25">
      <c r="A46" s="196" t="s">
        <v>163</v>
      </c>
      <c r="B46" s="196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208" t="s">
        <v>106</v>
      </c>
      <c r="B47" s="208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96" t="s">
        <v>164</v>
      </c>
      <c r="B48" s="196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96" t="s">
        <v>165</v>
      </c>
      <c r="B49" s="196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197" t="s">
        <v>166</v>
      </c>
      <c r="B50" s="198"/>
      <c r="C50" s="26">
        <v>43</v>
      </c>
      <c r="D50" s="40">
        <f>D51+D52</f>
        <v>2028656</v>
      </c>
      <c r="E50" s="40">
        <f>E51+E52</f>
        <v>75768736</v>
      </c>
      <c r="F50" s="40">
        <f t="shared" si="1"/>
        <v>77797392</v>
      </c>
      <c r="G50" s="40">
        <f>G51+G52</f>
        <v>2028656</v>
      </c>
      <c r="H50" s="40">
        <f>H51+H52</f>
        <v>79623494</v>
      </c>
      <c r="I50" s="40">
        <f t="shared" si="2"/>
        <v>81652150</v>
      </c>
    </row>
    <row r="51" spans="1:9" x14ac:dyDescent="0.25">
      <c r="A51" s="196" t="s">
        <v>122</v>
      </c>
      <c r="B51" s="196"/>
      <c r="C51" s="27">
        <v>44</v>
      </c>
      <c r="D51" s="41">
        <v>2028656</v>
      </c>
      <c r="E51" s="41">
        <v>68047649</v>
      </c>
      <c r="F51" s="40">
        <f t="shared" si="1"/>
        <v>70076305</v>
      </c>
      <c r="G51" s="41">
        <v>2028656</v>
      </c>
      <c r="H51" s="41">
        <v>68077694</v>
      </c>
      <c r="I51" s="40">
        <f t="shared" si="2"/>
        <v>70106350</v>
      </c>
    </row>
    <row r="52" spans="1:9" x14ac:dyDescent="0.25">
      <c r="A52" s="196" t="s">
        <v>123</v>
      </c>
      <c r="B52" s="196"/>
      <c r="C52" s="27">
        <v>45</v>
      </c>
      <c r="D52" s="41">
        <v>0</v>
      </c>
      <c r="E52" s="41">
        <v>7721087</v>
      </c>
      <c r="F52" s="40">
        <f t="shared" si="1"/>
        <v>7721087</v>
      </c>
      <c r="G52" s="41">
        <v>0</v>
      </c>
      <c r="H52" s="41">
        <v>11545800</v>
      </c>
      <c r="I52" s="40">
        <f t="shared" si="2"/>
        <v>11545800</v>
      </c>
    </row>
    <row r="53" spans="1:9" x14ac:dyDescent="0.25">
      <c r="A53" s="197" t="s">
        <v>167</v>
      </c>
      <c r="B53" s="198"/>
      <c r="C53" s="26">
        <v>46</v>
      </c>
      <c r="D53" s="40">
        <f>D54+D57+D58</f>
        <v>22010878</v>
      </c>
      <c r="E53" s="40">
        <f>E54+E57+E58</f>
        <v>979166004</v>
      </c>
      <c r="F53" s="40">
        <f t="shared" si="1"/>
        <v>1001176882</v>
      </c>
      <c r="G53" s="40">
        <f>G54+G57+G58</f>
        <v>21942383</v>
      </c>
      <c r="H53" s="40">
        <f>H54+H57+H58</f>
        <v>1165160991</v>
      </c>
      <c r="I53" s="40">
        <f t="shared" si="2"/>
        <v>1187103374</v>
      </c>
    </row>
    <row r="54" spans="1:9" x14ac:dyDescent="0.25">
      <c r="A54" s="197" t="s">
        <v>168</v>
      </c>
      <c r="B54" s="198"/>
      <c r="C54" s="26">
        <v>47</v>
      </c>
      <c r="D54" s="40">
        <f>D55+D56</f>
        <v>235763</v>
      </c>
      <c r="E54" s="40">
        <f>E55+E56</f>
        <v>503377921</v>
      </c>
      <c r="F54" s="40">
        <f t="shared" si="1"/>
        <v>503613684</v>
      </c>
      <c r="G54" s="40">
        <f>G55+G56</f>
        <v>233704</v>
      </c>
      <c r="H54" s="40">
        <f>H55+H56</f>
        <v>700974495</v>
      </c>
      <c r="I54" s="40">
        <f t="shared" si="2"/>
        <v>701208199</v>
      </c>
    </row>
    <row r="55" spans="1:9" x14ac:dyDescent="0.25">
      <c r="A55" s="196" t="s">
        <v>107</v>
      </c>
      <c r="B55" s="196"/>
      <c r="C55" s="27">
        <v>48</v>
      </c>
      <c r="D55" s="41">
        <v>0</v>
      </c>
      <c r="E55" s="41">
        <v>502590925</v>
      </c>
      <c r="F55" s="40">
        <f t="shared" si="1"/>
        <v>502590925</v>
      </c>
      <c r="G55" s="41">
        <v>128</v>
      </c>
      <c r="H55" s="41">
        <v>700457256</v>
      </c>
      <c r="I55" s="40">
        <f t="shared" si="2"/>
        <v>700457384</v>
      </c>
    </row>
    <row r="56" spans="1:9" x14ac:dyDescent="0.25">
      <c r="A56" s="196" t="s">
        <v>169</v>
      </c>
      <c r="B56" s="196"/>
      <c r="C56" s="27">
        <v>49</v>
      </c>
      <c r="D56" s="41">
        <v>235763</v>
      </c>
      <c r="E56" s="41">
        <v>786996</v>
      </c>
      <c r="F56" s="40">
        <f t="shared" si="1"/>
        <v>1022759</v>
      </c>
      <c r="G56" s="41">
        <v>233576</v>
      </c>
      <c r="H56" s="41">
        <v>517239</v>
      </c>
      <c r="I56" s="40">
        <f t="shared" si="2"/>
        <v>750815</v>
      </c>
    </row>
    <row r="57" spans="1:9" x14ac:dyDescent="0.25">
      <c r="A57" s="199" t="s">
        <v>170</v>
      </c>
      <c r="B57" s="196"/>
      <c r="C57" s="27">
        <v>50</v>
      </c>
      <c r="D57" s="41">
        <v>879</v>
      </c>
      <c r="E57" s="41">
        <v>47249357</v>
      </c>
      <c r="F57" s="40">
        <f t="shared" si="1"/>
        <v>47250236</v>
      </c>
      <c r="G57" s="41">
        <v>1193</v>
      </c>
      <c r="H57" s="41">
        <v>44676688</v>
      </c>
      <c r="I57" s="40">
        <f t="shared" si="2"/>
        <v>44677881</v>
      </c>
    </row>
    <row r="58" spans="1:9" x14ac:dyDescent="0.25">
      <c r="A58" s="197" t="s">
        <v>171</v>
      </c>
      <c r="B58" s="198"/>
      <c r="C58" s="26">
        <v>51</v>
      </c>
      <c r="D58" s="40">
        <f>D59+D60+D61</f>
        <v>21774236</v>
      </c>
      <c r="E58" s="40">
        <f>E59+E60+E61</f>
        <v>428538726</v>
      </c>
      <c r="F58" s="40">
        <f t="shared" si="1"/>
        <v>450312962</v>
      </c>
      <c r="G58" s="40">
        <f>G59+G60+G61</f>
        <v>21707486</v>
      </c>
      <c r="H58" s="40">
        <f>H59+H60+H61</f>
        <v>419509808</v>
      </c>
      <c r="I58" s="40">
        <f t="shared" si="2"/>
        <v>441217294</v>
      </c>
    </row>
    <row r="59" spans="1:9" x14ac:dyDescent="0.25">
      <c r="A59" s="196" t="s">
        <v>105</v>
      </c>
      <c r="B59" s="196"/>
      <c r="C59" s="27">
        <v>52</v>
      </c>
      <c r="D59" s="41">
        <v>0</v>
      </c>
      <c r="E59" s="41">
        <v>202997642</v>
      </c>
      <c r="F59" s="40">
        <f t="shared" si="1"/>
        <v>202997642</v>
      </c>
      <c r="G59" s="41">
        <v>0</v>
      </c>
      <c r="H59" s="41">
        <v>199664133</v>
      </c>
      <c r="I59" s="40">
        <f t="shared" si="2"/>
        <v>199664133</v>
      </c>
    </row>
    <row r="60" spans="1:9" x14ac:dyDescent="0.25">
      <c r="A60" s="196" t="s">
        <v>172</v>
      </c>
      <c r="B60" s="196"/>
      <c r="C60" s="27">
        <v>53</v>
      </c>
      <c r="D60" s="41">
        <v>268543</v>
      </c>
      <c r="E60" s="41">
        <v>578032</v>
      </c>
      <c r="F60" s="40">
        <f t="shared" si="1"/>
        <v>846575</v>
      </c>
      <c r="G60" s="41">
        <v>279252</v>
      </c>
      <c r="H60" s="41">
        <v>556646</v>
      </c>
      <c r="I60" s="40">
        <f t="shared" si="2"/>
        <v>835898</v>
      </c>
    </row>
    <row r="61" spans="1:9" x14ac:dyDescent="0.25">
      <c r="A61" s="196" t="s">
        <v>124</v>
      </c>
      <c r="B61" s="196"/>
      <c r="C61" s="27">
        <v>54</v>
      </c>
      <c r="D61" s="41">
        <v>21505693</v>
      </c>
      <c r="E61" s="41">
        <v>224963052</v>
      </c>
      <c r="F61" s="40">
        <f t="shared" si="1"/>
        <v>246468745</v>
      </c>
      <c r="G61" s="41">
        <v>21428234</v>
      </c>
      <c r="H61" s="41">
        <v>219289029</v>
      </c>
      <c r="I61" s="40">
        <f t="shared" si="2"/>
        <v>240717263</v>
      </c>
    </row>
    <row r="62" spans="1:9" x14ac:dyDescent="0.25">
      <c r="A62" s="197" t="s">
        <v>173</v>
      </c>
      <c r="B62" s="198"/>
      <c r="C62" s="26">
        <v>55</v>
      </c>
      <c r="D62" s="40">
        <f>D63+D67+D68</f>
        <v>39381104</v>
      </c>
      <c r="E62" s="40">
        <f>E63+E67+E68</f>
        <v>180970286</v>
      </c>
      <c r="F62" s="40">
        <f t="shared" si="1"/>
        <v>220351390</v>
      </c>
      <c r="G62" s="40">
        <f>G63+G67+G68</f>
        <v>214409739</v>
      </c>
      <c r="H62" s="40">
        <f>H63+H67+H68</f>
        <v>612673050</v>
      </c>
      <c r="I62" s="40">
        <f t="shared" si="2"/>
        <v>827082789</v>
      </c>
    </row>
    <row r="63" spans="1:9" x14ac:dyDescent="0.25">
      <c r="A63" s="197" t="s">
        <v>174</v>
      </c>
      <c r="B63" s="198"/>
      <c r="C63" s="26">
        <v>56</v>
      </c>
      <c r="D63" s="40">
        <f>D64+D65+D66</f>
        <v>39381104</v>
      </c>
      <c r="E63" s="40">
        <f>E64+E65+E66</f>
        <v>175637699</v>
      </c>
      <c r="F63" s="40">
        <f t="shared" si="1"/>
        <v>215018803</v>
      </c>
      <c r="G63" s="40">
        <f>G64+G65+G66</f>
        <v>214409739</v>
      </c>
      <c r="H63" s="40">
        <f>H64+H65+H66</f>
        <v>604035302</v>
      </c>
      <c r="I63" s="40">
        <f t="shared" si="2"/>
        <v>818445041</v>
      </c>
    </row>
    <row r="64" spans="1:9" x14ac:dyDescent="0.25">
      <c r="A64" s="196" t="s">
        <v>125</v>
      </c>
      <c r="B64" s="196"/>
      <c r="C64" s="27">
        <v>57</v>
      </c>
      <c r="D64" s="41">
        <v>13915217</v>
      </c>
      <c r="E64" s="41">
        <v>175060566</v>
      </c>
      <c r="F64" s="40">
        <f t="shared" si="1"/>
        <v>188975783</v>
      </c>
      <c r="G64" s="41">
        <v>11460633</v>
      </c>
      <c r="H64" s="41">
        <v>603383497</v>
      </c>
      <c r="I64" s="40">
        <f t="shared" si="2"/>
        <v>614844130</v>
      </c>
    </row>
    <row r="65" spans="1:9" x14ac:dyDescent="0.25">
      <c r="A65" s="196" t="s">
        <v>126</v>
      </c>
      <c r="B65" s="196"/>
      <c r="C65" s="27">
        <v>58</v>
      </c>
      <c r="D65" s="41">
        <v>25462256</v>
      </c>
      <c r="E65" s="41">
        <v>0</v>
      </c>
      <c r="F65" s="40">
        <f t="shared" si="1"/>
        <v>25462256</v>
      </c>
      <c r="G65" s="41">
        <v>202946479</v>
      </c>
      <c r="H65" s="41">
        <v>0</v>
      </c>
      <c r="I65" s="40">
        <f t="shared" si="2"/>
        <v>202946479</v>
      </c>
    </row>
    <row r="66" spans="1:9" x14ac:dyDescent="0.25">
      <c r="A66" s="196" t="s">
        <v>127</v>
      </c>
      <c r="B66" s="196"/>
      <c r="C66" s="27">
        <v>59</v>
      </c>
      <c r="D66" s="41">
        <v>3631</v>
      </c>
      <c r="E66" s="41">
        <v>577133</v>
      </c>
      <c r="F66" s="40">
        <f t="shared" si="1"/>
        <v>580764</v>
      </c>
      <c r="G66" s="41">
        <v>2627</v>
      </c>
      <c r="H66" s="41">
        <v>651805</v>
      </c>
      <c r="I66" s="40">
        <f t="shared" si="2"/>
        <v>654432</v>
      </c>
    </row>
    <row r="67" spans="1:9" x14ac:dyDescent="0.25">
      <c r="A67" s="199" t="s">
        <v>128</v>
      </c>
      <c r="B67" s="196"/>
      <c r="C67" s="27">
        <v>60</v>
      </c>
      <c r="D67" s="41">
        <v>0</v>
      </c>
      <c r="E67" s="41">
        <v>1963217</v>
      </c>
      <c r="F67" s="40">
        <f t="shared" si="1"/>
        <v>1963217</v>
      </c>
      <c r="G67" s="41">
        <v>0</v>
      </c>
      <c r="H67" s="41">
        <v>1937462</v>
      </c>
      <c r="I67" s="40">
        <f t="shared" si="2"/>
        <v>1937462</v>
      </c>
    </row>
    <row r="68" spans="1:9" x14ac:dyDescent="0.25">
      <c r="A68" s="199" t="s">
        <v>129</v>
      </c>
      <c r="B68" s="196"/>
      <c r="C68" s="27">
        <v>61</v>
      </c>
      <c r="D68" s="41">
        <v>0</v>
      </c>
      <c r="E68" s="41">
        <v>3369370</v>
      </c>
      <c r="F68" s="40">
        <f t="shared" si="1"/>
        <v>3369370</v>
      </c>
      <c r="G68" s="41">
        <v>0</v>
      </c>
      <c r="H68" s="41">
        <v>6700286</v>
      </c>
      <c r="I68" s="40">
        <f t="shared" si="2"/>
        <v>6700286</v>
      </c>
    </row>
    <row r="69" spans="1:9" ht="23.25" customHeight="1" x14ac:dyDescent="0.25">
      <c r="A69" s="197" t="s">
        <v>175</v>
      </c>
      <c r="B69" s="198"/>
      <c r="C69" s="26">
        <v>62</v>
      </c>
      <c r="D69" s="40">
        <f>D70+D71+D72</f>
        <v>1425135</v>
      </c>
      <c r="E69" s="40">
        <f>E70+E71+E72</f>
        <v>286222521</v>
      </c>
      <c r="F69" s="40">
        <f t="shared" si="1"/>
        <v>287647656</v>
      </c>
      <c r="G69" s="40">
        <f>G70+G71+G72</f>
        <v>1874836</v>
      </c>
      <c r="H69" s="40">
        <f>H70+H71+H72</f>
        <v>303191177</v>
      </c>
      <c r="I69" s="40">
        <f t="shared" si="2"/>
        <v>305066013</v>
      </c>
    </row>
    <row r="70" spans="1:9" x14ac:dyDescent="0.25">
      <c r="A70" s="196" t="s">
        <v>130</v>
      </c>
      <c r="B70" s="196"/>
      <c r="C70" s="27">
        <v>63</v>
      </c>
      <c r="D70" s="41">
        <v>0</v>
      </c>
      <c r="E70" s="41">
        <v>1454551</v>
      </c>
      <c r="F70" s="40">
        <f t="shared" si="1"/>
        <v>1454551</v>
      </c>
      <c r="G70" s="41">
        <v>0</v>
      </c>
      <c r="H70" s="41">
        <v>1357599</v>
      </c>
      <c r="I70" s="40">
        <f t="shared" si="2"/>
        <v>1357599</v>
      </c>
    </row>
    <row r="71" spans="1:9" x14ac:dyDescent="0.25">
      <c r="A71" s="196" t="s">
        <v>131</v>
      </c>
      <c r="B71" s="196"/>
      <c r="C71" s="27">
        <v>64</v>
      </c>
      <c r="D71" s="41">
        <v>0</v>
      </c>
      <c r="E71" s="41">
        <v>268986430</v>
      </c>
      <c r="F71" s="40">
        <f t="shared" si="1"/>
        <v>268986430</v>
      </c>
      <c r="G71" s="41">
        <v>0</v>
      </c>
      <c r="H71" s="41">
        <v>279972706</v>
      </c>
      <c r="I71" s="40">
        <f t="shared" si="2"/>
        <v>279972706</v>
      </c>
    </row>
    <row r="72" spans="1:9" x14ac:dyDescent="0.25">
      <c r="A72" s="196" t="s">
        <v>135</v>
      </c>
      <c r="B72" s="196"/>
      <c r="C72" s="27">
        <v>65</v>
      </c>
      <c r="D72" s="41">
        <v>1425135</v>
      </c>
      <c r="E72" s="41">
        <v>15781540</v>
      </c>
      <c r="F72" s="40">
        <f t="shared" si="1"/>
        <v>17206675</v>
      </c>
      <c r="G72" s="41">
        <v>1874836</v>
      </c>
      <c r="H72" s="41">
        <v>21860872</v>
      </c>
      <c r="I72" s="40">
        <f t="shared" si="2"/>
        <v>23735708</v>
      </c>
    </row>
    <row r="73" spans="1:9" x14ac:dyDescent="0.25">
      <c r="A73" s="197" t="s">
        <v>176</v>
      </c>
      <c r="B73" s="198"/>
      <c r="C73" s="26">
        <v>66</v>
      </c>
      <c r="D73" s="40">
        <f>D8+D11+D15+D41+D42+D50+D53+D62+D69</f>
        <v>4104080120</v>
      </c>
      <c r="E73" s="40">
        <f>E8+E11+E15+E41+E42+E50+E53+E62+E69</f>
        <v>8719271429</v>
      </c>
      <c r="F73" s="40">
        <f t="shared" si="1"/>
        <v>12823351549</v>
      </c>
      <c r="G73" s="40">
        <f>G8+G11+G15+G41+G42+G50+G53+G62+G69</f>
        <v>4150686210</v>
      </c>
      <c r="H73" s="40">
        <f>H8+H11+H15+H41+H42+H50+H53+H62+H69</f>
        <v>9167428126</v>
      </c>
      <c r="I73" s="40">
        <f>G73+H73</f>
        <v>13318114336</v>
      </c>
    </row>
    <row r="74" spans="1:9" x14ac:dyDescent="0.25">
      <c r="A74" s="199" t="s">
        <v>177</v>
      </c>
      <c r="B74" s="196"/>
      <c r="C74" s="27">
        <v>67</v>
      </c>
      <c r="D74" s="41">
        <v>269163441</v>
      </c>
      <c r="E74" s="41">
        <v>2573102420</v>
      </c>
      <c r="F74" s="40">
        <f t="shared" ref="F74" si="11">D74+E74</f>
        <v>2842265861</v>
      </c>
      <c r="G74" s="41">
        <v>335171523</v>
      </c>
      <c r="H74" s="41">
        <v>2705222410</v>
      </c>
      <c r="I74" s="40">
        <f t="shared" ref="I74" si="12">G74+H74</f>
        <v>3040393933</v>
      </c>
    </row>
    <row r="75" spans="1:9" x14ac:dyDescent="0.25">
      <c r="A75" s="209" t="s">
        <v>78</v>
      </c>
      <c r="B75" s="210"/>
      <c r="C75" s="210"/>
      <c r="D75" s="210"/>
      <c r="E75" s="210"/>
      <c r="F75" s="210"/>
      <c r="G75" s="210"/>
      <c r="H75" s="210"/>
      <c r="I75" s="210"/>
    </row>
    <row r="76" spans="1:9" x14ac:dyDescent="0.25">
      <c r="A76" s="197" t="s">
        <v>178</v>
      </c>
      <c r="B76" s="198"/>
      <c r="C76" s="26">
        <v>68</v>
      </c>
      <c r="D76" s="40">
        <f>D77+D80+D81+D85+D89+D92</f>
        <v>508083314</v>
      </c>
      <c r="E76" s="40">
        <f>E77+E80+E81+E85+E89+E92</f>
        <v>3311557118</v>
      </c>
      <c r="F76" s="40">
        <f>D76+E76</f>
        <v>3819640432</v>
      </c>
      <c r="G76" s="40">
        <f t="shared" ref="G76:H76" si="13">G77+G80+G81+G85+G89+G92</f>
        <v>454977329</v>
      </c>
      <c r="H76" s="40">
        <f t="shared" si="13"/>
        <v>3264715891</v>
      </c>
      <c r="I76" s="40">
        <f>G76+H76</f>
        <v>3719693220</v>
      </c>
    </row>
    <row r="77" spans="1:9" x14ac:dyDescent="0.25">
      <c r="A77" s="197" t="s">
        <v>179</v>
      </c>
      <c r="B77" s="198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96" t="s">
        <v>18</v>
      </c>
      <c r="B78" s="196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5">
      <c r="A79" s="196" t="s">
        <v>180</v>
      </c>
      <c r="B79" s="196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199" t="s">
        <v>19</v>
      </c>
      <c r="B80" s="196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5">
      <c r="A81" s="197" t="s">
        <v>181</v>
      </c>
      <c r="B81" s="198"/>
      <c r="C81" s="26">
        <v>73</v>
      </c>
      <c r="D81" s="40">
        <f>D82+D83+D84</f>
        <v>176625491</v>
      </c>
      <c r="E81" s="40">
        <f>E82+E83+E84</f>
        <v>432713780</v>
      </c>
      <c r="F81" s="40">
        <f t="shared" si="14"/>
        <v>609339271</v>
      </c>
      <c r="G81" s="40">
        <f t="shared" ref="G81:H81" si="17">G82+G83+G84</f>
        <v>107233654</v>
      </c>
      <c r="H81" s="40">
        <f t="shared" si="17"/>
        <v>284108942</v>
      </c>
      <c r="I81" s="40">
        <f t="shared" si="16"/>
        <v>391342596</v>
      </c>
    </row>
    <row r="82" spans="1:9" x14ac:dyDescent="0.25">
      <c r="A82" s="196" t="s">
        <v>20</v>
      </c>
      <c r="B82" s="196"/>
      <c r="C82" s="27">
        <v>74</v>
      </c>
      <c r="D82" s="41">
        <v>0</v>
      </c>
      <c r="E82" s="41">
        <v>119622869</v>
      </c>
      <c r="F82" s="40">
        <f t="shared" si="14"/>
        <v>119622869</v>
      </c>
      <c r="G82" s="41">
        <v>0</v>
      </c>
      <c r="H82" s="41">
        <v>119186123</v>
      </c>
      <c r="I82" s="40">
        <f t="shared" si="16"/>
        <v>119186123</v>
      </c>
    </row>
    <row r="83" spans="1:9" x14ac:dyDescent="0.25">
      <c r="A83" s="196" t="s">
        <v>182</v>
      </c>
      <c r="B83" s="196"/>
      <c r="C83" s="27">
        <v>75</v>
      </c>
      <c r="D83" s="41">
        <v>176625491</v>
      </c>
      <c r="E83" s="41">
        <v>312925487</v>
      </c>
      <c r="F83" s="40">
        <f t="shared" si="14"/>
        <v>489550978</v>
      </c>
      <c r="G83" s="41">
        <v>107233654</v>
      </c>
      <c r="H83" s="41">
        <v>164757395</v>
      </c>
      <c r="I83" s="40">
        <f t="shared" si="16"/>
        <v>271991049</v>
      </c>
    </row>
    <row r="84" spans="1:9" x14ac:dyDescent="0.25">
      <c r="A84" s="196" t="s">
        <v>21</v>
      </c>
      <c r="B84" s="196"/>
      <c r="C84" s="27">
        <v>76</v>
      </c>
      <c r="D84" s="41">
        <v>0</v>
      </c>
      <c r="E84" s="41">
        <v>165424</v>
      </c>
      <c r="F84" s="40">
        <f t="shared" si="14"/>
        <v>165424</v>
      </c>
      <c r="G84" s="41">
        <v>0</v>
      </c>
      <c r="H84" s="41">
        <v>165424</v>
      </c>
      <c r="I84" s="40">
        <f t="shared" si="16"/>
        <v>165424</v>
      </c>
    </row>
    <row r="85" spans="1:9" x14ac:dyDescent="0.25">
      <c r="A85" s="197" t="s">
        <v>183</v>
      </c>
      <c r="B85" s="198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14"/>
        <v>402038575</v>
      </c>
      <c r="G85" s="40">
        <f t="shared" ref="G85:H85" si="18">G86+G87+G88</f>
        <v>85295937</v>
      </c>
      <c r="H85" s="40">
        <f t="shared" si="18"/>
        <v>316742638</v>
      </c>
      <c r="I85" s="40">
        <f t="shared" si="16"/>
        <v>402038575</v>
      </c>
    </row>
    <row r="86" spans="1:9" x14ac:dyDescent="0.25">
      <c r="A86" s="196" t="s">
        <v>22</v>
      </c>
      <c r="B86" s="196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5">
      <c r="A87" s="196" t="s">
        <v>23</v>
      </c>
      <c r="B87" s="196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5">
      <c r="A88" s="196" t="s">
        <v>24</v>
      </c>
      <c r="B88" s="196"/>
      <c r="C88" s="27">
        <v>80</v>
      </c>
      <c r="D88" s="41">
        <v>75500000</v>
      </c>
      <c r="E88" s="41">
        <v>149239289</v>
      </c>
      <c r="F88" s="40">
        <f t="shared" si="14"/>
        <v>224739289</v>
      </c>
      <c r="G88" s="41">
        <v>75500000</v>
      </c>
      <c r="H88" s="41">
        <v>149239289</v>
      </c>
      <c r="I88" s="40">
        <f t="shared" si="16"/>
        <v>224739289</v>
      </c>
    </row>
    <row r="89" spans="1:9" x14ac:dyDescent="0.25">
      <c r="A89" s="197" t="s">
        <v>184</v>
      </c>
      <c r="B89" s="198"/>
      <c r="C89" s="26">
        <v>81</v>
      </c>
      <c r="D89" s="40">
        <f>D90+D91</f>
        <v>164008543</v>
      </c>
      <c r="E89" s="40">
        <f>E90+E91</f>
        <v>1034053589</v>
      </c>
      <c r="F89" s="40">
        <f t="shared" si="14"/>
        <v>1198062132</v>
      </c>
      <c r="G89" s="40">
        <f t="shared" ref="G89:H89" si="19">G90+G91</f>
        <v>201841691</v>
      </c>
      <c r="H89" s="40">
        <f t="shared" si="19"/>
        <v>1334681045</v>
      </c>
      <c r="I89" s="40">
        <f t="shared" si="16"/>
        <v>1536522736</v>
      </c>
    </row>
    <row r="90" spans="1:9" x14ac:dyDescent="0.25">
      <c r="A90" s="196" t="s">
        <v>2</v>
      </c>
      <c r="B90" s="196"/>
      <c r="C90" s="27">
        <v>82</v>
      </c>
      <c r="D90" s="41">
        <v>164008543</v>
      </c>
      <c r="E90" s="41">
        <v>1034053589</v>
      </c>
      <c r="F90" s="40">
        <f t="shared" si="14"/>
        <v>1198062132</v>
      </c>
      <c r="G90" s="41">
        <v>201841691</v>
      </c>
      <c r="H90" s="41">
        <v>1334681045</v>
      </c>
      <c r="I90" s="40">
        <f t="shared" si="16"/>
        <v>1536522736</v>
      </c>
    </row>
    <row r="91" spans="1:9" x14ac:dyDescent="0.25">
      <c r="A91" s="196" t="s">
        <v>86</v>
      </c>
      <c r="B91" s="196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197" t="s">
        <v>185</v>
      </c>
      <c r="B92" s="198"/>
      <c r="C92" s="26">
        <v>84</v>
      </c>
      <c r="D92" s="40">
        <f>D93+D94</f>
        <v>37864623</v>
      </c>
      <c r="E92" s="40">
        <f>E93+E94</f>
        <v>301527506</v>
      </c>
      <c r="F92" s="40">
        <f t="shared" si="14"/>
        <v>339392129</v>
      </c>
      <c r="G92" s="40">
        <f t="shared" ref="G92:H92" si="20">G93+G94</f>
        <v>16317327</v>
      </c>
      <c r="H92" s="40">
        <f t="shared" si="20"/>
        <v>102663661</v>
      </c>
      <c r="I92" s="40">
        <f t="shared" si="16"/>
        <v>118980988</v>
      </c>
    </row>
    <row r="93" spans="1:9" x14ac:dyDescent="0.25">
      <c r="A93" s="196" t="s">
        <v>87</v>
      </c>
      <c r="B93" s="196"/>
      <c r="C93" s="27">
        <v>85</v>
      </c>
      <c r="D93" s="41">
        <v>37864623</v>
      </c>
      <c r="E93" s="41">
        <v>301527506</v>
      </c>
      <c r="F93" s="40">
        <f t="shared" si="14"/>
        <v>339392129</v>
      </c>
      <c r="G93" s="41">
        <v>16317327</v>
      </c>
      <c r="H93" s="41">
        <v>102663661</v>
      </c>
      <c r="I93" s="40">
        <f t="shared" si="16"/>
        <v>118980988</v>
      </c>
    </row>
    <row r="94" spans="1:9" x14ac:dyDescent="0.25">
      <c r="A94" s="196" t="s">
        <v>108</v>
      </c>
      <c r="B94" s="196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199" t="s">
        <v>186</v>
      </c>
      <c r="B95" s="196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199" t="s">
        <v>187</v>
      </c>
      <c r="B96" s="196"/>
      <c r="C96" s="27">
        <v>88</v>
      </c>
      <c r="D96" s="41">
        <v>630567</v>
      </c>
      <c r="E96" s="41">
        <v>11922791</v>
      </c>
      <c r="F96" s="40">
        <f t="shared" si="14"/>
        <v>12553358</v>
      </c>
      <c r="G96" s="41">
        <v>708902</v>
      </c>
      <c r="H96" s="41">
        <v>11869592</v>
      </c>
      <c r="I96" s="40">
        <f t="shared" si="16"/>
        <v>12578494</v>
      </c>
    </row>
    <row r="97" spans="1:9" x14ac:dyDescent="0.25">
      <c r="A97" s="197" t="s">
        <v>188</v>
      </c>
      <c r="B97" s="198"/>
      <c r="C97" s="26">
        <v>89</v>
      </c>
      <c r="D97" s="40">
        <f>D98+D99+D100+D101+D102+D103</f>
        <v>3009126063</v>
      </c>
      <c r="E97" s="40">
        <f>E98+E99+E100+E101+E102+E103</f>
        <v>4233604886</v>
      </c>
      <c r="F97" s="40">
        <f t="shared" si="14"/>
        <v>7242730949</v>
      </c>
      <c r="G97" s="40">
        <f t="shared" ref="G97:H97" si="21">G98+G99+G100+G101+G102+G103</f>
        <v>3024340722</v>
      </c>
      <c r="H97" s="40">
        <f t="shared" si="21"/>
        <v>4480778604</v>
      </c>
      <c r="I97" s="40">
        <f t="shared" si="16"/>
        <v>7505119326</v>
      </c>
    </row>
    <row r="98" spans="1:9" x14ac:dyDescent="0.25">
      <c r="A98" s="196" t="s">
        <v>189</v>
      </c>
      <c r="B98" s="196"/>
      <c r="C98" s="27">
        <v>90</v>
      </c>
      <c r="D98" s="41">
        <v>5909255</v>
      </c>
      <c r="E98" s="41">
        <v>1429409694</v>
      </c>
      <c r="F98" s="40">
        <f t="shared" si="14"/>
        <v>1435318949</v>
      </c>
      <c r="G98" s="41">
        <v>5840340</v>
      </c>
      <c r="H98" s="41">
        <v>1652337407</v>
      </c>
      <c r="I98" s="40">
        <f t="shared" si="16"/>
        <v>1658177747</v>
      </c>
    </row>
    <row r="99" spans="1:9" x14ac:dyDescent="0.25">
      <c r="A99" s="196" t="s">
        <v>190</v>
      </c>
      <c r="B99" s="196"/>
      <c r="C99" s="27">
        <v>91</v>
      </c>
      <c r="D99" s="41">
        <v>2937212325</v>
      </c>
      <c r="E99" s="41">
        <v>17908413</v>
      </c>
      <c r="F99" s="40">
        <f t="shared" si="14"/>
        <v>2955120738</v>
      </c>
      <c r="G99" s="41">
        <v>2925253853</v>
      </c>
      <c r="H99" s="41">
        <v>15879502</v>
      </c>
      <c r="I99" s="40">
        <f t="shared" si="16"/>
        <v>2941133355</v>
      </c>
    </row>
    <row r="100" spans="1:9" x14ac:dyDescent="0.25">
      <c r="A100" s="196" t="s">
        <v>191</v>
      </c>
      <c r="B100" s="196"/>
      <c r="C100" s="27">
        <v>92</v>
      </c>
      <c r="D100" s="41">
        <v>66004483</v>
      </c>
      <c r="E100" s="41">
        <v>2743831653</v>
      </c>
      <c r="F100" s="40">
        <f t="shared" si="14"/>
        <v>2809836136</v>
      </c>
      <c r="G100" s="41">
        <v>93246529</v>
      </c>
      <c r="H100" s="41">
        <v>2787656674</v>
      </c>
      <c r="I100" s="40">
        <f t="shared" si="16"/>
        <v>2880903203</v>
      </c>
    </row>
    <row r="101" spans="1:9" x14ac:dyDescent="0.25">
      <c r="A101" s="196" t="s">
        <v>192</v>
      </c>
      <c r="B101" s="196"/>
      <c r="C101" s="27">
        <v>93</v>
      </c>
      <c r="D101" s="41">
        <v>0</v>
      </c>
      <c r="E101" s="41">
        <v>8770594</v>
      </c>
      <c r="F101" s="40">
        <f t="shared" si="14"/>
        <v>8770594</v>
      </c>
      <c r="G101" s="41">
        <v>0</v>
      </c>
      <c r="H101" s="41">
        <v>7989610</v>
      </c>
      <c r="I101" s="40">
        <f t="shared" si="16"/>
        <v>7989610</v>
      </c>
    </row>
    <row r="102" spans="1:9" x14ac:dyDescent="0.25">
      <c r="A102" s="196" t="s">
        <v>109</v>
      </c>
      <c r="B102" s="196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5">
      <c r="A103" s="196" t="s">
        <v>193</v>
      </c>
      <c r="B103" s="196"/>
      <c r="C103" s="27">
        <v>95</v>
      </c>
      <c r="D103" s="41">
        <v>0</v>
      </c>
      <c r="E103" s="41">
        <v>26628999</v>
      </c>
      <c r="F103" s="40">
        <f t="shared" si="14"/>
        <v>26628999</v>
      </c>
      <c r="G103" s="41">
        <v>0</v>
      </c>
      <c r="H103" s="41">
        <v>9859878</v>
      </c>
      <c r="I103" s="40">
        <f t="shared" si="16"/>
        <v>9859878</v>
      </c>
    </row>
    <row r="104" spans="1:9" ht="28.5" customHeight="1" x14ac:dyDescent="0.25">
      <c r="A104" s="199" t="s">
        <v>194</v>
      </c>
      <c r="B104" s="196"/>
      <c r="C104" s="27">
        <v>96</v>
      </c>
      <c r="D104" s="41">
        <v>450937458</v>
      </c>
      <c r="E104" s="41">
        <v>0</v>
      </c>
      <c r="F104" s="40">
        <f t="shared" si="14"/>
        <v>450937458</v>
      </c>
      <c r="G104" s="41">
        <v>441946104</v>
      </c>
      <c r="H104" s="41">
        <v>0</v>
      </c>
      <c r="I104" s="40">
        <f t="shared" si="16"/>
        <v>441946104</v>
      </c>
    </row>
    <row r="105" spans="1:9" x14ac:dyDescent="0.25">
      <c r="A105" s="197" t="s">
        <v>195</v>
      </c>
      <c r="B105" s="198"/>
      <c r="C105" s="26">
        <v>97</v>
      </c>
      <c r="D105" s="40">
        <f>D106+D107</f>
        <v>3076787</v>
      </c>
      <c r="E105" s="40">
        <f>E106+E107</f>
        <v>115844923</v>
      </c>
      <c r="F105" s="40">
        <f t="shared" si="14"/>
        <v>118921710</v>
      </c>
      <c r="G105" s="40">
        <f t="shared" ref="G105:H105" si="22">G106+G107</f>
        <v>1980353</v>
      </c>
      <c r="H105" s="40">
        <f t="shared" si="22"/>
        <v>99859146</v>
      </c>
      <c r="I105" s="40">
        <f t="shared" si="16"/>
        <v>101839499</v>
      </c>
    </row>
    <row r="106" spans="1:9" x14ac:dyDescent="0.25">
      <c r="A106" s="208" t="s">
        <v>88</v>
      </c>
      <c r="B106" s="208"/>
      <c r="C106" s="27">
        <v>98</v>
      </c>
      <c r="D106" s="41">
        <v>2957741</v>
      </c>
      <c r="E106" s="41">
        <v>111329174</v>
      </c>
      <c r="F106" s="40">
        <f t="shared" si="14"/>
        <v>114286915</v>
      </c>
      <c r="G106" s="41">
        <v>1876672</v>
      </c>
      <c r="H106" s="41">
        <v>95343397</v>
      </c>
      <c r="I106" s="40">
        <f t="shared" si="16"/>
        <v>97220069</v>
      </c>
    </row>
    <row r="107" spans="1:9" x14ac:dyDescent="0.25">
      <c r="A107" s="196" t="s">
        <v>89</v>
      </c>
      <c r="B107" s="196"/>
      <c r="C107" s="27">
        <v>99</v>
      </c>
      <c r="D107" s="41">
        <v>119046</v>
      </c>
      <c r="E107" s="41">
        <v>4515749</v>
      </c>
      <c r="F107" s="40">
        <f t="shared" si="14"/>
        <v>4634795</v>
      </c>
      <c r="G107" s="41">
        <v>103681</v>
      </c>
      <c r="H107" s="41">
        <v>4515749</v>
      </c>
      <c r="I107" s="40">
        <f t="shared" si="16"/>
        <v>4619430</v>
      </c>
    </row>
    <row r="108" spans="1:9" x14ac:dyDescent="0.25">
      <c r="A108" s="197" t="s">
        <v>196</v>
      </c>
      <c r="B108" s="198"/>
      <c r="C108" s="26">
        <v>100</v>
      </c>
      <c r="D108" s="40">
        <f>D109+D110</f>
        <v>36401392</v>
      </c>
      <c r="E108" s="40">
        <f>E109+E110</f>
        <v>141425157</v>
      </c>
      <c r="F108" s="40">
        <f t="shared" si="14"/>
        <v>177826549</v>
      </c>
      <c r="G108" s="40">
        <f t="shared" ref="G108:H108" si="23">G109+G110</f>
        <v>22754819</v>
      </c>
      <c r="H108" s="40">
        <f t="shared" si="23"/>
        <v>124093083</v>
      </c>
      <c r="I108" s="40">
        <f t="shared" si="16"/>
        <v>146847902</v>
      </c>
    </row>
    <row r="109" spans="1:9" x14ac:dyDescent="0.25">
      <c r="A109" s="196" t="s">
        <v>90</v>
      </c>
      <c r="B109" s="196"/>
      <c r="C109" s="27">
        <v>101</v>
      </c>
      <c r="D109" s="41">
        <v>35681180</v>
      </c>
      <c r="E109" s="41">
        <v>113553295</v>
      </c>
      <c r="F109" s="40">
        <f t="shared" si="14"/>
        <v>149234475</v>
      </c>
      <c r="G109" s="41">
        <v>19377910</v>
      </c>
      <c r="H109" s="41">
        <v>80672648</v>
      </c>
      <c r="I109" s="40">
        <f t="shared" si="16"/>
        <v>100050558</v>
      </c>
    </row>
    <row r="110" spans="1:9" x14ac:dyDescent="0.25">
      <c r="A110" s="196" t="s">
        <v>91</v>
      </c>
      <c r="B110" s="196"/>
      <c r="C110" s="27">
        <v>102</v>
      </c>
      <c r="D110" s="41">
        <v>720212</v>
      </c>
      <c r="E110" s="41">
        <v>27871862</v>
      </c>
      <c r="F110" s="40">
        <f t="shared" si="14"/>
        <v>28592074</v>
      </c>
      <c r="G110" s="41">
        <v>3376909</v>
      </c>
      <c r="H110" s="41">
        <v>43420435</v>
      </c>
      <c r="I110" s="40">
        <f t="shared" si="16"/>
        <v>46797344</v>
      </c>
    </row>
    <row r="111" spans="1:9" x14ac:dyDescent="0.25">
      <c r="A111" s="199" t="s">
        <v>197</v>
      </c>
      <c r="B111" s="196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197" t="s">
        <v>198</v>
      </c>
      <c r="B112" s="198"/>
      <c r="C112" s="26">
        <v>104</v>
      </c>
      <c r="D112" s="40">
        <f>D113+D114+D115</f>
        <v>4320559</v>
      </c>
      <c r="E112" s="40">
        <f>E113+E114+E115</f>
        <v>297695442</v>
      </c>
      <c r="F112" s="40">
        <f t="shared" si="14"/>
        <v>302016001</v>
      </c>
      <c r="G112" s="40">
        <f t="shared" ref="G112:H112" si="24">G113+G114+G115</f>
        <v>102675786</v>
      </c>
      <c r="H112" s="40">
        <f t="shared" si="24"/>
        <v>537547792</v>
      </c>
      <c r="I112" s="40">
        <f t="shared" si="16"/>
        <v>640223578</v>
      </c>
    </row>
    <row r="113" spans="1:9" x14ac:dyDescent="0.25">
      <c r="A113" s="196" t="s">
        <v>79</v>
      </c>
      <c r="B113" s="196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5">
      <c r="A114" s="196" t="s">
        <v>199</v>
      </c>
      <c r="B114" s="196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96" t="s">
        <v>80</v>
      </c>
      <c r="B115" s="196"/>
      <c r="C115" s="27">
        <v>107</v>
      </c>
      <c r="D115" s="41">
        <v>4320559</v>
      </c>
      <c r="E115" s="41">
        <v>297695442</v>
      </c>
      <c r="F115" s="40">
        <f t="shared" si="14"/>
        <v>302016001</v>
      </c>
      <c r="G115" s="41">
        <v>102675786</v>
      </c>
      <c r="H115" s="41">
        <v>537547792</v>
      </c>
      <c r="I115" s="40">
        <f t="shared" si="16"/>
        <v>640223578</v>
      </c>
    </row>
    <row r="116" spans="1:9" x14ac:dyDescent="0.25">
      <c r="A116" s="197" t="s">
        <v>200</v>
      </c>
      <c r="B116" s="198"/>
      <c r="C116" s="26">
        <v>108</v>
      </c>
      <c r="D116" s="40">
        <f>D117+D118+D119+D120</f>
        <v>68558512</v>
      </c>
      <c r="E116" s="40">
        <f>E117+E118+E119+E120</f>
        <v>284395259</v>
      </c>
      <c r="F116" s="40">
        <f t="shared" si="14"/>
        <v>352953771</v>
      </c>
      <c r="G116" s="40">
        <f t="shared" ref="G116:H116" si="25">G117+G118+G119+G120</f>
        <v>77265804</v>
      </c>
      <c r="H116" s="40">
        <f t="shared" si="25"/>
        <v>324190328</v>
      </c>
      <c r="I116" s="40">
        <f t="shared" si="16"/>
        <v>401456132</v>
      </c>
    </row>
    <row r="117" spans="1:9" x14ac:dyDescent="0.25">
      <c r="A117" s="196" t="s">
        <v>201</v>
      </c>
      <c r="B117" s="196"/>
      <c r="C117" s="27">
        <v>109</v>
      </c>
      <c r="D117" s="41">
        <v>6788834</v>
      </c>
      <c r="E117" s="41">
        <v>91501162</v>
      </c>
      <c r="F117" s="40">
        <f t="shared" si="14"/>
        <v>98289996</v>
      </c>
      <c r="G117" s="41">
        <v>5729961</v>
      </c>
      <c r="H117" s="41">
        <v>91164709</v>
      </c>
      <c r="I117" s="40">
        <f t="shared" si="16"/>
        <v>96894670</v>
      </c>
    </row>
    <row r="118" spans="1:9" x14ac:dyDescent="0.25">
      <c r="A118" s="196" t="s">
        <v>81</v>
      </c>
      <c r="B118" s="196"/>
      <c r="C118" s="27">
        <v>110</v>
      </c>
      <c r="D118" s="41">
        <v>21961</v>
      </c>
      <c r="E118" s="41">
        <v>46608944</v>
      </c>
      <c r="F118" s="40">
        <f t="shared" si="14"/>
        <v>46630905</v>
      </c>
      <c r="G118" s="41">
        <v>220470</v>
      </c>
      <c r="H118" s="41">
        <v>97372177</v>
      </c>
      <c r="I118" s="40">
        <f t="shared" si="16"/>
        <v>97592647</v>
      </c>
    </row>
    <row r="119" spans="1:9" x14ac:dyDescent="0.25">
      <c r="A119" s="196" t="s">
        <v>82</v>
      </c>
      <c r="B119" s="196"/>
      <c r="C119" s="27">
        <v>111</v>
      </c>
      <c r="D119" s="41">
        <v>0</v>
      </c>
      <c r="E119" s="41">
        <v>11832</v>
      </c>
      <c r="F119" s="40">
        <f t="shared" si="14"/>
        <v>11832</v>
      </c>
      <c r="G119" s="41">
        <v>0</v>
      </c>
      <c r="H119" s="41">
        <v>12465</v>
      </c>
      <c r="I119" s="40">
        <f t="shared" si="16"/>
        <v>12465</v>
      </c>
    </row>
    <row r="120" spans="1:9" x14ac:dyDescent="0.25">
      <c r="A120" s="196" t="s">
        <v>83</v>
      </c>
      <c r="B120" s="196"/>
      <c r="C120" s="27">
        <v>112</v>
      </c>
      <c r="D120" s="41">
        <v>61747717</v>
      </c>
      <c r="E120" s="41">
        <v>146273321</v>
      </c>
      <c r="F120" s="40">
        <f t="shared" si="14"/>
        <v>208021038</v>
      </c>
      <c r="G120" s="41">
        <v>71315373</v>
      </c>
      <c r="H120" s="41">
        <v>135640977</v>
      </c>
      <c r="I120" s="40">
        <f t="shared" si="16"/>
        <v>206956350</v>
      </c>
    </row>
    <row r="121" spans="1:9" ht="22.5" customHeight="1" x14ac:dyDescent="0.25">
      <c r="A121" s="197" t="s">
        <v>202</v>
      </c>
      <c r="B121" s="198"/>
      <c r="C121" s="26">
        <v>113</v>
      </c>
      <c r="D121" s="40">
        <f>D122+D123</f>
        <v>22945468</v>
      </c>
      <c r="E121" s="40">
        <f>E122+E123</f>
        <v>322825853</v>
      </c>
      <c r="F121" s="40">
        <f t="shared" si="14"/>
        <v>345771321</v>
      </c>
      <c r="G121" s="40">
        <f t="shared" ref="G121:H121" si="26">G122+G123</f>
        <v>24036391</v>
      </c>
      <c r="H121" s="40">
        <f t="shared" si="26"/>
        <v>324373690</v>
      </c>
      <c r="I121" s="40">
        <f t="shared" si="16"/>
        <v>348410081</v>
      </c>
    </row>
    <row r="122" spans="1:9" x14ac:dyDescent="0.25">
      <c r="A122" s="196" t="s">
        <v>84</v>
      </c>
      <c r="B122" s="196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96" t="s">
        <v>85</v>
      </c>
      <c r="B123" s="196"/>
      <c r="C123" s="27">
        <v>115</v>
      </c>
      <c r="D123" s="41">
        <v>22945468</v>
      </c>
      <c r="E123" s="41">
        <v>322825853</v>
      </c>
      <c r="F123" s="40">
        <f t="shared" si="14"/>
        <v>345771321</v>
      </c>
      <c r="G123" s="41">
        <v>24036391</v>
      </c>
      <c r="H123" s="41">
        <v>324373690</v>
      </c>
      <c r="I123" s="40">
        <f t="shared" si="16"/>
        <v>348410081</v>
      </c>
    </row>
    <row r="124" spans="1:9" x14ac:dyDescent="0.25">
      <c r="A124" s="197" t="s">
        <v>203</v>
      </c>
      <c r="B124" s="198"/>
      <c r="C124" s="26">
        <v>116</v>
      </c>
      <c r="D124" s="40">
        <f>D95++D96+D97+D104+D105+D108+D111+D112+D116+D121+D76</f>
        <v>4104080120</v>
      </c>
      <c r="E124" s="40">
        <f>E95++E96+E97+E104+E105+E108+E111+E112+E116+E121+E76</f>
        <v>8719271429</v>
      </c>
      <c r="F124" s="40">
        <f t="shared" si="14"/>
        <v>12823351549</v>
      </c>
      <c r="G124" s="40">
        <f t="shared" ref="G124:H124" si="27">G95++G96+G97+G104+G105+G108+G111+G112+G116+G121+G76</f>
        <v>4150686210</v>
      </c>
      <c r="H124" s="40">
        <f t="shared" si="27"/>
        <v>9167428126</v>
      </c>
      <c r="I124" s="40">
        <f t="shared" si="16"/>
        <v>13318114336</v>
      </c>
    </row>
    <row r="125" spans="1:9" x14ac:dyDescent="0.25">
      <c r="A125" s="199" t="s">
        <v>204</v>
      </c>
      <c r="B125" s="196"/>
      <c r="C125" s="27">
        <v>117</v>
      </c>
      <c r="D125" s="41">
        <v>269163441</v>
      </c>
      <c r="E125" s="41">
        <v>2573102420</v>
      </c>
      <c r="F125" s="40">
        <f t="shared" si="14"/>
        <v>2842265861</v>
      </c>
      <c r="G125" s="41">
        <v>335171523</v>
      </c>
      <c r="H125" s="41">
        <v>2705222410</v>
      </c>
      <c r="I125" s="40">
        <f t="shared" si="16"/>
        <v>3040393933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="70" zoomScaleNormal="100" zoomScaleSheetLayoutView="70" workbookViewId="0">
      <selection sqref="A1:I1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3" t="s">
        <v>348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5">
      <c r="A2" s="202" t="s">
        <v>385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215" t="s">
        <v>35</v>
      </c>
      <c r="B3" s="216"/>
      <c r="C3" s="216"/>
      <c r="D3" s="216"/>
      <c r="E3" s="216"/>
      <c r="F3" s="216"/>
      <c r="G3" s="216"/>
      <c r="H3" s="216"/>
      <c r="I3" s="216"/>
    </row>
    <row r="4" spans="1:9" ht="33.75" customHeight="1" x14ac:dyDescent="0.25">
      <c r="A4" s="217" t="s">
        <v>0</v>
      </c>
      <c r="B4" s="218"/>
      <c r="C4" s="221" t="s">
        <v>77</v>
      </c>
      <c r="D4" s="223" t="s">
        <v>4</v>
      </c>
      <c r="E4" s="224"/>
      <c r="F4" s="225"/>
      <c r="G4" s="223" t="s">
        <v>93</v>
      </c>
      <c r="H4" s="224"/>
      <c r="I4" s="225"/>
    </row>
    <row r="5" spans="1:9" ht="24" customHeight="1" thickBot="1" x14ac:dyDescent="0.3">
      <c r="A5" s="219"/>
      <c r="B5" s="220"/>
      <c r="C5" s="222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7">
        <v>1</v>
      </c>
      <c r="B6" s="228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29" t="s">
        <v>205</v>
      </c>
      <c r="B7" s="230"/>
      <c r="C7" s="31">
        <v>118</v>
      </c>
      <c r="D7" s="49">
        <f>D8+D9+D10+D11+D12</f>
        <v>190905736</v>
      </c>
      <c r="E7" s="50">
        <f>E8+E9+E10+E11+E12</f>
        <v>539534311</v>
      </c>
      <c r="F7" s="50">
        <f>D7+E7</f>
        <v>730440047</v>
      </c>
      <c r="G7" s="49">
        <f t="shared" ref="G7:H7" si="0">G8+G9+G10+G11+G12</f>
        <v>140548779</v>
      </c>
      <c r="H7" s="50">
        <f t="shared" si="0"/>
        <v>578127103</v>
      </c>
      <c r="I7" s="51">
        <f>G7+H7</f>
        <v>718675882</v>
      </c>
    </row>
    <row r="8" spans="1:9" x14ac:dyDescent="0.25">
      <c r="A8" s="226" t="s">
        <v>67</v>
      </c>
      <c r="B8" s="226"/>
      <c r="C8" s="29">
        <v>119</v>
      </c>
      <c r="D8" s="52">
        <v>191105763</v>
      </c>
      <c r="E8" s="53">
        <v>842889152</v>
      </c>
      <c r="F8" s="54">
        <f t="shared" ref="F8:F71" si="1">D8+E8</f>
        <v>1033994915</v>
      </c>
      <c r="G8" s="52">
        <v>140529884</v>
      </c>
      <c r="H8" s="53">
        <v>843109202</v>
      </c>
      <c r="I8" s="54">
        <f t="shared" ref="I8:I71" si="2">G8+H8</f>
        <v>983639086</v>
      </c>
    </row>
    <row r="9" spans="1:9" ht="19.5" customHeight="1" x14ac:dyDescent="0.25">
      <c r="A9" s="226" t="s">
        <v>206</v>
      </c>
      <c r="B9" s="226"/>
      <c r="C9" s="29">
        <v>120</v>
      </c>
      <c r="D9" s="52">
        <v>0</v>
      </c>
      <c r="E9" s="53">
        <v>-2845572</v>
      </c>
      <c r="F9" s="54">
        <f>D9+E9</f>
        <v>-2845572</v>
      </c>
      <c r="G9" s="52">
        <v>0</v>
      </c>
      <c r="H9" s="53">
        <v>5381117</v>
      </c>
      <c r="I9" s="54">
        <f t="shared" si="2"/>
        <v>5381117</v>
      </c>
    </row>
    <row r="10" spans="1:9" x14ac:dyDescent="0.25">
      <c r="A10" s="226" t="s">
        <v>207</v>
      </c>
      <c r="B10" s="226"/>
      <c r="C10" s="29">
        <v>121</v>
      </c>
      <c r="D10" s="52">
        <v>-47616</v>
      </c>
      <c r="E10" s="53">
        <v>-122884799</v>
      </c>
      <c r="F10" s="54">
        <f t="shared" si="1"/>
        <v>-122932415</v>
      </c>
      <c r="G10" s="52">
        <v>-52409</v>
      </c>
      <c r="H10" s="53">
        <v>-111725325</v>
      </c>
      <c r="I10" s="54">
        <f t="shared" si="2"/>
        <v>-111777734</v>
      </c>
    </row>
    <row r="11" spans="1:9" ht="22.5" customHeight="1" x14ac:dyDescent="0.25">
      <c r="A11" s="226" t="s">
        <v>208</v>
      </c>
      <c r="B11" s="226"/>
      <c r="C11" s="29">
        <v>122</v>
      </c>
      <c r="D11" s="52">
        <v>-149275</v>
      </c>
      <c r="E11" s="53">
        <v>-239771876</v>
      </c>
      <c r="F11" s="54">
        <f t="shared" si="1"/>
        <v>-239921151</v>
      </c>
      <c r="G11" s="52">
        <v>86575</v>
      </c>
      <c r="H11" s="53">
        <v>-216324846</v>
      </c>
      <c r="I11" s="54">
        <f t="shared" si="2"/>
        <v>-216238271</v>
      </c>
    </row>
    <row r="12" spans="1:9" ht="21.75" customHeight="1" x14ac:dyDescent="0.25">
      <c r="A12" s="226" t="s">
        <v>209</v>
      </c>
      <c r="B12" s="226"/>
      <c r="C12" s="29">
        <v>123</v>
      </c>
      <c r="D12" s="52">
        <v>-3136</v>
      </c>
      <c r="E12" s="53">
        <v>62147406</v>
      </c>
      <c r="F12" s="54">
        <f t="shared" si="1"/>
        <v>62144270</v>
      </c>
      <c r="G12" s="52">
        <v>-15271</v>
      </c>
      <c r="H12" s="53">
        <v>57686955</v>
      </c>
      <c r="I12" s="54">
        <f t="shared" si="2"/>
        <v>57671684</v>
      </c>
    </row>
    <row r="13" spans="1:9" x14ac:dyDescent="0.25">
      <c r="A13" s="231" t="s">
        <v>210</v>
      </c>
      <c r="B13" s="232"/>
      <c r="C13" s="32">
        <v>124</v>
      </c>
      <c r="D13" s="55">
        <f>D14+D15+D16+D17+D18+D19+D20</f>
        <v>38105749</v>
      </c>
      <c r="E13" s="56">
        <f>E14+E15+E16+E17+E18+E19+E20</f>
        <v>71665766</v>
      </c>
      <c r="F13" s="54">
        <f t="shared" si="1"/>
        <v>109771515</v>
      </c>
      <c r="G13" s="55">
        <f t="shared" ref="G13" si="3">G14+G15+G16+G17+G18+G19+G20</f>
        <v>99775424</v>
      </c>
      <c r="H13" s="56">
        <f>H14+H15+H16+H17+H18+H19+H20</f>
        <v>130882489</v>
      </c>
      <c r="I13" s="54">
        <f t="shared" si="2"/>
        <v>230657913</v>
      </c>
    </row>
    <row r="14" spans="1:9" ht="24" customHeight="1" x14ac:dyDescent="0.25">
      <c r="A14" s="226" t="s">
        <v>211</v>
      </c>
      <c r="B14" s="226"/>
      <c r="C14" s="29">
        <v>125</v>
      </c>
      <c r="D14" s="52">
        <v>0</v>
      </c>
      <c r="E14" s="53">
        <v>3191410</v>
      </c>
      <c r="F14" s="54">
        <f t="shared" si="1"/>
        <v>3191410</v>
      </c>
      <c r="G14" s="52">
        <v>235441</v>
      </c>
      <c r="H14" s="53">
        <v>3002303</v>
      </c>
      <c r="I14" s="54">
        <f t="shared" si="2"/>
        <v>3237744</v>
      </c>
    </row>
    <row r="15" spans="1:9" ht="17.5" customHeight="1" x14ac:dyDescent="0.25">
      <c r="A15" s="226" t="s">
        <v>212</v>
      </c>
      <c r="B15" s="226"/>
      <c r="C15" s="29">
        <v>126</v>
      </c>
      <c r="D15" s="52">
        <v>15929</v>
      </c>
      <c r="E15" s="53">
        <v>24901168</v>
      </c>
      <c r="F15" s="54">
        <f t="shared" si="1"/>
        <v>24917097</v>
      </c>
      <c r="G15" s="52">
        <v>18354</v>
      </c>
      <c r="H15" s="53">
        <v>20301008</v>
      </c>
      <c r="I15" s="54">
        <f t="shared" si="2"/>
        <v>20319362</v>
      </c>
    </row>
    <row r="16" spans="1:9" x14ac:dyDescent="0.25">
      <c r="A16" s="226" t="s">
        <v>92</v>
      </c>
      <c r="B16" s="226"/>
      <c r="C16" s="29">
        <v>127</v>
      </c>
      <c r="D16" s="52">
        <v>30118023</v>
      </c>
      <c r="E16" s="53">
        <v>26458745</v>
      </c>
      <c r="F16" s="54">
        <f t="shared" si="1"/>
        <v>56576768</v>
      </c>
      <c r="G16" s="52">
        <v>28596922</v>
      </c>
      <c r="H16" s="53">
        <v>24857025</v>
      </c>
      <c r="I16" s="54">
        <f t="shared" si="2"/>
        <v>53453947</v>
      </c>
    </row>
    <row r="17" spans="1:9" x14ac:dyDescent="0.25">
      <c r="A17" s="226" t="s">
        <v>213</v>
      </c>
      <c r="B17" s="226"/>
      <c r="C17" s="29">
        <v>128</v>
      </c>
      <c r="D17" s="52">
        <v>323333</v>
      </c>
      <c r="E17" s="53">
        <v>3028539</v>
      </c>
      <c r="F17" s="54">
        <f t="shared" si="1"/>
        <v>3351872</v>
      </c>
      <c r="G17" s="52">
        <v>144613</v>
      </c>
      <c r="H17" s="53">
        <v>186708</v>
      </c>
      <c r="I17" s="54">
        <f t="shared" si="2"/>
        <v>331321</v>
      </c>
    </row>
    <row r="18" spans="1:9" x14ac:dyDescent="0.25">
      <c r="A18" s="226" t="s">
        <v>214</v>
      </c>
      <c r="B18" s="226"/>
      <c r="C18" s="29">
        <v>129</v>
      </c>
      <c r="D18" s="52">
        <v>4872371</v>
      </c>
      <c r="E18" s="53">
        <v>10169771</v>
      </c>
      <c r="F18" s="54">
        <f t="shared" si="1"/>
        <v>15042142</v>
      </c>
      <c r="G18" s="52">
        <v>12135998</v>
      </c>
      <c r="H18" s="53">
        <v>43469114</v>
      </c>
      <c r="I18" s="54">
        <f t="shared" si="2"/>
        <v>55605112</v>
      </c>
    </row>
    <row r="19" spans="1:9" x14ac:dyDescent="0.25">
      <c r="A19" s="226" t="s">
        <v>6</v>
      </c>
      <c r="B19" s="226"/>
      <c r="C19" s="29">
        <v>130</v>
      </c>
      <c r="D19" s="52">
        <v>2663633</v>
      </c>
      <c r="E19" s="53">
        <v>3613672</v>
      </c>
      <c r="F19" s="54">
        <f t="shared" si="1"/>
        <v>6277305</v>
      </c>
      <c r="G19" s="52">
        <v>58523645</v>
      </c>
      <c r="H19" s="53">
        <v>28249723</v>
      </c>
      <c r="I19" s="54">
        <f t="shared" si="2"/>
        <v>86773368</v>
      </c>
    </row>
    <row r="20" spans="1:9" x14ac:dyDescent="0.25">
      <c r="A20" s="226" t="s">
        <v>7</v>
      </c>
      <c r="B20" s="226"/>
      <c r="C20" s="29">
        <v>131</v>
      </c>
      <c r="D20" s="52">
        <v>112460</v>
      </c>
      <c r="E20" s="53">
        <v>302461</v>
      </c>
      <c r="F20" s="54">
        <f t="shared" si="1"/>
        <v>414921</v>
      </c>
      <c r="G20" s="52">
        <v>120451</v>
      </c>
      <c r="H20" s="53">
        <v>10816608</v>
      </c>
      <c r="I20" s="54">
        <f t="shared" si="2"/>
        <v>10937059</v>
      </c>
    </row>
    <row r="21" spans="1:9" x14ac:dyDescent="0.25">
      <c r="A21" s="233" t="s">
        <v>8</v>
      </c>
      <c r="B21" s="226"/>
      <c r="C21" s="29">
        <v>132</v>
      </c>
      <c r="D21" s="52">
        <v>532043</v>
      </c>
      <c r="E21" s="53">
        <v>9027182</v>
      </c>
      <c r="F21" s="54">
        <f t="shared" si="1"/>
        <v>9559225</v>
      </c>
      <c r="G21" s="52">
        <v>536349</v>
      </c>
      <c r="H21" s="53">
        <v>8249983</v>
      </c>
      <c r="I21" s="54">
        <f t="shared" si="2"/>
        <v>8786332</v>
      </c>
    </row>
    <row r="22" spans="1:9" ht="24.75" customHeight="1" x14ac:dyDescent="0.25">
      <c r="A22" s="233" t="s">
        <v>9</v>
      </c>
      <c r="B22" s="226"/>
      <c r="C22" s="29">
        <v>133</v>
      </c>
      <c r="D22" s="52">
        <v>44254</v>
      </c>
      <c r="E22" s="53">
        <v>8041341</v>
      </c>
      <c r="F22" s="54">
        <f t="shared" si="1"/>
        <v>8085595</v>
      </c>
      <c r="G22" s="52">
        <v>178469</v>
      </c>
      <c r="H22" s="53">
        <v>8261442</v>
      </c>
      <c r="I22" s="54">
        <f t="shared" si="2"/>
        <v>8439911</v>
      </c>
    </row>
    <row r="23" spans="1:9" x14ac:dyDescent="0.25">
      <c r="A23" s="233" t="s">
        <v>10</v>
      </c>
      <c r="B23" s="226"/>
      <c r="C23" s="29">
        <v>134</v>
      </c>
      <c r="D23" s="52">
        <v>15970</v>
      </c>
      <c r="E23" s="53">
        <v>27038530</v>
      </c>
      <c r="F23" s="54">
        <f t="shared" si="1"/>
        <v>27054500</v>
      </c>
      <c r="G23" s="52">
        <v>203825</v>
      </c>
      <c r="H23" s="53">
        <v>26110377</v>
      </c>
      <c r="I23" s="54">
        <f t="shared" si="2"/>
        <v>26314202</v>
      </c>
    </row>
    <row r="24" spans="1:9" ht="21" customHeight="1" x14ac:dyDescent="0.25">
      <c r="A24" s="231" t="s">
        <v>215</v>
      </c>
      <c r="B24" s="232"/>
      <c r="C24" s="32">
        <v>135</v>
      </c>
      <c r="D24" s="55">
        <f>D25+D28</f>
        <v>-108601496</v>
      </c>
      <c r="E24" s="56">
        <f>E25+E28</f>
        <v>-290563664</v>
      </c>
      <c r="F24" s="54">
        <f t="shared" si="1"/>
        <v>-399165160</v>
      </c>
      <c r="G24" s="55">
        <f t="shared" ref="G24:H24" si="4">G25+G28</f>
        <v>-210962441</v>
      </c>
      <c r="H24" s="56">
        <f t="shared" si="4"/>
        <v>-334432655</v>
      </c>
      <c r="I24" s="54">
        <f t="shared" si="2"/>
        <v>-545395096</v>
      </c>
    </row>
    <row r="25" spans="1:9" x14ac:dyDescent="0.25">
      <c r="A25" s="232" t="s">
        <v>216</v>
      </c>
      <c r="B25" s="232"/>
      <c r="C25" s="32">
        <v>136</v>
      </c>
      <c r="D25" s="55">
        <f>D26+D27</f>
        <v>-120871383</v>
      </c>
      <c r="E25" s="56">
        <f>E26+E27</f>
        <v>-301725700</v>
      </c>
      <c r="F25" s="54">
        <f t="shared" si="1"/>
        <v>-422597083</v>
      </c>
      <c r="G25" s="55">
        <f t="shared" ref="G25:H25" si="5">G26+G27</f>
        <v>-183814429</v>
      </c>
      <c r="H25" s="56">
        <f t="shared" si="5"/>
        <v>-320422296</v>
      </c>
      <c r="I25" s="54">
        <f t="shared" si="2"/>
        <v>-504236725</v>
      </c>
    </row>
    <row r="26" spans="1:9" x14ac:dyDescent="0.25">
      <c r="A26" s="226" t="s">
        <v>217</v>
      </c>
      <c r="B26" s="226"/>
      <c r="C26" s="29">
        <v>137</v>
      </c>
      <c r="D26" s="52">
        <v>-120871383</v>
      </c>
      <c r="E26" s="53">
        <v>-345416588</v>
      </c>
      <c r="F26" s="54">
        <f t="shared" si="1"/>
        <v>-466287971</v>
      </c>
      <c r="G26" s="52">
        <v>-183814429</v>
      </c>
      <c r="H26" s="53">
        <v>-335621446</v>
      </c>
      <c r="I26" s="54">
        <f t="shared" si="2"/>
        <v>-519435875</v>
      </c>
    </row>
    <row r="27" spans="1:9" x14ac:dyDescent="0.25">
      <c r="A27" s="226" t="s">
        <v>218</v>
      </c>
      <c r="B27" s="226"/>
      <c r="C27" s="29">
        <v>138</v>
      </c>
      <c r="D27" s="52">
        <v>0</v>
      </c>
      <c r="E27" s="53">
        <v>43690888</v>
      </c>
      <c r="F27" s="54">
        <f t="shared" si="1"/>
        <v>43690888</v>
      </c>
      <c r="G27" s="52">
        <v>0</v>
      </c>
      <c r="H27" s="53">
        <v>15199150</v>
      </c>
      <c r="I27" s="54">
        <f t="shared" si="2"/>
        <v>15199150</v>
      </c>
    </row>
    <row r="28" spans="1:9" x14ac:dyDescent="0.25">
      <c r="A28" s="232" t="s">
        <v>219</v>
      </c>
      <c r="B28" s="232"/>
      <c r="C28" s="32">
        <v>139</v>
      </c>
      <c r="D28" s="55">
        <f>D29+D30</f>
        <v>12269887</v>
      </c>
      <c r="E28" s="56">
        <f>E29+E30</f>
        <v>11162036</v>
      </c>
      <c r="F28" s="54">
        <f t="shared" si="1"/>
        <v>23431923</v>
      </c>
      <c r="G28" s="55">
        <f t="shared" ref="G28:H28" si="6">G29+G30</f>
        <v>-27148012</v>
      </c>
      <c r="H28" s="56">
        <f t="shared" si="6"/>
        <v>-14010359</v>
      </c>
      <c r="I28" s="54">
        <f t="shared" si="2"/>
        <v>-41158371</v>
      </c>
    </row>
    <row r="29" spans="1:9" x14ac:dyDescent="0.25">
      <c r="A29" s="226" t="s">
        <v>11</v>
      </c>
      <c r="B29" s="226"/>
      <c r="C29" s="29">
        <v>140</v>
      </c>
      <c r="D29" s="52">
        <v>12269887</v>
      </c>
      <c r="E29" s="53">
        <v>23393532</v>
      </c>
      <c r="F29" s="54">
        <f t="shared" si="1"/>
        <v>35663419</v>
      </c>
      <c r="G29" s="52">
        <v>-27148012</v>
      </c>
      <c r="H29" s="53">
        <v>-38019873</v>
      </c>
      <c r="I29" s="54">
        <f t="shared" si="2"/>
        <v>-65167885</v>
      </c>
    </row>
    <row r="30" spans="1:9" x14ac:dyDescent="0.25">
      <c r="A30" s="226" t="s">
        <v>12</v>
      </c>
      <c r="B30" s="226"/>
      <c r="C30" s="29">
        <v>141</v>
      </c>
      <c r="D30" s="52">
        <v>0</v>
      </c>
      <c r="E30" s="53">
        <v>-12231496</v>
      </c>
      <c r="F30" s="54">
        <f t="shared" si="1"/>
        <v>-12231496</v>
      </c>
      <c r="G30" s="52">
        <v>0</v>
      </c>
      <c r="H30" s="53">
        <v>24009514</v>
      </c>
      <c r="I30" s="54">
        <f t="shared" si="2"/>
        <v>24009514</v>
      </c>
    </row>
    <row r="31" spans="1:9" ht="31.5" customHeight="1" x14ac:dyDescent="0.25">
      <c r="A31" s="231" t="s">
        <v>248</v>
      </c>
      <c r="B31" s="232"/>
      <c r="C31" s="32">
        <v>142</v>
      </c>
      <c r="D31" s="55">
        <f>D32+D35</f>
        <v>-76794115</v>
      </c>
      <c r="E31" s="56">
        <f>E32+E35</f>
        <v>5578334</v>
      </c>
      <c r="F31" s="54">
        <f t="shared" si="1"/>
        <v>-71215781</v>
      </c>
      <c r="G31" s="55">
        <f t="shared" ref="G31:H31" si="7">G32+G35</f>
        <v>20580206</v>
      </c>
      <c r="H31" s="56">
        <f t="shared" si="7"/>
        <v>19828580</v>
      </c>
      <c r="I31" s="54">
        <f t="shared" si="2"/>
        <v>40408786</v>
      </c>
    </row>
    <row r="32" spans="1:9" x14ac:dyDescent="0.25">
      <c r="A32" s="232" t="s">
        <v>220</v>
      </c>
      <c r="B32" s="232"/>
      <c r="C32" s="32">
        <v>143</v>
      </c>
      <c r="D32" s="55">
        <f>D33+D34</f>
        <v>-76794115</v>
      </c>
      <c r="E32" s="56">
        <f>E33+E34</f>
        <v>3018736</v>
      </c>
      <c r="F32" s="54">
        <f t="shared" si="1"/>
        <v>-73775379</v>
      </c>
      <c r="G32" s="55">
        <f t="shared" ref="G32:H32" si="8">G33+G34</f>
        <v>20580206</v>
      </c>
      <c r="H32" s="56">
        <f t="shared" si="8"/>
        <v>2028911</v>
      </c>
      <c r="I32" s="54">
        <f t="shared" si="2"/>
        <v>22609117</v>
      </c>
    </row>
    <row r="33" spans="1:9" x14ac:dyDescent="0.25">
      <c r="A33" s="226" t="s">
        <v>221</v>
      </c>
      <c r="B33" s="226"/>
      <c r="C33" s="29">
        <v>144</v>
      </c>
      <c r="D33" s="52">
        <v>-76791459</v>
      </c>
      <c r="E33" s="53">
        <v>3018736</v>
      </c>
      <c r="F33" s="54">
        <f t="shared" si="1"/>
        <v>-73772723</v>
      </c>
      <c r="G33" s="52">
        <v>20585844</v>
      </c>
      <c r="H33" s="53">
        <v>2028911</v>
      </c>
      <c r="I33" s="54">
        <f t="shared" si="2"/>
        <v>22614755</v>
      </c>
    </row>
    <row r="34" spans="1:9" x14ac:dyDescent="0.25">
      <c r="A34" s="226" t="s">
        <v>222</v>
      </c>
      <c r="B34" s="226"/>
      <c r="C34" s="29">
        <v>145</v>
      </c>
      <c r="D34" s="52">
        <v>-2656</v>
      </c>
      <c r="E34" s="53">
        <v>0</v>
      </c>
      <c r="F34" s="54">
        <f t="shared" si="1"/>
        <v>-2656</v>
      </c>
      <c r="G34" s="52">
        <v>-5638</v>
      </c>
      <c r="H34" s="53">
        <v>0</v>
      </c>
      <c r="I34" s="54">
        <f t="shared" si="2"/>
        <v>-5638</v>
      </c>
    </row>
    <row r="35" spans="1:9" ht="31.5" customHeight="1" x14ac:dyDescent="0.25">
      <c r="A35" s="232" t="s">
        <v>223</v>
      </c>
      <c r="B35" s="232"/>
      <c r="C35" s="32">
        <v>146</v>
      </c>
      <c r="D35" s="55">
        <f>D36+D37</f>
        <v>0</v>
      </c>
      <c r="E35" s="56">
        <f>E36+E37</f>
        <v>2559598</v>
      </c>
      <c r="F35" s="54">
        <f t="shared" si="1"/>
        <v>2559598</v>
      </c>
      <c r="G35" s="55">
        <f t="shared" ref="G35:H35" si="9">G36+G37</f>
        <v>0</v>
      </c>
      <c r="H35" s="56">
        <f t="shared" si="9"/>
        <v>17799669</v>
      </c>
      <c r="I35" s="54">
        <f t="shared" si="2"/>
        <v>17799669</v>
      </c>
    </row>
    <row r="36" spans="1:9" x14ac:dyDescent="0.25">
      <c r="A36" s="226" t="s">
        <v>224</v>
      </c>
      <c r="B36" s="226"/>
      <c r="C36" s="29">
        <v>147</v>
      </c>
      <c r="D36" s="52">
        <v>0</v>
      </c>
      <c r="E36" s="53">
        <v>2559598</v>
      </c>
      <c r="F36" s="54">
        <f t="shared" si="1"/>
        <v>2559598</v>
      </c>
      <c r="G36" s="52">
        <v>0</v>
      </c>
      <c r="H36" s="53">
        <v>17799669</v>
      </c>
      <c r="I36" s="54">
        <f t="shared" si="2"/>
        <v>17799669</v>
      </c>
    </row>
    <row r="37" spans="1:9" x14ac:dyDescent="0.25">
      <c r="A37" s="226" t="s">
        <v>225</v>
      </c>
      <c r="B37" s="226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31" t="s">
        <v>317</v>
      </c>
      <c r="B38" s="232"/>
      <c r="C38" s="32">
        <v>149</v>
      </c>
      <c r="D38" s="55">
        <f>D39+D40</f>
        <v>2051426</v>
      </c>
      <c r="E38" s="56">
        <f>E39+E40</f>
        <v>0</v>
      </c>
      <c r="F38" s="54">
        <f t="shared" si="1"/>
        <v>2051426</v>
      </c>
      <c r="G38" s="55">
        <f t="shared" ref="G38:H38" si="10">G39+G40</f>
        <v>8773543</v>
      </c>
      <c r="H38" s="56">
        <f t="shared" si="10"/>
        <v>0</v>
      </c>
      <c r="I38" s="54">
        <f t="shared" si="2"/>
        <v>8773543</v>
      </c>
    </row>
    <row r="39" spans="1:9" x14ac:dyDescent="0.25">
      <c r="A39" s="226" t="s">
        <v>226</v>
      </c>
      <c r="B39" s="226"/>
      <c r="C39" s="29">
        <v>150</v>
      </c>
      <c r="D39" s="52">
        <v>2051426</v>
      </c>
      <c r="E39" s="53">
        <v>0</v>
      </c>
      <c r="F39" s="54">
        <f t="shared" si="1"/>
        <v>2051426</v>
      </c>
      <c r="G39" s="52">
        <v>8773543</v>
      </c>
      <c r="H39" s="53">
        <v>0</v>
      </c>
      <c r="I39" s="54">
        <f t="shared" si="2"/>
        <v>8773543</v>
      </c>
    </row>
    <row r="40" spans="1:9" x14ac:dyDescent="0.25">
      <c r="A40" s="226" t="s">
        <v>227</v>
      </c>
      <c r="B40" s="226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31" t="s">
        <v>228</v>
      </c>
      <c r="B41" s="232"/>
      <c r="C41" s="32">
        <v>152</v>
      </c>
      <c r="D41" s="55">
        <f>D42+D43</f>
        <v>0</v>
      </c>
      <c r="E41" s="55">
        <f>E42+E43</f>
        <v>-1680912</v>
      </c>
      <c r="F41" s="54">
        <f t="shared" si="1"/>
        <v>-1680912</v>
      </c>
      <c r="G41" s="55">
        <f>G42+G43</f>
        <v>0</v>
      </c>
      <c r="H41" s="55">
        <f>H42+H43</f>
        <v>-3542507</v>
      </c>
      <c r="I41" s="54">
        <f t="shared" si="2"/>
        <v>-3542507</v>
      </c>
    </row>
    <row r="42" spans="1:9" x14ac:dyDescent="0.25">
      <c r="A42" s="226" t="s">
        <v>13</v>
      </c>
      <c r="B42" s="226"/>
      <c r="C42" s="29">
        <v>153</v>
      </c>
      <c r="D42" s="52">
        <v>0</v>
      </c>
      <c r="E42" s="53">
        <v>-1466697</v>
      </c>
      <c r="F42" s="54">
        <f t="shared" si="1"/>
        <v>-1466697</v>
      </c>
      <c r="G42" s="52">
        <v>0</v>
      </c>
      <c r="H42" s="53">
        <v>-2192655</v>
      </c>
      <c r="I42" s="54">
        <f t="shared" si="2"/>
        <v>-2192655</v>
      </c>
    </row>
    <row r="43" spans="1:9" x14ac:dyDescent="0.25">
      <c r="A43" s="226" t="s">
        <v>14</v>
      </c>
      <c r="B43" s="226"/>
      <c r="C43" s="29">
        <v>154</v>
      </c>
      <c r="D43" s="52">
        <v>0</v>
      </c>
      <c r="E43" s="53">
        <v>-214215</v>
      </c>
      <c r="F43" s="54">
        <f t="shared" si="1"/>
        <v>-214215</v>
      </c>
      <c r="G43" s="52">
        <v>0</v>
      </c>
      <c r="H43" s="53">
        <v>-1349852</v>
      </c>
      <c r="I43" s="54">
        <f t="shared" si="2"/>
        <v>-1349852</v>
      </c>
    </row>
    <row r="44" spans="1:9" ht="22.5" customHeight="1" x14ac:dyDescent="0.25">
      <c r="A44" s="231" t="s">
        <v>229</v>
      </c>
      <c r="B44" s="232"/>
      <c r="C44" s="32">
        <v>155</v>
      </c>
      <c r="D44" s="55">
        <f>D45+D49</f>
        <v>-28355124</v>
      </c>
      <c r="E44" s="56">
        <f>E45+E49</f>
        <v>-243105399</v>
      </c>
      <c r="F44" s="54">
        <f t="shared" si="1"/>
        <v>-271460523</v>
      </c>
      <c r="G44" s="55">
        <f t="shared" ref="G44:H44" si="11">G45+G49</f>
        <v>-22078581</v>
      </c>
      <c r="H44" s="56">
        <f t="shared" si="11"/>
        <v>-228307710</v>
      </c>
      <c r="I44" s="54">
        <f t="shared" si="2"/>
        <v>-250386291</v>
      </c>
    </row>
    <row r="45" spans="1:9" x14ac:dyDescent="0.25">
      <c r="A45" s="232" t="s">
        <v>230</v>
      </c>
      <c r="B45" s="232"/>
      <c r="C45" s="32">
        <v>156</v>
      </c>
      <c r="D45" s="55">
        <f>D46+D47+D48</f>
        <v>-15700962</v>
      </c>
      <c r="E45" s="56">
        <f>E46+E47+E48</f>
        <v>-123617182</v>
      </c>
      <c r="F45" s="54">
        <f t="shared" si="1"/>
        <v>-139318144</v>
      </c>
      <c r="G45" s="55">
        <f t="shared" ref="G45:H45" si="12">G46+G47+G48</f>
        <v>-11294745</v>
      </c>
      <c r="H45" s="56">
        <f t="shared" si="12"/>
        <v>-112210187</v>
      </c>
      <c r="I45" s="54">
        <f t="shared" si="2"/>
        <v>-123504932</v>
      </c>
    </row>
    <row r="46" spans="1:9" x14ac:dyDescent="0.25">
      <c r="A46" s="226" t="s">
        <v>15</v>
      </c>
      <c r="B46" s="226"/>
      <c r="C46" s="29">
        <v>157</v>
      </c>
      <c r="D46" s="52">
        <v>-8500771</v>
      </c>
      <c r="E46" s="53">
        <v>-83606318</v>
      </c>
      <c r="F46" s="54">
        <f t="shared" si="1"/>
        <v>-92107089</v>
      </c>
      <c r="G46" s="52">
        <v>-4890158</v>
      </c>
      <c r="H46" s="53">
        <v>-75080943</v>
      </c>
      <c r="I46" s="54">
        <f t="shared" si="2"/>
        <v>-79971101</v>
      </c>
    </row>
    <row r="47" spans="1:9" x14ac:dyDescent="0.25">
      <c r="A47" s="226" t="s">
        <v>16</v>
      </c>
      <c r="B47" s="226"/>
      <c r="C47" s="29">
        <v>158</v>
      </c>
      <c r="D47" s="52">
        <v>-7200191</v>
      </c>
      <c r="E47" s="53">
        <v>-53800521</v>
      </c>
      <c r="F47" s="54">
        <f t="shared" si="1"/>
        <v>-61000712</v>
      </c>
      <c r="G47" s="52">
        <v>-6404587</v>
      </c>
      <c r="H47" s="53">
        <v>-47191312</v>
      </c>
      <c r="I47" s="54">
        <f t="shared" si="2"/>
        <v>-53595899</v>
      </c>
    </row>
    <row r="48" spans="1:9" x14ac:dyDescent="0.25">
      <c r="A48" s="226" t="s">
        <v>17</v>
      </c>
      <c r="B48" s="226"/>
      <c r="C48" s="29">
        <v>159</v>
      </c>
      <c r="D48" s="52">
        <v>0</v>
      </c>
      <c r="E48" s="53">
        <v>13789657</v>
      </c>
      <c r="F48" s="54">
        <f t="shared" si="1"/>
        <v>13789657</v>
      </c>
      <c r="G48" s="52">
        <v>0</v>
      </c>
      <c r="H48" s="53">
        <v>10062068</v>
      </c>
      <c r="I48" s="54">
        <f t="shared" si="2"/>
        <v>10062068</v>
      </c>
    </row>
    <row r="49" spans="1:9" ht="24.75" customHeight="1" x14ac:dyDescent="0.25">
      <c r="A49" s="232" t="s">
        <v>231</v>
      </c>
      <c r="B49" s="232"/>
      <c r="C49" s="32">
        <v>160</v>
      </c>
      <c r="D49" s="55">
        <f>D50+D51+D52</f>
        <v>-12654162</v>
      </c>
      <c r="E49" s="56">
        <f>E50+E51+E52</f>
        <v>-119488217</v>
      </c>
      <c r="F49" s="54">
        <f t="shared" si="1"/>
        <v>-132142379</v>
      </c>
      <c r="G49" s="55">
        <f t="shared" ref="G49:H49" si="13">G50+G51+G52</f>
        <v>-10783836</v>
      </c>
      <c r="H49" s="56">
        <f t="shared" si="13"/>
        <v>-116097523</v>
      </c>
      <c r="I49" s="54">
        <f t="shared" si="2"/>
        <v>-126881359</v>
      </c>
    </row>
    <row r="50" spans="1:9" x14ac:dyDescent="0.25">
      <c r="A50" s="226" t="s">
        <v>232</v>
      </c>
      <c r="B50" s="226"/>
      <c r="C50" s="29">
        <v>161</v>
      </c>
      <c r="D50" s="52">
        <v>-1178557</v>
      </c>
      <c r="E50" s="53">
        <v>-18034891</v>
      </c>
      <c r="F50" s="54">
        <f t="shared" si="1"/>
        <v>-19213448</v>
      </c>
      <c r="G50" s="52">
        <v>-1117851</v>
      </c>
      <c r="H50" s="53">
        <v>-19409458</v>
      </c>
      <c r="I50" s="54">
        <f t="shared" si="2"/>
        <v>-20527309</v>
      </c>
    </row>
    <row r="51" spans="1:9" x14ac:dyDescent="0.25">
      <c r="A51" s="226" t="s">
        <v>28</v>
      </c>
      <c r="B51" s="226"/>
      <c r="C51" s="29">
        <v>162</v>
      </c>
      <c r="D51" s="52">
        <v>-5048244</v>
      </c>
      <c r="E51" s="53">
        <v>-44743862</v>
      </c>
      <c r="F51" s="54">
        <f t="shared" si="1"/>
        <v>-49792106</v>
      </c>
      <c r="G51" s="52">
        <v>-4206906</v>
      </c>
      <c r="H51" s="53">
        <v>-44390347</v>
      </c>
      <c r="I51" s="54">
        <f t="shared" si="2"/>
        <v>-48597253</v>
      </c>
    </row>
    <row r="52" spans="1:9" x14ac:dyDescent="0.25">
      <c r="A52" s="226" t="s">
        <v>29</v>
      </c>
      <c r="B52" s="226"/>
      <c r="C52" s="29">
        <v>163</v>
      </c>
      <c r="D52" s="52">
        <v>-6427361</v>
      </c>
      <c r="E52" s="53">
        <v>-56709464</v>
      </c>
      <c r="F52" s="54">
        <f t="shared" si="1"/>
        <v>-63136825</v>
      </c>
      <c r="G52" s="52">
        <v>-5459079</v>
      </c>
      <c r="H52" s="53">
        <v>-52297718</v>
      </c>
      <c r="I52" s="54">
        <f t="shared" si="2"/>
        <v>-57756797</v>
      </c>
    </row>
    <row r="53" spans="1:9" x14ac:dyDescent="0.25">
      <c r="A53" s="231" t="s">
        <v>233</v>
      </c>
      <c r="B53" s="232"/>
      <c r="C53" s="32">
        <v>164</v>
      </c>
      <c r="D53" s="55">
        <f>D54+D55+D56+D57+D58+D59+D60</f>
        <v>-1385603</v>
      </c>
      <c r="E53" s="56">
        <f>E54+E55+E56+E57+E58+E59+E60</f>
        <v>-16195786</v>
      </c>
      <c r="F53" s="54">
        <f t="shared" si="1"/>
        <v>-17581389</v>
      </c>
      <c r="G53" s="55">
        <f t="shared" ref="G53:H53" si="14">G54+G55+G56+G57+G58+G59+G60</f>
        <v>-17464544</v>
      </c>
      <c r="H53" s="56">
        <f t="shared" si="14"/>
        <v>-65102286</v>
      </c>
      <c r="I53" s="54">
        <f t="shared" si="2"/>
        <v>-82566830</v>
      </c>
    </row>
    <row r="54" spans="1:9" ht="24" customHeight="1" x14ac:dyDescent="0.25">
      <c r="A54" s="226" t="s">
        <v>318</v>
      </c>
      <c r="B54" s="226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26" t="s">
        <v>30</v>
      </c>
      <c r="B55" s="226"/>
      <c r="C55" s="29">
        <v>166</v>
      </c>
      <c r="D55" s="52">
        <v>-341374</v>
      </c>
      <c r="E55" s="53">
        <v>-2952985</v>
      </c>
      <c r="F55" s="54">
        <f t="shared" si="1"/>
        <v>-3294359</v>
      </c>
      <c r="G55" s="52">
        <v>-382078</v>
      </c>
      <c r="H55" s="53">
        <v>-2371952</v>
      </c>
      <c r="I55" s="54">
        <f t="shared" si="2"/>
        <v>-2754030</v>
      </c>
    </row>
    <row r="56" spans="1:9" x14ac:dyDescent="0.25">
      <c r="A56" s="226" t="s">
        <v>69</v>
      </c>
      <c r="B56" s="226"/>
      <c r="C56" s="29">
        <v>167</v>
      </c>
      <c r="D56" s="52">
        <v>0</v>
      </c>
      <c r="E56" s="53">
        <v>-323634</v>
      </c>
      <c r="F56" s="54">
        <f t="shared" si="1"/>
        <v>-323634</v>
      </c>
      <c r="G56" s="52">
        <v>-1013854</v>
      </c>
      <c r="H56" s="53">
        <v>-2494516</v>
      </c>
      <c r="I56" s="54">
        <f t="shared" si="2"/>
        <v>-3508370</v>
      </c>
    </row>
    <row r="57" spans="1:9" x14ac:dyDescent="0.25">
      <c r="A57" s="226" t="s">
        <v>234</v>
      </c>
      <c r="B57" s="226"/>
      <c r="C57" s="29">
        <v>168</v>
      </c>
      <c r="D57" s="52">
        <v>-484817</v>
      </c>
      <c r="E57" s="53">
        <v>-2289107</v>
      </c>
      <c r="F57" s="54">
        <f t="shared" si="1"/>
        <v>-2773924</v>
      </c>
      <c r="G57" s="52">
        <v>-5042381</v>
      </c>
      <c r="H57" s="53">
        <v>-4632875</v>
      </c>
      <c r="I57" s="54">
        <f t="shared" si="2"/>
        <v>-9675256</v>
      </c>
    </row>
    <row r="58" spans="1:9" x14ac:dyDescent="0.25">
      <c r="A58" s="226" t="s">
        <v>235</v>
      </c>
      <c r="B58" s="226"/>
      <c r="C58" s="29">
        <v>169</v>
      </c>
      <c r="D58" s="52">
        <v>0</v>
      </c>
      <c r="E58" s="53">
        <v>-1228057</v>
      </c>
      <c r="F58" s="54">
        <f t="shared" si="1"/>
        <v>-1228057</v>
      </c>
      <c r="G58" s="52">
        <v>-9506955</v>
      </c>
      <c r="H58" s="53">
        <v>-40960009</v>
      </c>
      <c r="I58" s="54">
        <f t="shared" si="2"/>
        <v>-50466964</v>
      </c>
    </row>
    <row r="59" spans="1:9" x14ac:dyDescent="0.25">
      <c r="A59" s="226" t="s">
        <v>236</v>
      </c>
      <c r="B59" s="226"/>
      <c r="C59" s="29">
        <v>170</v>
      </c>
      <c r="D59" s="52">
        <v>0</v>
      </c>
      <c r="E59" s="53">
        <v>0</v>
      </c>
      <c r="F59" s="54">
        <f t="shared" si="1"/>
        <v>0</v>
      </c>
      <c r="G59" s="52">
        <v>0</v>
      </c>
      <c r="H59" s="53">
        <v>0</v>
      </c>
      <c r="I59" s="54">
        <f t="shared" si="2"/>
        <v>0</v>
      </c>
    </row>
    <row r="60" spans="1:9" x14ac:dyDescent="0.25">
      <c r="A60" s="226" t="s">
        <v>94</v>
      </c>
      <c r="B60" s="226"/>
      <c r="C60" s="29">
        <v>171</v>
      </c>
      <c r="D60" s="52">
        <v>-559412</v>
      </c>
      <c r="E60" s="53">
        <v>-9402003</v>
      </c>
      <c r="F60" s="54">
        <f t="shared" si="1"/>
        <v>-9961415</v>
      </c>
      <c r="G60" s="52">
        <v>-1519276</v>
      </c>
      <c r="H60" s="53">
        <v>-14642934</v>
      </c>
      <c r="I60" s="54">
        <f t="shared" si="2"/>
        <v>-16162210</v>
      </c>
    </row>
    <row r="61" spans="1:9" ht="29.25" customHeight="1" x14ac:dyDescent="0.25">
      <c r="A61" s="231" t="s">
        <v>319</v>
      </c>
      <c r="B61" s="232"/>
      <c r="C61" s="32">
        <v>172</v>
      </c>
      <c r="D61" s="55">
        <f>D62+D63</f>
        <v>-304469</v>
      </c>
      <c r="E61" s="56">
        <f>E62+E63</f>
        <v>-12390071</v>
      </c>
      <c r="F61" s="54">
        <f t="shared" si="1"/>
        <v>-12694540</v>
      </c>
      <c r="G61" s="55">
        <f t="shared" ref="G61:H61" si="15">G62+G63</f>
        <v>-335368</v>
      </c>
      <c r="H61" s="56">
        <f t="shared" si="15"/>
        <v>-13623726</v>
      </c>
      <c r="I61" s="54">
        <f t="shared" si="2"/>
        <v>-13959094</v>
      </c>
    </row>
    <row r="62" spans="1:9" x14ac:dyDescent="0.25">
      <c r="A62" s="226" t="s">
        <v>31</v>
      </c>
      <c r="B62" s="226"/>
      <c r="C62" s="29">
        <v>173</v>
      </c>
      <c r="D62" s="52">
        <v>0</v>
      </c>
      <c r="E62" s="53">
        <v>-280462</v>
      </c>
      <c r="F62" s="54">
        <f t="shared" si="1"/>
        <v>-280462</v>
      </c>
      <c r="G62" s="52">
        <v>0</v>
      </c>
      <c r="H62" s="53">
        <v>-327894</v>
      </c>
      <c r="I62" s="54">
        <f t="shared" si="2"/>
        <v>-327894</v>
      </c>
    </row>
    <row r="63" spans="1:9" x14ac:dyDescent="0.25">
      <c r="A63" s="226" t="s">
        <v>32</v>
      </c>
      <c r="B63" s="226"/>
      <c r="C63" s="29">
        <v>174</v>
      </c>
      <c r="D63" s="52">
        <v>-304469</v>
      </c>
      <c r="E63" s="53">
        <v>-12109609</v>
      </c>
      <c r="F63" s="54">
        <f t="shared" si="1"/>
        <v>-12414078</v>
      </c>
      <c r="G63" s="52">
        <v>-335368</v>
      </c>
      <c r="H63" s="53">
        <v>-13295832</v>
      </c>
      <c r="I63" s="54">
        <f t="shared" si="2"/>
        <v>-13631200</v>
      </c>
    </row>
    <row r="64" spans="1:9" x14ac:dyDescent="0.25">
      <c r="A64" s="233" t="s">
        <v>238</v>
      </c>
      <c r="B64" s="226"/>
      <c r="C64" s="29">
        <v>175</v>
      </c>
      <c r="D64" s="52">
        <v>-4068</v>
      </c>
      <c r="E64" s="53">
        <v>-561542</v>
      </c>
      <c r="F64" s="54">
        <f t="shared" si="1"/>
        <v>-565610</v>
      </c>
      <c r="G64" s="52">
        <v>-3525</v>
      </c>
      <c r="H64" s="53">
        <v>-983112</v>
      </c>
      <c r="I64" s="54">
        <f t="shared" si="2"/>
        <v>-986637</v>
      </c>
    </row>
    <row r="65" spans="1:9" ht="42" customHeight="1" x14ac:dyDescent="0.25">
      <c r="A65" s="231" t="s">
        <v>249</v>
      </c>
      <c r="B65" s="232"/>
      <c r="C65" s="32">
        <v>176</v>
      </c>
      <c r="D65" s="55">
        <f>D7+D13+D21+D22+D23+D24+D31+D38+D41+D53+D61+D64+D44</f>
        <v>16210303</v>
      </c>
      <c r="E65" s="56">
        <f>E7+E13+E21+E22+E23+E24+E31+E38+E41+E53+E61+E64+E44</f>
        <v>96388090</v>
      </c>
      <c r="F65" s="54">
        <f t="shared" si="1"/>
        <v>112598393</v>
      </c>
      <c r="G65" s="55">
        <f t="shared" ref="G65:H65" si="16">G7+G13+G21+G22+G23+G24+G31+G38+G41+G53+G61+G64+G44</f>
        <v>19752136</v>
      </c>
      <c r="H65" s="56">
        <f t="shared" si="16"/>
        <v>125467978</v>
      </c>
      <c r="I65" s="54">
        <f t="shared" si="2"/>
        <v>145220114</v>
      </c>
    </row>
    <row r="66" spans="1:9" x14ac:dyDescent="0.25">
      <c r="A66" s="231" t="s">
        <v>239</v>
      </c>
      <c r="B66" s="232"/>
      <c r="C66" s="32">
        <v>177</v>
      </c>
      <c r="D66" s="55">
        <f>D67+D68</f>
        <v>-3185279</v>
      </c>
      <c r="E66" s="56">
        <f>E67+E68</f>
        <v>-16729771</v>
      </c>
      <c r="F66" s="54">
        <f t="shared" si="1"/>
        <v>-19915050</v>
      </c>
      <c r="G66" s="55">
        <f t="shared" ref="G66:H66" si="17">G67+G68</f>
        <v>-3371137</v>
      </c>
      <c r="H66" s="56">
        <f t="shared" si="17"/>
        <v>-22742122</v>
      </c>
      <c r="I66" s="54">
        <f t="shared" si="2"/>
        <v>-26113259</v>
      </c>
    </row>
    <row r="67" spans="1:9" x14ac:dyDescent="0.25">
      <c r="A67" s="226" t="s">
        <v>240</v>
      </c>
      <c r="B67" s="226"/>
      <c r="C67" s="29">
        <v>178</v>
      </c>
      <c r="D67" s="52">
        <v>-3185279</v>
      </c>
      <c r="E67" s="53">
        <v>-16751274</v>
      </c>
      <c r="F67" s="54">
        <f t="shared" si="1"/>
        <v>-19936553</v>
      </c>
      <c r="G67" s="52">
        <v>-3371137</v>
      </c>
      <c r="H67" s="53">
        <v>-22763625</v>
      </c>
      <c r="I67" s="54">
        <f t="shared" si="2"/>
        <v>-26134762</v>
      </c>
    </row>
    <row r="68" spans="1:9" x14ac:dyDescent="0.25">
      <c r="A68" s="226" t="s">
        <v>241</v>
      </c>
      <c r="B68" s="226"/>
      <c r="C68" s="29">
        <v>179</v>
      </c>
      <c r="D68" s="52">
        <v>0</v>
      </c>
      <c r="E68" s="53">
        <v>21503</v>
      </c>
      <c r="F68" s="54">
        <f t="shared" si="1"/>
        <v>21503</v>
      </c>
      <c r="G68" s="52">
        <v>0</v>
      </c>
      <c r="H68" s="53">
        <v>21503</v>
      </c>
      <c r="I68" s="54">
        <f t="shared" si="2"/>
        <v>21503</v>
      </c>
    </row>
    <row r="69" spans="1:9" ht="24" customHeight="1" x14ac:dyDescent="0.25">
      <c r="A69" s="231" t="s">
        <v>320</v>
      </c>
      <c r="B69" s="232"/>
      <c r="C69" s="32">
        <v>180</v>
      </c>
      <c r="D69" s="55">
        <f>D65+D66</f>
        <v>13025024</v>
      </c>
      <c r="E69" s="56">
        <f>E65+E66</f>
        <v>79658319</v>
      </c>
      <c r="F69" s="54">
        <f t="shared" si="1"/>
        <v>92683343</v>
      </c>
      <c r="G69" s="55">
        <f t="shared" ref="G69:H69" si="18">G65+G66</f>
        <v>16380999</v>
      </c>
      <c r="H69" s="56">
        <f t="shared" si="18"/>
        <v>102725856</v>
      </c>
      <c r="I69" s="54">
        <f t="shared" si="2"/>
        <v>119106855</v>
      </c>
    </row>
    <row r="70" spans="1:9" x14ac:dyDescent="0.25">
      <c r="A70" s="235" t="s">
        <v>95</v>
      </c>
      <c r="B70" s="235"/>
      <c r="C70" s="29">
        <v>181</v>
      </c>
      <c r="D70" s="52">
        <v>13132559</v>
      </c>
      <c r="E70" s="53">
        <v>79577489</v>
      </c>
      <c r="F70" s="54">
        <f t="shared" si="1"/>
        <v>92710048</v>
      </c>
      <c r="G70" s="52">
        <v>16317327</v>
      </c>
      <c r="H70" s="53">
        <v>102663661</v>
      </c>
      <c r="I70" s="54">
        <f t="shared" si="2"/>
        <v>118980988</v>
      </c>
    </row>
    <row r="71" spans="1:9" x14ac:dyDescent="0.25">
      <c r="A71" s="235" t="s">
        <v>242</v>
      </c>
      <c r="B71" s="235"/>
      <c r="C71" s="29">
        <v>182</v>
      </c>
      <c r="D71" s="52">
        <v>-107535</v>
      </c>
      <c r="E71" s="53">
        <v>80830</v>
      </c>
      <c r="F71" s="54">
        <f t="shared" si="1"/>
        <v>-26705</v>
      </c>
      <c r="G71" s="52">
        <v>63672</v>
      </c>
      <c r="H71" s="53">
        <v>62195</v>
      </c>
      <c r="I71" s="54">
        <f t="shared" si="2"/>
        <v>125867</v>
      </c>
    </row>
    <row r="72" spans="1:9" ht="30" customHeight="1" x14ac:dyDescent="0.25">
      <c r="A72" s="231" t="s">
        <v>243</v>
      </c>
      <c r="B72" s="231"/>
      <c r="C72" s="32">
        <v>183</v>
      </c>
      <c r="D72" s="55">
        <f>D7+D13+D21+D22+D23+D68</f>
        <v>229603752</v>
      </c>
      <c r="E72" s="56">
        <f>E7+E13+E21+E22+E23+E68</f>
        <v>655328633</v>
      </c>
      <c r="F72" s="54">
        <f t="shared" ref="F72:F86" si="19">D72+E72</f>
        <v>884932385</v>
      </c>
      <c r="G72" s="55">
        <f t="shared" ref="G72:H72" si="20">G7+G13+G21+G22+G23+G68</f>
        <v>241242846</v>
      </c>
      <c r="H72" s="56">
        <f t="shared" si="20"/>
        <v>751652897</v>
      </c>
      <c r="I72" s="54">
        <f t="shared" ref="I72:I86" si="21">G72+H72</f>
        <v>992895743</v>
      </c>
    </row>
    <row r="73" spans="1:9" ht="31.5" customHeight="1" x14ac:dyDescent="0.25">
      <c r="A73" s="231" t="s">
        <v>316</v>
      </c>
      <c r="B73" s="231"/>
      <c r="C73" s="32">
        <v>184</v>
      </c>
      <c r="D73" s="55">
        <f>D24+D31+D38+D41+D44+D53+D61+D64+D67</f>
        <v>-216578728</v>
      </c>
      <c r="E73" s="56">
        <f>E24+E31+E38+E41+E44+E53+E61+E64+E67</f>
        <v>-575670314</v>
      </c>
      <c r="F73" s="54">
        <f t="shared" si="19"/>
        <v>-792249042</v>
      </c>
      <c r="G73" s="55">
        <f t="shared" ref="G73:H73" si="22">G24+G31+G38+G41+G44+G53+G61+G64+G67</f>
        <v>-224861847</v>
      </c>
      <c r="H73" s="56">
        <f t="shared" si="22"/>
        <v>-648927041</v>
      </c>
      <c r="I73" s="54">
        <f t="shared" si="21"/>
        <v>-873788888</v>
      </c>
    </row>
    <row r="74" spans="1:9" x14ac:dyDescent="0.25">
      <c r="A74" s="231" t="s">
        <v>244</v>
      </c>
      <c r="B74" s="232"/>
      <c r="C74" s="32">
        <v>185</v>
      </c>
      <c r="D74" s="55">
        <f>D75+D76+D77+D78+D79+D80+D81+D82</f>
        <v>47389972</v>
      </c>
      <c r="E74" s="56">
        <f>E75+E76+E77+E78+E79+E80+E81+E82</f>
        <v>69509113</v>
      </c>
      <c r="F74" s="54">
        <f t="shared" si="19"/>
        <v>116899085</v>
      </c>
      <c r="G74" s="55">
        <f t="shared" ref="G74:H74" si="23">G75+G76+G77+G78+G79+G80+G81+G82</f>
        <v>-69377177</v>
      </c>
      <c r="H74" s="56">
        <f t="shared" si="23"/>
        <v>-148099767</v>
      </c>
      <c r="I74" s="54">
        <f t="shared" si="21"/>
        <v>-217476944</v>
      </c>
    </row>
    <row r="75" spans="1:9" ht="27.75" customHeight="1" x14ac:dyDescent="0.25">
      <c r="A75" s="234" t="s">
        <v>321</v>
      </c>
      <c r="B75" s="234"/>
      <c r="C75" s="29">
        <v>186</v>
      </c>
      <c r="D75" s="57">
        <v>56067</v>
      </c>
      <c r="E75" s="58">
        <v>177980</v>
      </c>
      <c r="F75" s="54">
        <f t="shared" si="19"/>
        <v>234047</v>
      </c>
      <c r="G75" s="57">
        <v>2151604</v>
      </c>
      <c r="H75" s="58">
        <v>3707905</v>
      </c>
      <c r="I75" s="54">
        <f t="shared" si="21"/>
        <v>5859509</v>
      </c>
    </row>
    <row r="76" spans="1:9" ht="21.65" customHeight="1" x14ac:dyDescent="0.25">
      <c r="A76" s="234" t="s">
        <v>322</v>
      </c>
      <c r="B76" s="234"/>
      <c r="C76" s="29">
        <v>187</v>
      </c>
      <c r="D76" s="57">
        <v>56778079</v>
      </c>
      <c r="E76" s="58">
        <v>84182326</v>
      </c>
      <c r="F76" s="54">
        <f t="shared" si="19"/>
        <v>140960405</v>
      </c>
      <c r="G76" s="57">
        <v>-87904273</v>
      </c>
      <c r="H76" s="58">
        <v>-184975629</v>
      </c>
      <c r="I76" s="54">
        <f t="shared" si="21"/>
        <v>-272879902</v>
      </c>
    </row>
    <row r="77" spans="1:9" ht="28.15" customHeight="1" x14ac:dyDescent="0.25">
      <c r="A77" s="234" t="s">
        <v>323</v>
      </c>
      <c r="B77" s="234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5">
      <c r="A78" s="234" t="s">
        <v>324</v>
      </c>
      <c r="B78" s="234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34" t="s">
        <v>96</v>
      </c>
      <c r="B79" s="234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34" t="s">
        <v>97</v>
      </c>
      <c r="B80" s="234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5">
      <c r="A81" s="234" t="s">
        <v>98</v>
      </c>
      <c r="B81" s="234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34" t="s">
        <v>99</v>
      </c>
      <c r="B82" s="234"/>
      <c r="C82" s="29">
        <v>193</v>
      </c>
      <c r="D82" s="57">
        <v>-9444174</v>
      </c>
      <c r="E82" s="58">
        <v>-14851193</v>
      </c>
      <c r="F82" s="54">
        <f t="shared" si="19"/>
        <v>-24295367</v>
      </c>
      <c r="G82" s="57">
        <v>16375492</v>
      </c>
      <c r="H82" s="58">
        <v>33167957</v>
      </c>
      <c r="I82" s="54">
        <f t="shared" si="21"/>
        <v>49543449</v>
      </c>
    </row>
    <row r="83" spans="1:9" x14ac:dyDescent="0.25">
      <c r="A83" s="231" t="s">
        <v>245</v>
      </c>
      <c r="B83" s="232"/>
      <c r="C83" s="32">
        <v>194</v>
      </c>
      <c r="D83" s="55">
        <f>D69+D74</f>
        <v>60414996</v>
      </c>
      <c r="E83" s="56">
        <f>E69+E74</f>
        <v>149167432</v>
      </c>
      <c r="F83" s="54">
        <f t="shared" si="19"/>
        <v>209582428</v>
      </c>
      <c r="G83" s="55">
        <f t="shared" ref="G83:H83" si="24">G69+G74</f>
        <v>-52996178</v>
      </c>
      <c r="H83" s="56">
        <f t="shared" si="24"/>
        <v>-45373911</v>
      </c>
      <c r="I83" s="54">
        <f t="shared" si="21"/>
        <v>-98370089</v>
      </c>
    </row>
    <row r="84" spans="1:9" x14ac:dyDescent="0.25">
      <c r="A84" s="235" t="s">
        <v>246</v>
      </c>
      <c r="B84" s="235"/>
      <c r="C84" s="29">
        <v>195</v>
      </c>
      <c r="D84" s="52">
        <v>60521560</v>
      </c>
      <c r="E84" s="53">
        <v>149067534</v>
      </c>
      <c r="F84" s="54">
        <f t="shared" si="19"/>
        <v>209589094</v>
      </c>
      <c r="G84" s="52">
        <v>-53074513</v>
      </c>
      <c r="H84" s="53">
        <v>-45506065</v>
      </c>
      <c r="I84" s="54">
        <f t="shared" si="21"/>
        <v>-98580578</v>
      </c>
    </row>
    <row r="85" spans="1:9" x14ac:dyDescent="0.25">
      <c r="A85" s="235" t="s">
        <v>247</v>
      </c>
      <c r="B85" s="235"/>
      <c r="C85" s="29">
        <v>196</v>
      </c>
      <c r="D85" s="52">
        <v>-106564</v>
      </c>
      <c r="E85" s="53">
        <v>99898</v>
      </c>
      <c r="F85" s="54">
        <f t="shared" si="19"/>
        <v>-6666</v>
      </c>
      <c r="G85" s="52">
        <v>78335</v>
      </c>
      <c r="H85" s="53">
        <v>132154</v>
      </c>
      <c r="I85" s="54">
        <f t="shared" si="21"/>
        <v>210489</v>
      </c>
    </row>
    <row r="86" spans="1:9" x14ac:dyDescent="0.25">
      <c r="A86" s="236" t="s">
        <v>110</v>
      </c>
      <c r="B86" s="237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zoomScale="60" zoomScaleNormal="100" workbookViewId="0">
      <selection sqref="A1:I1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3" t="s">
        <v>349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5">
      <c r="A2" s="202" t="s">
        <v>385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215" t="s">
        <v>35</v>
      </c>
      <c r="B3" s="216"/>
      <c r="C3" s="216"/>
      <c r="D3" s="216"/>
      <c r="E3" s="216"/>
      <c r="F3" s="216"/>
      <c r="G3" s="216"/>
      <c r="H3" s="216"/>
      <c r="I3" s="216"/>
    </row>
    <row r="4" spans="1:9" ht="33.75" customHeight="1" x14ac:dyDescent="0.25">
      <c r="A4" s="204" t="s">
        <v>0</v>
      </c>
      <c r="B4" s="205"/>
      <c r="C4" s="204" t="s">
        <v>77</v>
      </c>
      <c r="D4" s="206" t="s">
        <v>4</v>
      </c>
      <c r="E4" s="207"/>
      <c r="F4" s="207"/>
      <c r="G4" s="206" t="s">
        <v>285</v>
      </c>
      <c r="H4" s="207"/>
      <c r="I4" s="207"/>
    </row>
    <row r="5" spans="1:9" ht="24" customHeight="1" x14ac:dyDescent="0.25">
      <c r="A5" s="205"/>
      <c r="B5" s="205"/>
      <c r="C5" s="205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4">
        <v>1</v>
      </c>
      <c r="B6" s="205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97" t="s">
        <v>205</v>
      </c>
      <c r="B7" s="198"/>
      <c r="C7" s="26">
        <v>118</v>
      </c>
      <c r="D7" s="40">
        <f>D8+D9+D10+D11+D12</f>
        <v>190905736</v>
      </c>
      <c r="E7" s="40">
        <f>E8+E9+E10+E11+E12</f>
        <v>539534311</v>
      </c>
      <c r="F7" s="40">
        <f>D7+E7</f>
        <v>730440047</v>
      </c>
      <c r="G7" s="40">
        <f t="shared" ref="G7:H7" si="0">G8+G9+G10+G11+G12</f>
        <v>140548779</v>
      </c>
      <c r="H7" s="40">
        <f t="shared" si="0"/>
        <v>578127103</v>
      </c>
      <c r="I7" s="40">
        <f>G7+H7</f>
        <v>718675882</v>
      </c>
    </row>
    <row r="8" spans="1:9" x14ac:dyDescent="0.25">
      <c r="A8" s="208" t="s">
        <v>67</v>
      </c>
      <c r="B8" s="208"/>
      <c r="C8" s="27">
        <v>119</v>
      </c>
      <c r="D8" s="41">
        <v>191105763</v>
      </c>
      <c r="E8" s="41">
        <v>842889152</v>
      </c>
      <c r="F8" s="40">
        <f t="shared" ref="F8:F71" si="1">D8+E8</f>
        <v>1033994915</v>
      </c>
      <c r="G8" s="41">
        <v>140529884</v>
      </c>
      <c r="H8" s="41">
        <v>843109202</v>
      </c>
      <c r="I8" s="40">
        <f t="shared" ref="I8:I71" si="2">G8+H8</f>
        <v>983639086</v>
      </c>
    </row>
    <row r="9" spans="1:9" ht="19.5" customHeight="1" x14ac:dyDescent="0.25">
      <c r="A9" s="208" t="s">
        <v>206</v>
      </c>
      <c r="B9" s="208"/>
      <c r="C9" s="27">
        <v>120</v>
      </c>
      <c r="D9" s="41">
        <v>0</v>
      </c>
      <c r="E9" s="41">
        <v>-2845572</v>
      </c>
      <c r="F9" s="40">
        <f t="shared" si="1"/>
        <v>-2845572</v>
      </c>
      <c r="G9" s="41">
        <v>0</v>
      </c>
      <c r="H9" s="41">
        <v>5381117</v>
      </c>
      <c r="I9" s="40">
        <f t="shared" si="2"/>
        <v>5381117</v>
      </c>
    </row>
    <row r="10" spans="1:9" x14ac:dyDescent="0.25">
      <c r="A10" s="208" t="s">
        <v>207</v>
      </c>
      <c r="B10" s="208"/>
      <c r="C10" s="27">
        <v>121</v>
      </c>
      <c r="D10" s="41">
        <v>-47616</v>
      </c>
      <c r="E10" s="41">
        <v>-122884799</v>
      </c>
      <c r="F10" s="40">
        <f t="shared" si="1"/>
        <v>-122932415</v>
      </c>
      <c r="G10" s="41">
        <v>-52409</v>
      </c>
      <c r="H10" s="41">
        <v>-111725325</v>
      </c>
      <c r="I10" s="40">
        <f t="shared" si="2"/>
        <v>-111777734</v>
      </c>
    </row>
    <row r="11" spans="1:9" ht="22.5" customHeight="1" x14ac:dyDescent="0.25">
      <c r="A11" s="208" t="s">
        <v>208</v>
      </c>
      <c r="B11" s="208"/>
      <c r="C11" s="27">
        <v>122</v>
      </c>
      <c r="D11" s="41">
        <v>-149275</v>
      </c>
      <c r="E11" s="41">
        <v>-239771876</v>
      </c>
      <c r="F11" s="40">
        <f t="shared" si="1"/>
        <v>-239921151</v>
      </c>
      <c r="G11" s="41">
        <v>86575</v>
      </c>
      <c r="H11" s="41">
        <v>-216324846</v>
      </c>
      <c r="I11" s="40">
        <f t="shared" si="2"/>
        <v>-216238271</v>
      </c>
    </row>
    <row r="12" spans="1:9" ht="21.75" customHeight="1" x14ac:dyDescent="0.25">
      <c r="A12" s="208" t="s">
        <v>209</v>
      </c>
      <c r="B12" s="208"/>
      <c r="C12" s="27">
        <v>123</v>
      </c>
      <c r="D12" s="41">
        <v>-3136</v>
      </c>
      <c r="E12" s="41">
        <v>62147406</v>
      </c>
      <c r="F12" s="40">
        <f t="shared" si="1"/>
        <v>62144270</v>
      </c>
      <c r="G12" s="41">
        <v>-15271</v>
      </c>
      <c r="H12" s="41">
        <v>57686955</v>
      </c>
      <c r="I12" s="40">
        <f t="shared" si="2"/>
        <v>57671684</v>
      </c>
    </row>
    <row r="13" spans="1:9" x14ac:dyDescent="0.25">
      <c r="A13" s="197" t="s">
        <v>210</v>
      </c>
      <c r="B13" s="198"/>
      <c r="C13" s="26">
        <v>124</v>
      </c>
      <c r="D13" s="40">
        <f>D14+D15+D16+D17+D18+D19+D20</f>
        <v>38105749</v>
      </c>
      <c r="E13" s="40">
        <f>E14+E15+E16+E17+E18+E19+E20</f>
        <v>71665766</v>
      </c>
      <c r="F13" s="40">
        <f t="shared" si="1"/>
        <v>109771515</v>
      </c>
      <c r="G13" s="40">
        <f t="shared" ref="G13" si="3">G14+G15+G16+G17+G18+G19+G20</f>
        <v>99775424</v>
      </c>
      <c r="H13" s="40">
        <f>H14+H15+H16+H17+H18+H19+H20</f>
        <v>130882489</v>
      </c>
      <c r="I13" s="40">
        <f t="shared" si="2"/>
        <v>230657913</v>
      </c>
    </row>
    <row r="14" spans="1:9" ht="24" customHeight="1" x14ac:dyDescent="0.25">
      <c r="A14" s="208" t="s">
        <v>211</v>
      </c>
      <c r="B14" s="208"/>
      <c r="C14" s="27">
        <v>125</v>
      </c>
      <c r="D14" s="41">
        <v>0</v>
      </c>
      <c r="E14" s="41">
        <v>3191410</v>
      </c>
      <c r="F14" s="40">
        <f t="shared" si="1"/>
        <v>3191410</v>
      </c>
      <c r="G14" s="41">
        <v>235441</v>
      </c>
      <c r="H14" s="41">
        <v>3002303</v>
      </c>
      <c r="I14" s="40">
        <f t="shared" si="2"/>
        <v>3237744</v>
      </c>
    </row>
    <row r="15" spans="1:9" ht="24.75" customHeight="1" x14ac:dyDescent="0.25">
      <c r="A15" s="208" t="s">
        <v>212</v>
      </c>
      <c r="B15" s="208"/>
      <c r="C15" s="27">
        <v>126</v>
      </c>
      <c r="D15" s="41">
        <v>15929</v>
      </c>
      <c r="E15" s="41">
        <v>24901168</v>
      </c>
      <c r="F15" s="40">
        <f t="shared" si="1"/>
        <v>24917097</v>
      </c>
      <c r="G15" s="41">
        <v>18354</v>
      </c>
      <c r="H15" s="41">
        <v>20301008</v>
      </c>
      <c r="I15" s="40">
        <f t="shared" si="2"/>
        <v>20319362</v>
      </c>
    </row>
    <row r="16" spans="1:9" x14ac:dyDescent="0.25">
      <c r="A16" s="208" t="s">
        <v>92</v>
      </c>
      <c r="B16" s="208"/>
      <c r="C16" s="27">
        <v>127</v>
      </c>
      <c r="D16" s="41">
        <v>30118023</v>
      </c>
      <c r="E16" s="41">
        <v>26458745</v>
      </c>
      <c r="F16" s="40">
        <f t="shared" si="1"/>
        <v>56576768</v>
      </c>
      <c r="G16" s="41">
        <v>28596922</v>
      </c>
      <c r="H16" s="41">
        <v>24857025</v>
      </c>
      <c r="I16" s="40">
        <f t="shared" si="2"/>
        <v>53453947</v>
      </c>
    </row>
    <row r="17" spans="1:9" x14ac:dyDescent="0.25">
      <c r="A17" s="208" t="s">
        <v>213</v>
      </c>
      <c r="B17" s="208"/>
      <c r="C17" s="27">
        <v>128</v>
      </c>
      <c r="D17" s="41">
        <v>323333</v>
      </c>
      <c r="E17" s="41">
        <v>3028539</v>
      </c>
      <c r="F17" s="40">
        <f t="shared" si="1"/>
        <v>3351872</v>
      </c>
      <c r="G17" s="41">
        <v>144613</v>
      </c>
      <c r="H17" s="41">
        <v>186708</v>
      </c>
      <c r="I17" s="40">
        <f t="shared" si="2"/>
        <v>331321</v>
      </c>
    </row>
    <row r="18" spans="1:9" x14ac:dyDescent="0.25">
      <c r="A18" s="208" t="s">
        <v>214</v>
      </c>
      <c r="B18" s="208"/>
      <c r="C18" s="27">
        <v>129</v>
      </c>
      <c r="D18" s="41">
        <v>4872371</v>
      </c>
      <c r="E18" s="41">
        <v>10169771</v>
      </c>
      <c r="F18" s="40">
        <f t="shared" si="1"/>
        <v>15042142</v>
      </c>
      <c r="G18" s="41">
        <v>12135998</v>
      </c>
      <c r="H18" s="41">
        <v>43469114</v>
      </c>
      <c r="I18" s="40">
        <f t="shared" si="2"/>
        <v>55605112</v>
      </c>
    </row>
    <row r="19" spans="1:9" x14ac:dyDescent="0.25">
      <c r="A19" s="208" t="s">
        <v>6</v>
      </c>
      <c r="B19" s="208"/>
      <c r="C19" s="27">
        <v>130</v>
      </c>
      <c r="D19" s="41">
        <v>2663633</v>
      </c>
      <c r="E19" s="41">
        <v>3613672</v>
      </c>
      <c r="F19" s="40">
        <f t="shared" si="1"/>
        <v>6277305</v>
      </c>
      <c r="G19" s="41">
        <v>58523645</v>
      </c>
      <c r="H19" s="41">
        <v>28249723</v>
      </c>
      <c r="I19" s="40">
        <f t="shared" si="2"/>
        <v>86773368</v>
      </c>
    </row>
    <row r="20" spans="1:9" x14ac:dyDescent="0.25">
      <c r="A20" s="208" t="s">
        <v>7</v>
      </c>
      <c r="B20" s="208"/>
      <c r="C20" s="27">
        <v>131</v>
      </c>
      <c r="D20" s="41">
        <v>112460</v>
      </c>
      <c r="E20" s="41">
        <v>302461</v>
      </c>
      <c r="F20" s="40">
        <f t="shared" si="1"/>
        <v>414921</v>
      </c>
      <c r="G20" s="41">
        <v>120451</v>
      </c>
      <c r="H20" s="41">
        <v>10816608</v>
      </c>
      <c r="I20" s="40">
        <f t="shared" si="2"/>
        <v>10937059</v>
      </c>
    </row>
    <row r="21" spans="1:9" x14ac:dyDescent="0.25">
      <c r="A21" s="238" t="s">
        <v>8</v>
      </c>
      <c r="B21" s="208"/>
      <c r="C21" s="27">
        <v>132</v>
      </c>
      <c r="D21" s="41">
        <v>532043</v>
      </c>
      <c r="E21" s="41">
        <v>9027182</v>
      </c>
      <c r="F21" s="40">
        <f t="shared" si="1"/>
        <v>9559225</v>
      </c>
      <c r="G21" s="41">
        <v>536349</v>
      </c>
      <c r="H21" s="41">
        <v>8249983</v>
      </c>
      <c r="I21" s="40">
        <f t="shared" si="2"/>
        <v>8786332</v>
      </c>
    </row>
    <row r="22" spans="1:9" ht="24.75" customHeight="1" x14ac:dyDescent="0.25">
      <c r="A22" s="238" t="s">
        <v>9</v>
      </c>
      <c r="B22" s="208"/>
      <c r="C22" s="27">
        <v>133</v>
      </c>
      <c r="D22" s="41">
        <v>44254</v>
      </c>
      <c r="E22" s="41">
        <v>8041341</v>
      </c>
      <c r="F22" s="40">
        <f t="shared" si="1"/>
        <v>8085595</v>
      </c>
      <c r="G22" s="41">
        <v>178469</v>
      </c>
      <c r="H22" s="41">
        <v>8261442</v>
      </c>
      <c r="I22" s="40">
        <f t="shared" si="2"/>
        <v>8439911</v>
      </c>
    </row>
    <row r="23" spans="1:9" x14ac:dyDescent="0.25">
      <c r="A23" s="238" t="s">
        <v>10</v>
      </c>
      <c r="B23" s="208"/>
      <c r="C23" s="27">
        <v>134</v>
      </c>
      <c r="D23" s="41">
        <v>15970</v>
      </c>
      <c r="E23" s="41">
        <v>27038530</v>
      </c>
      <c r="F23" s="40">
        <f t="shared" si="1"/>
        <v>27054500</v>
      </c>
      <c r="G23" s="41">
        <v>203825</v>
      </c>
      <c r="H23" s="41">
        <v>26110377</v>
      </c>
      <c r="I23" s="40">
        <f t="shared" si="2"/>
        <v>26314202</v>
      </c>
    </row>
    <row r="24" spans="1:9" ht="21" customHeight="1" x14ac:dyDescent="0.25">
      <c r="A24" s="197" t="s">
        <v>215</v>
      </c>
      <c r="B24" s="198"/>
      <c r="C24" s="26">
        <v>135</v>
      </c>
      <c r="D24" s="40">
        <f>D25+D28</f>
        <v>-108601496</v>
      </c>
      <c r="E24" s="40">
        <f>E25+E28</f>
        <v>-290563664</v>
      </c>
      <c r="F24" s="40">
        <f t="shared" si="1"/>
        <v>-399165160</v>
      </c>
      <c r="G24" s="40">
        <f t="shared" ref="G24:H24" si="4">G25+G28</f>
        <v>-210962441</v>
      </c>
      <c r="H24" s="40">
        <f t="shared" si="4"/>
        <v>-334432655</v>
      </c>
      <c r="I24" s="40">
        <f t="shared" si="2"/>
        <v>-545395096</v>
      </c>
    </row>
    <row r="25" spans="1:9" x14ac:dyDescent="0.25">
      <c r="A25" s="198" t="s">
        <v>216</v>
      </c>
      <c r="B25" s="198"/>
      <c r="C25" s="26">
        <v>136</v>
      </c>
      <c r="D25" s="40">
        <f>D26+D27</f>
        <v>-120871383</v>
      </c>
      <c r="E25" s="40">
        <f>E26+E27</f>
        <v>-301725700</v>
      </c>
      <c r="F25" s="40">
        <f t="shared" si="1"/>
        <v>-422597083</v>
      </c>
      <c r="G25" s="40">
        <f t="shared" ref="G25:H25" si="5">G26+G27</f>
        <v>-183814429</v>
      </c>
      <c r="H25" s="40">
        <f t="shared" si="5"/>
        <v>-320422296</v>
      </c>
      <c r="I25" s="40">
        <f t="shared" si="2"/>
        <v>-504236725</v>
      </c>
    </row>
    <row r="26" spans="1:9" x14ac:dyDescent="0.25">
      <c r="A26" s="208" t="s">
        <v>217</v>
      </c>
      <c r="B26" s="208"/>
      <c r="C26" s="27">
        <v>137</v>
      </c>
      <c r="D26" s="41">
        <v>-120871383</v>
      </c>
      <c r="E26" s="41">
        <v>-345416588</v>
      </c>
      <c r="F26" s="40">
        <f t="shared" si="1"/>
        <v>-466287971</v>
      </c>
      <c r="G26" s="41">
        <v>-183814429</v>
      </c>
      <c r="H26" s="41">
        <v>-335621446</v>
      </c>
      <c r="I26" s="40">
        <f t="shared" si="2"/>
        <v>-519435875</v>
      </c>
    </row>
    <row r="27" spans="1:9" x14ac:dyDescent="0.25">
      <c r="A27" s="208" t="s">
        <v>218</v>
      </c>
      <c r="B27" s="208"/>
      <c r="C27" s="27">
        <v>138</v>
      </c>
      <c r="D27" s="41">
        <v>0</v>
      </c>
      <c r="E27" s="41">
        <v>43690888</v>
      </c>
      <c r="F27" s="40">
        <f t="shared" si="1"/>
        <v>43690888</v>
      </c>
      <c r="G27" s="41">
        <v>0</v>
      </c>
      <c r="H27" s="41">
        <v>15199150</v>
      </c>
      <c r="I27" s="40">
        <f t="shared" si="2"/>
        <v>15199150</v>
      </c>
    </row>
    <row r="28" spans="1:9" x14ac:dyDescent="0.25">
      <c r="A28" s="198" t="s">
        <v>219</v>
      </c>
      <c r="B28" s="198"/>
      <c r="C28" s="26">
        <v>139</v>
      </c>
      <c r="D28" s="40">
        <f>D29+D30</f>
        <v>12269887</v>
      </c>
      <c r="E28" s="40">
        <f>E29+E30</f>
        <v>11162036</v>
      </c>
      <c r="F28" s="40">
        <f t="shared" si="1"/>
        <v>23431923</v>
      </c>
      <c r="G28" s="40">
        <f t="shared" ref="G28:H28" si="6">G29+G30</f>
        <v>-27148012</v>
      </c>
      <c r="H28" s="40">
        <f t="shared" si="6"/>
        <v>-14010359</v>
      </c>
      <c r="I28" s="40">
        <f t="shared" si="2"/>
        <v>-41158371</v>
      </c>
    </row>
    <row r="29" spans="1:9" x14ac:dyDescent="0.25">
      <c r="A29" s="208" t="s">
        <v>11</v>
      </c>
      <c r="B29" s="208"/>
      <c r="C29" s="27">
        <v>140</v>
      </c>
      <c r="D29" s="41">
        <v>12269887</v>
      </c>
      <c r="E29" s="41">
        <v>23393532</v>
      </c>
      <c r="F29" s="40">
        <f t="shared" si="1"/>
        <v>35663419</v>
      </c>
      <c r="G29" s="41">
        <v>-27148012</v>
      </c>
      <c r="H29" s="41">
        <v>-38019873</v>
      </c>
      <c r="I29" s="40">
        <f t="shared" si="2"/>
        <v>-65167885</v>
      </c>
    </row>
    <row r="30" spans="1:9" x14ac:dyDescent="0.25">
      <c r="A30" s="208" t="s">
        <v>12</v>
      </c>
      <c r="B30" s="208"/>
      <c r="C30" s="27">
        <v>141</v>
      </c>
      <c r="D30" s="41">
        <v>0</v>
      </c>
      <c r="E30" s="41">
        <v>-12231496</v>
      </c>
      <c r="F30" s="40">
        <f t="shared" si="1"/>
        <v>-12231496</v>
      </c>
      <c r="G30" s="41">
        <v>0</v>
      </c>
      <c r="H30" s="41">
        <v>24009514</v>
      </c>
      <c r="I30" s="40">
        <f t="shared" si="2"/>
        <v>24009514</v>
      </c>
    </row>
    <row r="31" spans="1:9" ht="31.5" customHeight="1" x14ac:dyDescent="0.25">
      <c r="A31" s="197" t="s">
        <v>248</v>
      </c>
      <c r="B31" s="198"/>
      <c r="C31" s="26">
        <v>142</v>
      </c>
      <c r="D31" s="40">
        <f>D32+D35</f>
        <v>-76794115</v>
      </c>
      <c r="E31" s="40">
        <f>E32+E35</f>
        <v>5578334</v>
      </c>
      <c r="F31" s="40">
        <f t="shared" si="1"/>
        <v>-71215781</v>
      </c>
      <c r="G31" s="40">
        <f t="shared" ref="G31:H31" si="7">G32+G35</f>
        <v>20580206</v>
      </c>
      <c r="H31" s="40">
        <f t="shared" si="7"/>
        <v>19828580</v>
      </c>
      <c r="I31" s="40">
        <f t="shared" si="2"/>
        <v>40408786</v>
      </c>
    </row>
    <row r="32" spans="1:9" x14ac:dyDescent="0.25">
      <c r="A32" s="198" t="s">
        <v>220</v>
      </c>
      <c r="B32" s="198"/>
      <c r="C32" s="26">
        <v>143</v>
      </c>
      <c r="D32" s="40">
        <f>D33+D34</f>
        <v>-76794115</v>
      </c>
      <c r="E32" s="40">
        <f>E33+E34</f>
        <v>3018736</v>
      </c>
      <c r="F32" s="40">
        <f t="shared" si="1"/>
        <v>-73775379</v>
      </c>
      <c r="G32" s="40">
        <f t="shared" ref="G32:H32" si="8">G33+G34</f>
        <v>20580206</v>
      </c>
      <c r="H32" s="40">
        <f t="shared" si="8"/>
        <v>2028911</v>
      </c>
      <c r="I32" s="40">
        <f t="shared" si="2"/>
        <v>22609117</v>
      </c>
    </row>
    <row r="33" spans="1:9" x14ac:dyDescent="0.25">
      <c r="A33" s="208" t="s">
        <v>221</v>
      </c>
      <c r="B33" s="208"/>
      <c r="C33" s="27">
        <v>144</v>
      </c>
      <c r="D33" s="41">
        <v>-76791459</v>
      </c>
      <c r="E33" s="41">
        <v>3018736</v>
      </c>
      <c r="F33" s="40">
        <f t="shared" si="1"/>
        <v>-73772723</v>
      </c>
      <c r="G33" s="41">
        <v>20585844</v>
      </c>
      <c r="H33" s="41">
        <v>2028911</v>
      </c>
      <c r="I33" s="40">
        <f t="shared" si="2"/>
        <v>22614755</v>
      </c>
    </row>
    <row r="34" spans="1:9" x14ac:dyDescent="0.25">
      <c r="A34" s="208" t="s">
        <v>222</v>
      </c>
      <c r="B34" s="208"/>
      <c r="C34" s="27">
        <v>145</v>
      </c>
      <c r="D34" s="41">
        <v>-2656</v>
      </c>
      <c r="E34" s="41">
        <v>0</v>
      </c>
      <c r="F34" s="40">
        <f t="shared" si="1"/>
        <v>-2656</v>
      </c>
      <c r="G34" s="41">
        <v>-5638</v>
      </c>
      <c r="H34" s="41">
        <v>0</v>
      </c>
      <c r="I34" s="40">
        <f t="shared" si="2"/>
        <v>-5638</v>
      </c>
    </row>
    <row r="35" spans="1:9" ht="31.5" customHeight="1" x14ac:dyDescent="0.25">
      <c r="A35" s="198" t="s">
        <v>223</v>
      </c>
      <c r="B35" s="198"/>
      <c r="C35" s="26">
        <v>146</v>
      </c>
      <c r="D35" s="40">
        <f>D36+D37</f>
        <v>0</v>
      </c>
      <c r="E35" s="40">
        <f>E36+E37</f>
        <v>2559598</v>
      </c>
      <c r="F35" s="40">
        <f t="shared" si="1"/>
        <v>2559598</v>
      </c>
      <c r="G35" s="40">
        <f t="shared" ref="G35:H35" si="9">G36+G37</f>
        <v>0</v>
      </c>
      <c r="H35" s="40">
        <f t="shared" si="9"/>
        <v>17799669</v>
      </c>
      <c r="I35" s="40">
        <f t="shared" si="2"/>
        <v>17799669</v>
      </c>
    </row>
    <row r="36" spans="1:9" x14ac:dyDescent="0.25">
      <c r="A36" s="208" t="s">
        <v>224</v>
      </c>
      <c r="B36" s="208"/>
      <c r="C36" s="27">
        <v>147</v>
      </c>
      <c r="D36" s="41">
        <v>0</v>
      </c>
      <c r="E36" s="41">
        <v>2559598</v>
      </c>
      <c r="F36" s="40">
        <f t="shared" si="1"/>
        <v>2559598</v>
      </c>
      <c r="G36" s="41">
        <v>0</v>
      </c>
      <c r="H36" s="41">
        <v>17799669</v>
      </c>
      <c r="I36" s="40">
        <f t="shared" si="2"/>
        <v>17799669</v>
      </c>
    </row>
    <row r="37" spans="1:9" x14ac:dyDescent="0.25">
      <c r="A37" s="208" t="s">
        <v>225</v>
      </c>
      <c r="B37" s="208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97" t="s">
        <v>325</v>
      </c>
      <c r="B38" s="198"/>
      <c r="C38" s="26">
        <v>149</v>
      </c>
      <c r="D38" s="40">
        <f>D39+D40</f>
        <v>2051426</v>
      </c>
      <c r="E38" s="40">
        <f>E39+E40</f>
        <v>0</v>
      </c>
      <c r="F38" s="40">
        <f t="shared" si="1"/>
        <v>2051426</v>
      </c>
      <c r="G38" s="40">
        <f t="shared" ref="G38:H38" si="10">G39+G40</f>
        <v>8773543</v>
      </c>
      <c r="H38" s="40">
        <f t="shared" si="10"/>
        <v>0</v>
      </c>
      <c r="I38" s="40">
        <f t="shared" si="2"/>
        <v>8773543</v>
      </c>
    </row>
    <row r="39" spans="1:9" x14ac:dyDescent="0.25">
      <c r="A39" s="208" t="s">
        <v>226</v>
      </c>
      <c r="B39" s="208"/>
      <c r="C39" s="27">
        <v>150</v>
      </c>
      <c r="D39" s="41">
        <v>2051426</v>
      </c>
      <c r="E39" s="41">
        <v>0</v>
      </c>
      <c r="F39" s="40">
        <f t="shared" si="1"/>
        <v>2051426</v>
      </c>
      <c r="G39" s="41">
        <v>8773543</v>
      </c>
      <c r="H39" s="41">
        <v>0</v>
      </c>
      <c r="I39" s="40">
        <f t="shared" si="2"/>
        <v>8773543</v>
      </c>
    </row>
    <row r="40" spans="1:9" x14ac:dyDescent="0.25">
      <c r="A40" s="208" t="s">
        <v>227</v>
      </c>
      <c r="B40" s="208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5">
      <c r="A41" s="238" t="s">
        <v>370</v>
      </c>
      <c r="B41" s="208"/>
      <c r="C41" s="27">
        <v>152</v>
      </c>
      <c r="D41" s="62">
        <f>D42+D43</f>
        <v>0</v>
      </c>
      <c r="E41" s="62">
        <f>E42+E43</f>
        <v>-1680912</v>
      </c>
      <c r="F41" s="40">
        <f t="shared" si="1"/>
        <v>-1680912</v>
      </c>
      <c r="G41" s="62">
        <f>G42+G43</f>
        <v>0</v>
      </c>
      <c r="H41" s="62">
        <f>H42+H43</f>
        <v>-3542507</v>
      </c>
      <c r="I41" s="40">
        <f t="shared" si="2"/>
        <v>-3542507</v>
      </c>
    </row>
    <row r="42" spans="1:9" x14ac:dyDescent="0.25">
      <c r="A42" s="208" t="s">
        <v>13</v>
      </c>
      <c r="B42" s="208"/>
      <c r="C42" s="27">
        <v>153</v>
      </c>
      <c r="D42" s="41">
        <v>0</v>
      </c>
      <c r="E42" s="41">
        <v>-1466697</v>
      </c>
      <c r="F42" s="40">
        <f t="shared" si="1"/>
        <v>-1466697</v>
      </c>
      <c r="G42" s="41">
        <v>0</v>
      </c>
      <c r="H42" s="41">
        <v>-2192655</v>
      </c>
      <c r="I42" s="40">
        <f t="shared" si="2"/>
        <v>-2192655</v>
      </c>
    </row>
    <row r="43" spans="1:9" x14ac:dyDescent="0.25">
      <c r="A43" s="208" t="s">
        <v>14</v>
      </c>
      <c r="B43" s="208"/>
      <c r="C43" s="27">
        <v>154</v>
      </c>
      <c r="D43" s="41">
        <v>0</v>
      </c>
      <c r="E43" s="41">
        <v>-214215</v>
      </c>
      <c r="F43" s="40">
        <f t="shared" si="1"/>
        <v>-214215</v>
      </c>
      <c r="G43" s="41">
        <v>0</v>
      </c>
      <c r="H43" s="41">
        <v>-1349852</v>
      </c>
      <c r="I43" s="40">
        <f t="shared" si="2"/>
        <v>-1349852</v>
      </c>
    </row>
    <row r="44" spans="1:9" ht="22.5" customHeight="1" x14ac:dyDescent="0.25">
      <c r="A44" s="197" t="s">
        <v>229</v>
      </c>
      <c r="B44" s="198"/>
      <c r="C44" s="26">
        <v>155</v>
      </c>
      <c r="D44" s="40">
        <f>D45+D49</f>
        <v>-28355124</v>
      </c>
      <c r="E44" s="40">
        <f>E45+E49</f>
        <v>-243105399</v>
      </c>
      <c r="F44" s="40">
        <f t="shared" si="1"/>
        <v>-271460523</v>
      </c>
      <c r="G44" s="40">
        <f t="shared" ref="G44:H44" si="11">G45+G49</f>
        <v>-22078581</v>
      </c>
      <c r="H44" s="40">
        <f t="shared" si="11"/>
        <v>-228307710</v>
      </c>
      <c r="I44" s="40">
        <f t="shared" si="2"/>
        <v>-250386291</v>
      </c>
    </row>
    <row r="45" spans="1:9" x14ac:dyDescent="0.25">
      <c r="A45" s="198" t="s">
        <v>230</v>
      </c>
      <c r="B45" s="198"/>
      <c r="C45" s="26">
        <v>156</v>
      </c>
      <c r="D45" s="40">
        <f>D46+D47+D48</f>
        <v>-15700962</v>
      </c>
      <c r="E45" s="40">
        <f>E46+E47+E48</f>
        <v>-123617182</v>
      </c>
      <c r="F45" s="40">
        <f t="shared" si="1"/>
        <v>-139318144</v>
      </c>
      <c r="G45" s="40">
        <f t="shared" ref="G45:H45" si="12">G46+G47+G48</f>
        <v>-11294745</v>
      </c>
      <c r="H45" s="40">
        <f t="shared" si="12"/>
        <v>-112210187</v>
      </c>
      <c r="I45" s="40">
        <f t="shared" si="2"/>
        <v>-123504932</v>
      </c>
    </row>
    <row r="46" spans="1:9" x14ac:dyDescent="0.25">
      <c r="A46" s="208" t="s">
        <v>15</v>
      </c>
      <c r="B46" s="208"/>
      <c r="C46" s="27">
        <v>157</v>
      </c>
      <c r="D46" s="41">
        <v>-8500771</v>
      </c>
      <c r="E46" s="41">
        <v>-83606318</v>
      </c>
      <c r="F46" s="40">
        <f t="shared" si="1"/>
        <v>-92107089</v>
      </c>
      <c r="G46" s="41">
        <v>-4890158</v>
      </c>
      <c r="H46" s="41">
        <v>-75080943</v>
      </c>
      <c r="I46" s="40">
        <f t="shared" si="2"/>
        <v>-79971101</v>
      </c>
    </row>
    <row r="47" spans="1:9" x14ac:dyDescent="0.25">
      <c r="A47" s="208" t="s">
        <v>16</v>
      </c>
      <c r="B47" s="208"/>
      <c r="C47" s="27">
        <v>158</v>
      </c>
      <c r="D47" s="41">
        <v>-7200191</v>
      </c>
      <c r="E47" s="41">
        <v>-53800521</v>
      </c>
      <c r="F47" s="40">
        <f t="shared" si="1"/>
        <v>-61000712</v>
      </c>
      <c r="G47" s="41">
        <v>-6404587</v>
      </c>
      <c r="H47" s="41">
        <v>-47191312</v>
      </c>
      <c r="I47" s="40">
        <f t="shared" si="2"/>
        <v>-53595899</v>
      </c>
    </row>
    <row r="48" spans="1:9" x14ac:dyDescent="0.25">
      <c r="A48" s="208" t="s">
        <v>17</v>
      </c>
      <c r="B48" s="208"/>
      <c r="C48" s="27">
        <v>159</v>
      </c>
      <c r="D48" s="41">
        <v>0</v>
      </c>
      <c r="E48" s="41">
        <v>13789657</v>
      </c>
      <c r="F48" s="40">
        <f t="shared" si="1"/>
        <v>13789657</v>
      </c>
      <c r="G48" s="41">
        <v>0</v>
      </c>
      <c r="H48" s="41">
        <v>10062068</v>
      </c>
      <c r="I48" s="40">
        <f t="shared" si="2"/>
        <v>10062068</v>
      </c>
    </row>
    <row r="49" spans="1:9" ht="24.75" customHeight="1" x14ac:dyDescent="0.25">
      <c r="A49" s="198" t="s">
        <v>231</v>
      </c>
      <c r="B49" s="198"/>
      <c r="C49" s="26">
        <v>160</v>
      </c>
      <c r="D49" s="40">
        <f>D50+D51+D52</f>
        <v>-12654162</v>
      </c>
      <c r="E49" s="40">
        <f>E50+E51+E52</f>
        <v>-119488217</v>
      </c>
      <c r="F49" s="40">
        <f t="shared" si="1"/>
        <v>-132142379</v>
      </c>
      <c r="G49" s="40">
        <f t="shared" ref="G49:H49" si="13">G50+G51+G52</f>
        <v>-10783836</v>
      </c>
      <c r="H49" s="40">
        <f t="shared" si="13"/>
        <v>-116097523</v>
      </c>
      <c r="I49" s="40">
        <f t="shared" si="2"/>
        <v>-126881359</v>
      </c>
    </row>
    <row r="50" spans="1:9" x14ac:dyDescent="0.25">
      <c r="A50" s="208" t="s">
        <v>232</v>
      </c>
      <c r="B50" s="208"/>
      <c r="C50" s="27">
        <v>161</v>
      </c>
      <c r="D50" s="41">
        <v>-1178557</v>
      </c>
      <c r="E50" s="41">
        <v>-18034891</v>
      </c>
      <c r="F50" s="40">
        <f t="shared" si="1"/>
        <v>-19213448</v>
      </c>
      <c r="G50" s="41">
        <v>-1117851</v>
      </c>
      <c r="H50" s="41">
        <v>-19409458</v>
      </c>
      <c r="I50" s="40">
        <f t="shared" si="2"/>
        <v>-20527309</v>
      </c>
    </row>
    <row r="51" spans="1:9" x14ac:dyDescent="0.25">
      <c r="A51" s="208" t="s">
        <v>28</v>
      </c>
      <c r="B51" s="208"/>
      <c r="C51" s="27">
        <v>162</v>
      </c>
      <c r="D51" s="41">
        <v>-5048244</v>
      </c>
      <c r="E51" s="41">
        <v>-44743862</v>
      </c>
      <c r="F51" s="40">
        <f t="shared" si="1"/>
        <v>-49792106</v>
      </c>
      <c r="G51" s="41">
        <v>-4206906</v>
      </c>
      <c r="H51" s="41">
        <v>-44390347</v>
      </c>
      <c r="I51" s="40">
        <f t="shared" si="2"/>
        <v>-48597253</v>
      </c>
    </row>
    <row r="52" spans="1:9" x14ac:dyDescent="0.25">
      <c r="A52" s="208" t="s">
        <v>29</v>
      </c>
      <c r="B52" s="208"/>
      <c r="C52" s="27">
        <v>163</v>
      </c>
      <c r="D52" s="41">
        <v>-6427361</v>
      </c>
      <c r="E52" s="41">
        <v>-56709464</v>
      </c>
      <c r="F52" s="40">
        <f t="shared" si="1"/>
        <v>-63136825</v>
      </c>
      <c r="G52" s="41">
        <v>-5459079</v>
      </c>
      <c r="H52" s="41">
        <v>-52297718</v>
      </c>
      <c r="I52" s="40">
        <f t="shared" si="2"/>
        <v>-57756797</v>
      </c>
    </row>
    <row r="53" spans="1:9" x14ac:dyDescent="0.25">
      <c r="A53" s="197" t="s">
        <v>233</v>
      </c>
      <c r="B53" s="198"/>
      <c r="C53" s="26">
        <v>164</v>
      </c>
      <c r="D53" s="40">
        <f>D54+D55+D56+D57+D58+D59+D60</f>
        <v>-1385603</v>
      </c>
      <c r="E53" s="40">
        <f>E54+E55+E56+E57+E58+E59+E60</f>
        <v>-16195786</v>
      </c>
      <c r="F53" s="40">
        <f t="shared" si="1"/>
        <v>-17581389</v>
      </c>
      <c r="G53" s="40">
        <f t="shared" ref="G53:H53" si="14">G54+G55+G56+G57+G58+G59+G60</f>
        <v>-17464544</v>
      </c>
      <c r="H53" s="40">
        <f t="shared" si="14"/>
        <v>-65102286</v>
      </c>
      <c r="I53" s="40">
        <f t="shared" si="2"/>
        <v>-82566830</v>
      </c>
    </row>
    <row r="54" spans="1:9" ht="24" customHeight="1" x14ac:dyDescent="0.25">
      <c r="A54" s="208" t="s">
        <v>318</v>
      </c>
      <c r="B54" s="208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208" t="s">
        <v>30</v>
      </c>
      <c r="B55" s="208"/>
      <c r="C55" s="27">
        <v>166</v>
      </c>
      <c r="D55" s="41">
        <v>-341374</v>
      </c>
      <c r="E55" s="41">
        <v>-2952985</v>
      </c>
      <c r="F55" s="40">
        <f t="shared" si="1"/>
        <v>-3294359</v>
      </c>
      <c r="G55" s="41">
        <v>-382078</v>
      </c>
      <c r="H55" s="41">
        <v>-2371952</v>
      </c>
      <c r="I55" s="40">
        <f t="shared" si="2"/>
        <v>-2754030</v>
      </c>
    </row>
    <row r="56" spans="1:9" x14ac:dyDescent="0.25">
      <c r="A56" s="208" t="s">
        <v>69</v>
      </c>
      <c r="B56" s="208"/>
      <c r="C56" s="27">
        <v>167</v>
      </c>
      <c r="D56" s="41">
        <v>0</v>
      </c>
      <c r="E56" s="41">
        <v>-323634</v>
      </c>
      <c r="F56" s="40">
        <f t="shared" si="1"/>
        <v>-323634</v>
      </c>
      <c r="G56" s="41">
        <v>-1013854</v>
      </c>
      <c r="H56" s="41">
        <v>-2494516</v>
      </c>
      <c r="I56" s="40">
        <f t="shared" si="2"/>
        <v>-3508370</v>
      </c>
    </row>
    <row r="57" spans="1:9" x14ac:dyDescent="0.25">
      <c r="A57" s="208" t="s">
        <v>234</v>
      </c>
      <c r="B57" s="208"/>
      <c r="C57" s="27">
        <v>168</v>
      </c>
      <c r="D57" s="41">
        <v>-484817</v>
      </c>
      <c r="E57" s="41">
        <v>-2289107</v>
      </c>
      <c r="F57" s="40">
        <f t="shared" si="1"/>
        <v>-2773924</v>
      </c>
      <c r="G57" s="41">
        <v>-5042381</v>
      </c>
      <c r="H57" s="41">
        <v>-4632875</v>
      </c>
      <c r="I57" s="40">
        <f t="shared" si="2"/>
        <v>-9675256</v>
      </c>
    </row>
    <row r="58" spans="1:9" x14ac:dyDescent="0.25">
      <c r="A58" s="208" t="s">
        <v>235</v>
      </c>
      <c r="B58" s="208"/>
      <c r="C58" s="27">
        <v>169</v>
      </c>
      <c r="D58" s="41">
        <v>0</v>
      </c>
      <c r="E58" s="41">
        <v>-1228057</v>
      </c>
      <c r="F58" s="40">
        <f t="shared" si="1"/>
        <v>-1228057</v>
      </c>
      <c r="G58" s="41">
        <v>-9506955</v>
      </c>
      <c r="H58" s="41">
        <v>-40960009</v>
      </c>
      <c r="I58" s="40">
        <f t="shared" si="2"/>
        <v>-50466964</v>
      </c>
    </row>
    <row r="59" spans="1:9" x14ac:dyDescent="0.25">
      <c r="A59" s="208" t="s">
        <v>236</v>
      </c>
      <c r="B59" s="208"/>
      <c r="C59" s="27">
        <v>170</v>
      </c>
      <c r="D59" s="41">
        <v>0</v>
      </c>
      <c r="E59" s="41">
        <v>0</v>
      </c>
      <c r="F59" s="40">
        <f t="shared" si="1"/>
        <v>0</v>
      </c>
      <c r="G59" s="41">
        <v>0</v>
      </c>
      <c r="H59" s="41">
        <v>0</v>
      </c>
      <c r="I59" s="40">
        <f t="shared" si="2"/>
        <v>0</v>
      </c>
    </row>
    <row r="60" spans="1:9" x14ac:dyDescent="0.25">
      <c r="A60" s="208" t="s">
        <v>94</v>
      </c>
      <c r="B60" s="208"/>
      <c r="C60" s="27">
        <v>171</v>
      </c>
      <c r="D60" s="41">
        <v>-559412</v>
      </c>
      <c r="E60" s="41">
        <v>-9402003</v>
      </c>
      <c r="F60" s="40">
        <f t="shared" si="1"/>
        <v>-9961415</v>
      </c>
      <c r="G60" s="41">
        <v>-1519276</v>
      </c>
      <c r="H60" s="41">
        <v>-14642934</v>
      </c>
      <c r="I60" s="40">
        <f t="shared" si="2"/>
        <v>-16162210</v>
      </c>
    </row>
    <row r="61" spans="1:9" ht="29.25" customHeight="1" x14ac:dyDescent="0.25">
      <c r="A61" s="197" t="s">
        <v>237</v>
      </c>
      <c r="B61" s="198"/>
      <c r="C61" s="26">
        <v>172</v>
      </c>
      <c r="D61" s="40">
        <f>D62+D63</f>
        <v>-304469</v>
      </c>
      <c r="E61" s="40">
        <f>E62+E63</f>
        <v>-12390071</v>
      </c>
      <c r="F61" s="40">
        <f t="shared" si="1"/>
        <v>-12694540</v>
      </c>
      <c r="G61" s="40">
        <f t="shared" ref="G61:H61" si="15">G62+G63</f>
        <v>-335368</v>
      </c>
      <c r="H61" s="40">
        <f t="shared" si="15"/>
        <v>-13623726</v>
      </c>
      <c r="I61" s="40">
        <f t="shared" si="2"/>
        <v>-13959094</v>
      </c>
    </row>
    <row r="62" spans="1:9" x14ac:dyDescent="0.25">
      <c r="A62" s="208" t="s">
        <v>31</v>
      </c>
      <c r="B62" s="208"/>
      <c r="C62" s="27">
        <v>173</v>
      </c>
      <c r="D62" s="41">
        <v>0</v>
      </c>
      <c r="E62" s="41">
        <v>-280462</v>
      </c>
      <c r="F62" s="40">
        <f t="shared" si="1"/>
        <v>-280462</v>
      </c>
      <c r="G62" s="41">
        <v>0</v>
      </c>
      <c r="H62" s="41">
        <v>-327894</v>
      </c>
      <c r="I62" s="40">
        <f t="shared" si="2"/>
        <v>-327894</v>
      </c>
    </row>
    <row r="63" spans="1:9" x14ac:dyDescent="0.25">
      <c r="A63" s="208" t="s">
        <v>32</v>
      </c>
      <c r="B63" s="208"/>
      <c r="C63" s="27">
        <v>174</v>
      </c>
      <c r="D63" s="41">
        <v>-304469</v>
      </c>
      <c r="E63" s="41">
        <v>-12109609</v>
      </c>
      <c r="F63" s="40">
        <f t="shared" si="1"/>
        <v>-12414078</v>
      </c>
      <c r="G63" s="41">
        <v>-335368</v>
      </c>
      <c r="H63" s="41">
        <v>-13295832</v>
      </c>
      <c r="I63" s="40">
        <f t="shared" si="2"/>
        <v>-13631200</v>
      </c>
    </row>
    <row r="64" spans="1:9" x14ac:dyDescent="0.25">
      <c r="A64" s="238" t="s">
        <v>238</v>
      </c>
      <c r="B64" s="208"/>
      <c r="C64" s="27">
        <v>175</v>
      </c>
      <c r="D64" s="41">
        <v>-4068</v>
      </c>
      <c r="E64" s="41">
        <v>-561542</v>
      </c>
      <c r="F64" s="40">
        <f t="shared" si="1"/>
        <v>-565610</v>
      </c>
      <c r="G64" s="41">
        <v>-3525</v>
      </c>
      <c r="H64" s="41">
        <v>-983112</v>
      </c>
      <c r="I64" s="40">
        <f t="shared" si="2"/>
        <v>-986637</v>
      </c>
    </row>
    <row r="65" spans="1:9" ht="42" customHeight="1" x14ac:dyDescent="0.25">
      <c r="A65" s="197" t="s">
        <v>314</v>
      </c>
      <c r="B65" s="198"/>
      <c r="C65" s="26">
        <v>176</v>
      </c>
      <c r="D65" s="40">
        <f>D7+D13+D21+D22+D23+D24+D31+D38+D41+D53+D61+D64+D44</f>
        <v>16210303</v>
      </c>
      <c r="E65" s="40">
        <f>E7+E13+E21+E22+E23+E24+E31+E38+E41+E53+E61+E64+E44</f>
        <v>96388090</v>
      </c>
      <c r="F65" s="40">
        <f t="shared" si="1"/>
        <v>112598393</v>
      </c>
      <c r="G65" s="40">
        <f t="shared" ref="G65:H65" si="16">G7+G13+G21+G22+G23+G24+G31+G38+G41+G53+G61+G64+G44</f>
        <v>19752136</v>
      </c>
      <c r="H65" s="40">
        <f t="shared" si="16"/>
        <v>125467978</v>
      </c>
      <c r="I65" s="40">
        <f t="shared" si="2"/>
        <v>145220114</v>
      </c>
    </row>
    <row r="66" spans="1:9" x14ac:dyDescent="0.25">
      <c r="A66" s="197" t="s">
        <v>239</v>
      </c>
      <c r="B66" s="198"/>
      <c r="C66" s="26">
        <v>177</v>
      </c>
      <c r="D66" s="40">
        <f>D67+D68</f>
        <v>-3185279</v>
      </c>
      <c r="E66" s="40">
        <f>E67+E68</f>
        <v>-16729771</v>
      </c>
      <c r="F66" s="40">
        <f t="shared" si="1"/>
        <v>-19915050</v>
      </c>
      <c r="G66" s="40">
        <f t="shared" ref="G66:H66" si="17">G67+G68</f>
        <v>-3371137</v>
      </c>
      <c r="H66" s="40">
        <f t="shared" si="17"/>
        <v>-22742122</v>
      </c>
      <c r="I66" s="40">
        <f t="shared" si="2"/>
        <v>-26113259</v>
      </c>
    </row>
    <row r="67" spans="1:9" x14ac:dyDescent="0.25">
      <c r="A67" s="208" t="s">
        <v>240</v>
      </c>
      <c r="B67" s="208"/>
      <c r="C67" s="27">
        <v>178</v>
      </c>
      <c r="D67" s="41">
        <v>-3185279</v>
      </c>
      <c r="E67" s="41">
        <v>-16751274</v>
      </c>
      <c r="F67" s="40">
        <f t="shared" si="1"/>
        <v>-19936553</v>
      </c>
      <c r="G67" s="41">
        <v>-3371137</v>
      </c>
      <c r="H67" s="41">
        <v>-22763625</v>
      </c>
      <c r="I67" s="40">
        <f t="shared" si="2"/>
        <v>-26134762</v>
      </c>
    </row>
    <row r="68" spans="1:9" x14ac:dyDescent="0.25">
      <c r="A68" s="208" t="s">
        <v>241</v>
      </c>
      <c r="B68" s="208"/>
      <c r="C68" s="27">
        <v>179</v>
      </c>
      <c r="D68" s="41">
        <v>0</v>
      </c>
      <c r="E68" s="41">
        <v>21503</v>
      </c>
      <c r="F68" s="40">
        <f t="shared" si="1"/>
        <v>21503</v>
      </c>
      <c r="G68" s="41">
        <v>0</v>
      </c>
      <c r="H68" s="41">
        <v>21503</v>
      </c>
      <c r="I68" s="40">
        <f t="shared" si="2"/>
        <v>21503</v>
      </c>
    </row>
    <row r="69" spans="1:9" ht="24" customHeight="1" x14ac:dyDescent="0.25">
      <c r="A69" s="197" t="s">
        <v>315</v>
      </c>
      <c r="B69" s="198"/>
      <c r="C69" s="26">
        <v>180</v>
      </c>
      <c r="D69" s="40">
        <f>D65+D66</f>
        <v>13025024</v>
      </c>
      <c r="E69" s="40">
        <f>E65+E66</f>
        <v>79658319</v>
      </c>
      <c r="F69" s="40">
        <f t="shared" si="1"/>
        <v>92683343</v>
      </c>
      <c r="G69" s="40">
        <f t="shared" ref="G69:H69" si="18">G65+G66</f>
        <v>16380999</v>
      </c>
      <c r="H69" s="40">
        <f t="shared" si="18"/>
        <v>102725856</v>
      </c>
      <c r="I69" s="40">
        <f t="shared" si="2"/>
        <v>119106855</v>
      </c>
    </row>
    <row r="70" spans="1:9" x14ac:dyDescent="0.25">
      <c r="A70" s="239" t="s">
        <v>95</v>
      </c>
      <c r="B70" s="239"/>
      <c r="C70" s="27">
        <v>181</v>
      </c>
      <c r="D70" s="41">
        <v>13132559</v>
      </c>
      <c r="E70" s="41">
        <v>79577489</v>
      </c>
      <c r="F70" s="40">
        <f t="shared" si="1"/>
        <v>92710048</v>
      </c>
      <c r="G70" s="41">
        <v>16317327</v>
      </c>
      <c r="H70" s="41">
        <v>102663661</v>
      </c>
      <c r="I70" s="40">
        <f t="shared" si="2"/>
        <v>118980988</v>
      </c>
    </row>
    <row r="71" spans="1:9" x14ac:dyDescent="0.25">
      <c r="A71" s="239" t="s">
        <v>242</v>
      </c>
      <c r="B71" s="239"/>
      <c r="C71" s="27">
        <v>182</v>
      </c>
      <c r="D71" s="41">
        <v>-107535</v>
      </c>
      <c r="E71" s="41">
        <v>80830</v>
      </c>
      <c r="F71" s="40">
        <f t="shared" si="1"/>
        <v>-26705</v>
      </c>
      <c r="G71" s="41">
        <v>63672</v>
      </c>
      <c r="H71" s="41">
        <v>62195</v>
      </c>
      <c r="I71" s="40">
        <f t="shared" si="2"/>
        <v>125867</v>
      </c>
    </row>
    <row r="72" spans="1:9" ht="30" customHeight="1" x14ac:dyDescent="0.25">
      <c r="A72" s="197" t="s">
        <v>243</v>
      </c>
      <c r="B72" s="197"/>
      <c r="C72" s="26">
        <v>183</v>
      </c>
      <c r="D72" s="40">
        <f>D7+D13+D21+D22+D23+D68</f>
        <v>229603752</v>
      </c>
      <c r="E72" s="40">
        <f>E7+E13+E21+E22+E23+E68</f>
        <v>655328633</v>
      </c>
      <c r="F72" s="40">
        <f t="shared" ref="F72:F86" si="19">D72+E72</f>
        <v>884932385</v>
      </c>
      <c r="G72" s="40">
        <f t="shared" ref="G72:H72" si="20">G7+G13+G21+G22+G23+G68</f>
        <v>241242846</v>
      </c>
      <c r="H72" s="40">
        <f t="shared" si="20"/>
        <v>751652897</v>
      </c>
      <c r="I72" s="40">
        <f t="shared" ref="I72:I86" si="21">G72+H72</f>
        <v>992895743</v>
      </c>
    </row>
    <row r="73" spans="1:9" ht="31.5" customHeight="1" x14ac:dyDescent="0.25">
      <c r="A73" s="197" t="s">
        <v>316</v>
      </c>
      <c r="B73" s="197"/>
      <c r="C73" s="26">
        <v>184</v>
      </c>
      <c r="D73" s="40">
        <f>D24+D31+D38+D41+D44+D53+D61+D64+D67</f>
        <v>-216578728</v>
      </c>
      <c r="E73" s="40">
        <f>E24+E31+E38+E41+E44+E53+E61+E64+E67</f>
        <v>-575670314</v>
      </c>
      <c r="F73" s="40">
        <f t="shared" si="19"/>
        <v>-792249042</v>
      </c>
      <c r="G73" s="40">
        <f t="shared" ref="G73:H73" si="22">G24+G31+G38+G41+G44+G53+G61+G64+G67</f>
        <v>-224861847</v>
      </c>
      <c r="H73" s="40">
        <f t="shared" si="22"/>
        <v>-648927041</v>
      </c>
      <c r="I73" s="40">
        <f t="shared" si="21"/>
        <v>-873788888</v>
      </c>
    </row>
    <row r="74" spans="1:9" x14ac:dyDescent="0.25">
      <c r="A74" s="197" t="s">
        <v>244</v>
      </c>
      <c r="B74" s="198"/>
      <c r="C74" s="26">
        <v>185</v>
      </c>
      <c r="D74" s="40">
        <f>D75+D76+D77+D78+D79+D80+D81+D82</f>
        <v>47389972</v>
      </c>
      <c r="E74" s="40">
        <f>E75+E76+E77+E78+E79+E80+E81+E82</f>
        <v>69509113</v>
      </c>
      <c r="F74" s="40">
        <f t="shared" si="19"/>
        <v>116899085</v>
      </c>
      <c r="G74" s="40">
        <f t="shared" ref="G74:H74" si="23">G75+G76+G77+G78+G79+G80+G81+G82</f>
        <v>-69377177</v>
      </c>
      <c r="H74" s="40">
        <f t="shared" si="23"/>
        <v>-148099767</v>
      </c>
      <c r="I74" s="40">
        <f t="shared" si="21"/>
        <v>-217476944</v>
      </c>
    </row>
    <row r="75" spans="1:9" ht="27.75" customHeight="1" x14ac:dyDescent="0.25">
      <c r="A75" s="196" t="s">
        <v>321</v>
      </c>
      <c r="B75" s="196"/>
      <c r="C75" s="27">
        <v>186</v>
      </c>
      <c r="D75" s="63">
        <v>56067</v>
      </c>
      <c r="E75" s="63">
        <v>177980</v>
      </c>
      <c r="F75" s="40">
        <f t="shared" si="19"/>
        <v>234047</v>
      </c>
      <c r="G75" s="63">
        <v>2151604</v>
      </c>
      <c r="H75" s="63">
        <v>3707905</v>
      </c>
      <c r="I75" s="40">
        <f t="shared" si="21"/>
        <v>5859509</v>
      </c>
    </row>
    <row r="76" spans="1:9" ht="22.9" customHeight="1" x14ac:dyDescent="0.25">
      <c r="A76" s="196" t="s">
        <v>322</v>
      </c>
      <c r="B76" s="196"/>
      <c r="C76" s="27">
        <v>187</v>
      </c>
      <c r="D76" s="63">
        <v>56778079</v>
      </c>
      <c r="E76" s="63">
        <v>84182326</v>
      </c>
      <c r="F76" s="40">
        <f t="shared" si="19"/>
        <v>140960405</v>
      </c>
      <c r="G76" s="63">
        <v>-87904273</v>
      </c>
      <c r="H76" s="63">
        <v>-184975629</v>
      </c>
      <c r="I76" s="40">
        <f t="shared" si="21"/>
        <v>-272879902</v>
      </c>
    </row>
    <row r="77" spans="1:9" ht="32.25" customHeight="1" x14ac:dyDescent="0.25">
      <c r="A77" s="196" t="s">
        <v>323</v>
      </c>
      <c r="B77" s="196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5">
      <c r="A78" s="196" t="s">
        <v>324</v>
      </c>
      <c r="B78" s="196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96" t="s">
        <v>96</v>
      </c>
      <c r="B79" s="196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96" t="s">
        <v>97</v>
      </c>
      <c r="B80" s="196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49999999999999" customHeight="1" x14ac:dyDescent="0.25">
      <c r="A81" s="196" t="s">
        <v>98</v>
      </c>
      <c r="B81" s="196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96" t="s">
        <v>99</v>
      </c>
      <c r="B82" s="196"/>
      <c r="C82" s="27">
        <v>193</v>
      </c>
      <c r="D82" s="63">
        <v>-9444174</v>
      </c>
      <c r="E82" s="63">
        <v>-14851193</v>
      </c>
      <c r="F82" s="40">
        <f t="shared" si="19"/>
        <v>-24295367</v>
      </c>
      <c r="G82" s="63">
        <v>16375492</v>
      </c>
      <c r="H82" s="63">
        <v>33167957</v>
      </c>
      <c r="I82" s="40">
        <f t="shared" si="21"/>
        <v>49543449</v>
      </c>
    </row>
    <row r="83" spans="1:9" x14ac:dyDescent="0.25">
      <c r="A83" s="197" t="s">
        <v>245</v>
      </c>
      <c r="B83" s="198"/>
      <c r="C83" s="26">
        <v>194</v>
      </c>
      <c r="D83" s="40">
        <f>D69+D74</f>
        <v>60414996</v>
      </c>
      <c r="E83" s="40">
        <f>E69+E74</f>
        <v>149167432</v>
      </c>
      <c r="F83" s="40">
        <f t="shared" si="19"/>
        <v>209582428</v>
      </c>
      <c r="G83" s="40">
        <f t="shared" ref="G83:H83" si="24">G69+G74</f>
        <v>-52996178</v>
      </c>
      <c r="H83" s="40">
        <f t="shared" si="24"/>
        <v>-45373911</v>
      </c>
      <c r="I83" s="40">
        <f t="shared" si="21"/>
        <v>-98370089</v>
      </c>
    </row>
    <row r="84" spans="1:9" x14ac:dyDescent="0.25">
      <c r="A84" s="239" t="s">
        <v>246</v>
      </c>
      <c r="B84" s="239"/>
      <c r="C84" s="27">
        <v>195</v>
      </c>
      <c r="D84" s="41">
        <v>60521560</v>
      </c>
      <c r="E84" s="41">
        <v>149067534</v>
      </c>
      <c r="F84" s="40">
        <f t="shared" si="19"/>
        <v>209589094</v>
      </c>
      <c r="G84" s="41">
        <v>-53074513</v>
      </c>
      <c r="H84" s="41">
        <v>-45506065</v>
      </c>
      <c r="I84" s="40">
        <f t="shared" si="21"/>
        <v>-98580578</v>
      </c>
    </row>
    <row r="85" spans="1:9" x14ac:dyDescent="0.25">
      <c r="A85" s="239" t="s">
        <v>247</v>
      </c>
      <c r="B85" s="239"/>
      <c r="C85" s="27">
        <v>196</v>
      </c>
      <c r="D85" s="41">
        <v>-106564</v>
      </c>
      <c r="E85" s="41">
        <v>99898</v>
      </c>
      <c r="F85" s="40">
        <f t="shared" si="19"/>
        <v>-6666</v>
      </c>
      <c r="G85" s="41">
        <v>78335</v>
      </c>
      <c r="H85" s="41">
        <v>132154</v>
      </c>
      <c r="I85" s="40">
        <f t="shared" si="21"/>
        <v>210489</v>
      </c>
    </row>
    <row r="86" spans="1:9" x14ac:dyDescent="0.25">
      <c r="A86" s="199" t="s">
        <v>110</v>
      </c>
      <c r="B86" s="196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I59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showGridLines="0" view="pageBreakPreview" zoomScale="80" zoomScaleNormal="60" zoomScaleSheetLayoutView="80" workbookViewId="0">
      <selection activeCell="K10" sqref="K10"/>
    </sheetView>
  </sheetViews>
  <sheetFormatPr defaultColWidth="9.1796875" defaultRowHeight="12.5" x14ac:dyDescent="0.25"/>
  <cols>
    <col min="1" max="5" width="9.1796875" style="18"/>
    <col min="6" max="6" width="21" style="18" customWidth="1"/>
    <col min="7" max="7" width="9.1796875" style="18"/>
    <col min="8" max="8" width="17.179687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200" t="s">
        <v>70</v>
      </c>
      <c r="B1" s="201"/>
      <c r="C1" s="201"/>
      <c r="D1" s="201"/>
      <c r="E1" s="201"/>
      <c r="F1" s="201"/>
      <c r="G1" s="201"/>
      <c r="H1" s="201"/>
    </row>
    <row r="2" spans="1:9" x14ac:dyDescent="0.25">
      <c r="A2" s="202" t="s">
        <v>385</v>
      </c>
      <c r="B2" s="203"/>
      <c r="C2" s="203"/>
      <c r="D2" s="203"/>
      <c r="E2" s="203"/>
      <c r="F2" s="203"/>
      <c r="G2" s="203"/>
      <c r="H2" s="203"/>
    </row>
    <row r="3" spans="1:9" x14ac:dyDescent="0.25">
      <c r="A3" s="244" t="s">
        <v>35</v>
      </c>
      <c r="B3" s="216"/>
      <c r="C3" s="216"/>
      <c r="D3" s="216"/>
      <c r="E3" s="216"/>
      <c r="F3" s="216"/>
      <c r="G3" s="216"/>
      <c r="H3" s="216"/>
    </row>
    <row r="4" spans="1:9" ht="36" customHeight="1" thickBot="1" x14ac:dyDescent="0.3">
      <c r="A4" s="245" t="s">
        <v>3</v>
      </c>
      <c r="B4" s="246"/>
      <c r="C4" s="246"/>
      <c r="D4" s="246"/>
      <c r="E4" s="246"/>
      <c r="F4" s="247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48">
        <v>1</v>
      </c>
      <c r="B5" s="249"/>
      <c r="C5" s="249"/>
      <c r="D5" s="249"/>
      <c r="E5" s="249"/>
      <c r="F5" s="250"/>
      <c r="G5" s="20">
        <v>2</v>
      </c>
      <c r="H5" s="65">
        <v>3</v>
      </c>
      <c r="I5" s="65">
        <v>4</v>
      </c>
    </row>
    <row r="6" spans="1:9" x14ac:dyDescent="0.25">
      <c r="A6" s="252" t="s">
        <v>250</v>
      </c>
      <c r="B6" s="253"/>
      <c r="C6" s="253"/>
      <c r="D6" s="253"/>
      <c r="E6" s="253"/>
      <c r="F6" s="253"/>
      <c r="G6" s="21">
        <v>1</v>
      </c>
      <c r="H6" s="66">
        <f>H7+H18+H36</f>
        <v>-124172134</v>
      </c>
      <c r="I6" s="66">
        <f>I7+I18+I36</f>
        <v>491579314</v>
      </c>
    </row>
    <row r="7" spans="1:9" ht="21" customHeight="1" x14ac:dyDescent="0.25">
      <c r="A7" s="254" t="s">
        <v>251</v>
      </c>
      <c r="B7" s="255"/>
      <c r="C7" s="255"/>
      <c r="D7" s="255"/>
      <c r="E7" s="255"/>
      <c r="F7" s="255"/>
      <c r="G7" s="22">
        <v>2</v>
      </c>
      <c r="H7" s="67">
        <f>H8+H9</f>
        <v>73254998</v>
      </c>
      <c r="I7" s="67">
        <f>I8+I9</f>
        <v>165375050</v>
      </c>
    </row>
    <row r="8" spans="1:9" x14ac:dyDescent="0.25">
      <c r="A8" s="240" t="s">
        <v>48</v>
      </c>
      <c r="B8" s="251"/>
      <c r="C8" s="251"/>
      <c r="D8" s="251"/>
      <c r="E8" s="251"/>
      <c r="F8" s="251"/>
      <c r="G8" s="23">
        <v>3</v>
      </c>
      <c r="H8" s="68">
        <v>112598393</v>
      </c>
      <c r="I8" s="68">
        <v>145220114</v>
      </c>
    </row>
    <row r="9" spans="1:9" x14ac:dyDescent="0.25">
      <c r="A9" s="255" t="s">
        <v>49</v>
      </c>
      <c r="B9" s="255"/>
      <c r="C9" s="255"/>
      <c r="D9" s="255"/>
      <c r="E9" s="255"/>
      <c r="F9" s="255"/>
      <c r="G9" s="22">
        <v>4</v>
      </c>
      <c r="H9" s="67">
        <f>SUM(H10:H17)</f>
        <v>-39343395</v>
      </c>
      <c r="I9" s="67">
        <f>SUM(I10:I17)</f>
        <v>20154936</v>
      </c>
    </row>
    <row r="10" spans="1:9" x14ac:dyDescent="0.25">
      <c r="A10" s="240" t="s">
        <v>252</v>
      </c>
      <c r="B10" s="251"/>
      <c r="C10" s="251"/>
      <c r="D10" s="251"/>
      <c r="E10" s="251"/>
      <c r="F10" s="251"/>
      <c r="G10" s="23">
        <v>5</v>
      </c>
      <c r="H10" s="68">
        <v>14655449</v>
      </c>
      <c r="I10" s="68">
        <v>15242682</v>
      </c>
    </row>
    <row r="11" spans="1:9" x14ac:dyDescent="0.25">
      <c r="A11" s="240" t="s">
        <v>253</v>
      </c>
      <c r="B11" s="251"/>
      <c r="C11" s="251"/>
      <c r="D11" s="251"/>
      <c r="E11" s="251"/>
      <c r="F11" s="251"/>
      <c r="G11" s="23">
        <v>6</v>
      </c>
      <c r="H11" s="68">
        <v>4557999</v>
      </c>
      <c r="I11" s="68">
        <v>5284627</v>
      </c>
    </row>
    <row r="12" spans="1:9" x14ac:dyDescent="0.25">
      <c r="A12" s="240" t="s">
        <v>254</v>
      </c>
      <c r="B12" s="251"/>
      <c r="C12" s="251"/>
      <c r="D12" s="251"/>
      <c r="E12" s="251"/>
      <c r="F12" s="251"/>
      <c r="G12" s="23">
        <v>7</v>
      </c>
      <c r="H12" s="68">
        <v>-2197202</v>
      </c>
      <c r="I12" s="68">
        <v>51537149</v>
      </c>
    </row>
    <row r="13" spans="1:9" x14ac:dyDescent="0.25">
      <c r="A13" s="240" t="s">
        <v>255</v>
      </c>
      <c r="B13" s="251"/>
      <c r="C13" s="251"/>
      <c r="D13" s="251"/>
      <c r="E13" s="251"/>
      <c r="F13" s="251"/>
      <c r="G13" s="23">
        <v>8</v>
      </c>
      <c r="H13" s="68">
        <v>3294359</v>
      </c>
      <c r="I13" s="68">
        <v>2754030</v>
      </c>
    </row>
    <row r="14" spans="1:9" x14ac:dyDescent="0.25">
      <c r="A14" s="240" t="s">
        <v>256</v>
      </c>
      <c r="B14" s="251"/>
      <c r="C14" s="251"/>
      <c r="D14" s="251"/>
      <c r="E14" s="251"/>
      <c r="F14" s="251"/>
      <c r="G14" s="23">
        <v>9</v>
      </c>
      <c r="H14" s="68">
        <v>-56576768</v>
      </c>
      <c r="I14" s="68">
        <v>-53453947</v>
      </c>
    </row>
    <row r="15" spans="1:9" x14ac:dyDescent="0.25">
      <c r="A15" s="240" t="s">
        <v>257</v>
      </c>
      <c r="B15" s="251"/>
      <c r="C15" s="251"/>
      <c r="D15" s="251"/>
      <c r="E15" s="251"/>
      <c r="F15" s="251"/>
      <c r="G15" s="23">
        <v>10</v>
      </c>
      <c r="H15" s="68">
        <v>-2417801</v>
      </c>
      <c r="I15" s="68">
        <v>-2243426</v>
      </c>
    </row>
    <row r="16" spans="1:9" ht="24.75" customHeight="1" x14ac:dyDescent="0.25">
      <c r="A16" s="240" t="s">
        <v>258</v>
      </c>
      <c r="B16" s="251"/>
      <c r="C16" s="251"/>
      <c r="D16" s="251"/>
      <c r="E16" s="251"/>
      <c r="F16" s="251"/>
      <c r="G16" s="23">
        <v>11</v>
      </c>
      <c r="H16" s="68">
        <v>-202691</v>
      </c>
      <c r="I16" s="68">
        <v>584360</v>
      </c>
    </row>
    <row r="17" spans="1:9" x14ac:dyDescent="0.25">
      <c r="A17" s="240" t="s">
        <v>259</v>
      </c>
      <c r="B17" s="251"/>
      <c r="C17" s="251"/>
      <c r="D17" s="251"/>
      <c r="E17" s="251"/>
      <c r="F17" s="251"/>
      <c r="G17" s="23">
        <v>12</v>
      </c>
      <c r="H17" s="68">
        <v>-456740</v>
      </c>
      <c r="I17" s="68">
        <v>449461</v>
      </c>
    </row>
    <row r="18" spans="1:9" ht="30.75" customHeight="1" x14ac:dyDescent="0.25">
      <c r="A18" s="254" t="s">
        <v>55</v>
      </c>
      <c r="B18" s="255"/>
      <c r="C18" s="255"/>
      <c r="D18" s="255"/>
      <c r="E18" s="255"/>
      <c r="F18" s="255"/>
      <c r="G18" s="22">
        <v>13</v>
      </c>
      <c r="H18" s="67">
        <f>SUM(H19:H35)</f>
        <v>-190065689</v>
      </c>
      <c r="I18" s="67">
        <f>SUM(I19:I35)</f>
        <v>337844995</v>
      </c>
    </row>
    <row r="19" spans="1:9" x14ac:dyDescent="0.25">
      <c r="A19" s="240" t="s">
        <v>260</v>
      </c>
      <c r="B19" s="251"/>
      <c r="C19" s="251"/>
      <c r="D19" s="251"/>
      <c r="E19" s="251"/>
      <c r="F19" s="251"/>
      <c r="G19" s="23">
        <v>14</v>
      </c>
      <c r="H19" s="68">
        <v>-236506434</v>
      </c>
      <c r="I19" s="68">
        <v>108178190</v>
      </c>
    </row>
    <row r="20" spans="1:9" ht="24.75" customHeight="1" x14ac:dyDescent="0.25">
      <c r="A20" s="240" t="s">
        <v>261</v>
      </c>
      <c r="B20" s="251"/>
      <c r="C20" s="251"/>
      <c r="D20" s="251"/>
      <c r="E20" s="251"/>
      <c r="F20" s="251"/>
      <c r="G20" s="23">
        <v>15</v>
      </c>
      <c r="H20" s="68">
        <v>129955770</v>
      </c>
      <c r="I20" s="68">
        <v>-13458445</v>
      </c>
    </row>
    <row r="21" spans="1:9" x14ac:dyDescent="0.25">
      <c r="A21" s="240" t="s">
        <v>262</v>
      </c>
      <c r="B21" s="251"/>
      <c r="C21" s="251"/>
      <c r="D21" s="251"/>
      <c r="E21" s="251"/>
      <c r="F21" s="251"/>
      <c r="G21" s="23">
        <v>16</v>
      </c>
      <c r="H21" s="68">
        <v>-102897348</v>
      </c>
      <c r="I21" s="68">
        <v>-15701392</v>
      </c>
    </row>
    <row r="22" spans="1:9" x14ac:dyDescent="0.25">
      <c r="A22" s="240" t="s">
        <v>263</v>
      </c>
      <c r="B22" s="251"/>
      <c r="C22" s="251"/>
      <c r="D22" s="251"/>
      <c r="E22" s="251"/>
      <c r="F22" s="251"/>
      <c r="G22" s="23">
        <v>17</v>
      </c>
      <c r="H22" s="68">
        <v>0</v>
      </c>
      <c r="I22" s="68">
        <v>0</v>
      </c>
    </row>
    <row r="23" spans="1:9" x14ac:dyDescent="0.25">
      <c r="A23" s="240" t="s">
        <v>264</v>
      </c>
      <c r="B23" s="251"/>
      <c r="C23" s="251"/>
      <c r="D23" s="251"/>
      <c r="E23" s="251"/>
      <c r="F23" s="251"/>
      <c r="G23" s="23">
        <v>18</v>
      </c>
      <c r="H23" s="68">
        <v>-8857033</v>
      </c>
      <c r="I23" s="68">
        <v>8991354</v>
      </c>
    </row>
    <row r="24" spans="1:9" x14ac:dyDescent="0.25">
      <c r="A24" s="240" t="s">
        <v>56</v>
      </c>
      <c r="B24" s="251"/>
      <c r="C24" s="251"/>
      <c r="D24" s="251"/>
      <c r="E24" s="251"/>
      <c r="F24" s="251"/>
      <c r="G24" s="23">
        <v>19</v>
      </c>
      <c r="H24" s="68">
        <v>-50618199</v>
      </c>
      <c r="I24" s="68">
        <v>-81999509</v>
      </c>
    </row>
    <row r="25" spans="1:9" x14ac:dyDescent="0.25">
      <c r="A25" s="240" t="s">
        <v>57</v>
      </c>
      <c r="B25" s="251"/>
      <c r="C25" s="251"/>
      <c r="D25" s="251"/>
      <c r="E25" s="251"/>
      <c r="F25" s="251"/>
      <c r="G25" s="23">
        <v>20</v>
      </c>
      <c r="H25" s="68">
        <v>-1541532</v>
      </c>
      <c r="I25" s="68">
        <v>-3833255</v>
      </c>
    </row>
    <row r="26" spans="1:9" x14ac:dyDescent="0.25">
      <c r="A26" s="240" t="s">
        <v>58</v>
      </c>
      <c r="B26" s="251"/>
      <c r="C26" s="251"/>
      <c r="D26" s="251"/>
      <c r="E26" s="251"/>
      <c r="F26" s="251"/>
      <c r="G26" s="23">
        <v>21</v>
      </c>
      <c r="H26" s="68">
        <v>-247599938</v>
      </c>
      <c r="I26" s="68">
        <v>-180720553</v>
      </c>
    </row>
    <row r="27" spans="1:9" x14ac:dyDescent="0.25">
      <c r="A27" s="240" t="s">
        <v>59</v>
      </c>
      <c r="B27" s="251"/>
      <c r="C27" s="251"/>
      <c r="D27" s="251"/>
      <c r="E27" s="251"/>
      <c r="F27" s="251"/>
      <c r="G27" s="23">
        <v>22</v>
      </c>
      <c r="H27" s="68">
        <v>0</v>
      </c>
      <c r="I27" s="68">
        <v>0</v>
      </c>
    </row>
    <row r="28" spans="1:9" ht="25.5" customHeight="1" x14ac:dyDescent="0.25">
      <c r="A28" s="240" t="s">
        <v>265</v>
      </c>
      <c r="B28" s="251"/>
      <c r="C28" s="251"/>
      <c r="D28" s="251"/>
      <c r="E28" s="251"/>
      <c r="F28" s="251"/>
      <c r="G28" s="23">
        <v>23</v>
      </c>
      <c r="H28" s="68">
        <v>-19251293</v>
      </c>
      <c r="I28" s="68">
        <v>-17371059</v>
      </c>
    </row>
    <row r="29" spans="1:9" x14ac:dyDescent="0.25">
      <c r="A29" s="240" t="s">
        <v>60</v>
      </c>
      <c r="B29" s="251"/>
      <c r="C29" s="251"/>
      <c r="D29" s="251"/>
      <c r="E29" s="251"/>
      <c r="F29" s="251"/>
      <c r="G29" s="23">
        <v>24</v>
      </c>
      <c r="H29" s="68">
        <v>277150460</v>
      </c>
      <c r="I29" s="68">
        <v>261603302</v>
      </c>
    </row>
    <row r="30" spans="1:9" ht="33" customHeight="1" x14ac:dyDescent="0.25">
      <c r="A30" s="240" t="s">
        <v>283</v>
      </c>
      <c r="B30" s="251"/>
      <c r="C30" s="251"/>
      <c r="D30" s="251"/>
      <c r="E30" s="251"/>
      <c r="F30" s="251"/>
      <c r="G30" s="23">
        <v>25</v>
      </c>
      <c r="H30" s="68">
        <v>8857033</v>
      </c>
      <c r="I30" s="68">
        <v>-8991354</v>
      </c>
    </row>
    <row r="31" spans="1:9" x14ac:dyDescent="0.25">
      <c r="A31" s="240" t="s">
        <v>61</v>
      </c>
      <c r="B31" s="251"/>
      <c r="C31" s="251"/>
      <c r="D31" s="251"/>
      <c r="E31" s="251"/>
      <c r="F31" s="251"/>
      <c r="G31" s="23">
        <v>26</v>
      </c>
      <c r="H31" s="68">
        <v>1067274</v>
      </c>
      <c r="I31" s="68">
        <v>4033679</v>
      </c>
    </row>
    <row r="32" spans="1:9" x14ac:dyDescent="0.25">
      <c r="A32" s="240" t="s">
        <v>62</v>
      </c>
      <c r="B32" s="251"/>
      <c r="C32" s="251"/>
      <c r="D32" s="251"/>
      <c r="E32" s="251"/>
      <c r="F32" s="251"/>
      <c r="G32" s="23">
        <v>27</v>
      </c>
      <c r="H32" s="68">
        <v>0</v>
      </c>
      <c r="I32" s="68">
        <v>0</v>
      </c>
    </row>
    <row r="33" spans="1:9" x14ac:dyDescent="0.25">
      <c r="A33" s="240" t="s">
        <v>63</v>
      </c>
      <c r="B33" s="251"/>
      <c r="C33" s="251"/>
      <c r="D33" s="251"/>
      <c r="E33" s="251"/>
      <c r="F33" s="251"/>
      <c r="G33" s="23">
        <v>28</v>
      </c>
      <c r="H33" s="68">
        <v>21754435</v>
      </c>
      <c r="I33" s="68">
        <v>245259755</v>
      </c>
    </row>
    <row r="34" spans="1:9" x14ac:dyDescent="0.25">
      <c r="A34" s="240" t="s">
        <v>64</v>
      </c>
      <c r="B34" s="251"/>
      <c r="C34" s="251"/>
      <c r="D34" s="251"/>
      <c r="E34" s="251"/>
      <c r="F34" s="251"/>
      <c r="G34" s="23">
        <v>29</v>
      </c>
      <c r="H34" s="68">
        <v>25187009</v>
      </c>
      <c r="I34" s="68">
        <v>29266749</v>
      </c>
    </row>
    <row r="35" spans="1:9" x14ac:dyDescent="0.25">
      <c r="A35" s="240" t="s">
        <v>266</v>
      </c>
      <c r="B35" s="251"/>
      <c r="C35" s="251"/>
      <c r="D35" s="251"/>
      <c r="E35" s="251"/>
      <c r="F35" s="251"/>
      <c r="G35" s="23">
        <v>30</v>
      </c>
      <c r="H35" s="68">
        <v>13234107</v>
      </c>
      <c r="I35" s="68">
        <v>2587533</v>
      </c>
    </row>
    <row r="36" spans="1:9" x14ac:dyDescent="0.25">
      <c r="A36" s="257" t="s">
        <v>65</v>
      </c>
      <c r="B36" s="251"/>
      <c r="C36" s="251"/>
      <c r="D36" s="251"/>
      <c r="E36" s="251"/>
      <c r="F36" s="251"/>
      <c r="G36" s="23">
        <v>31</v>
      </c>
      <c r="H36" s="68">
        <v>-7361443</v>
      </c>
      <c r="I36" s="68">
        <v>-11640731</v>
      </c>
    </row>
    <row r="37" spans="1:9" x14ac:dyDescent="0.25">
      <c r="A37" s="254" t="s">
        <v>50</v>
      </c>
      <c r="B37" s="255"/>
      <c r="C37" s="255"/>
      <c r="D37" s="255"/>
      <c r="E37" s="255"/>
      <c r="F37" s="255"/>
      <c r="G37" s="22">
        <v>32</v>
      </c>
      <c r="H37" s="67">
        <f>SUM(H38:H51)</f>
        <v>-69342764</v>
      </c>
      <c r="I37" s="67">
        <f>SUM(I38:I51)</f>
        <v>208147899</v>
      </c>
    </row>
    <row r="38" spans="1:9" x14ac:dyDescent="0.25">
      <c r="A38" s="240" t="s">
        <v>267</v>
      </c>
      <c r="B38" s="251"/>
      <c r="C38" s="251"/>
      <c r="D38" s="251"/>
      <c r="E38" s="251"/>
      <c r="F38" s="251"/>
      <c r="G38" s="23">
        <v>33</v>
      </c>
      <c r="H38" s="68">
        <v>443735</v>
      </c>
      <c r="I38" s="68">
        <v>1259847</v>
      </c>
    </row>
    <row r="39" spans="1:9" x14ac:dyDescent="0.25">
      <c r="A39" s="240" t="s">
        <v>268</v>
      </c>
      <c r="B39" s="251"/>
      <c r="C39" s="251"/>
      <c r="D39" s="251"/>
      <c r="E39" s="251"/>
      <c r="F39" s="251"/>
      <c r="G39" s="23">
        <v>34</v>
      </c>
      <c r="H39" s="68">
        <v>-3506961</v>
      </c>
      <c r="I39" s="68">
        <v>-28422232</v>
      </c>
    </row>
    <row r="40" spans="1:9" x14ac:dyDescent="0.25">
      <c r="A40" s="240" t="s">
        <v>269</v>
      </c>
      <c r="B40" s="251"/>
      <c r="C40" s="251"/>
      <c r="D40" s="251"/>
      <c r="E40" s="251"/>
      <c r="F40" s="251"/>
      <c r="G40" s="23">
        <v>35</v>
      </c>
      <c r="H40" s="68">
        <v>0</v>
      </c>
      <c r="I40" s="68">
        <v>0</v>
      </c>
    </row>
    <row r="41" spans="1:9" x14ac:dyDescent="0.25">
      <c r="A41" s="240" t="s">
        <v>270</v>
      </c>
      <c r="B41" s="251"/>
      <c r="C41" s="251"/>
      <c r="D41" s="251"/>
      <c r="E41" s="251"/>
      <c r="F41" s="251"/>
      <c r="G41" s="23">
        <v>36</v>
      </c>
      <c r="H41" s="68">
        <v>-5213639</v>
      </c>
      <c r="I41" s="68">
        <v>-14010958</v>
      </c>
    </row>
    <row r="42" spans="1:9" ht="25.5" customHeight="1" x14ac:dyDescent="0.25">
      <c r="A42" s="240" t="s">
        <v>271</v>
      </c>
      <c r="B42" s="251"/>
      <c r="C42" s="251"/>
      <c r="D42" s="251"/>
      <c r="E42" s="251"/>
      <c r="F42" s="251"/>
      <c r="G42" s="23">
        <v>37</v>
      </c>
      <c r="H42" s="68">
        <v>5527884</v>
      </c>
      <c r="I42" s="68">
        <v>300068</v>
      </c>
    </row>
    <row r="43" spans="1:9" ht="21.75" customHeight="1" x14ac:dyDescent="0.25">
      <c r="A43" s="240" t="s">
        <v>272</v>
      </c>
      <c r="B43" s="251"/>
      <c r="C43" s="251"/>
      <c r="D43" s="251"/>
      <c r="E43" s="251"/>
      <c r="F43" s="251"/>
      <c r="G43" s="23">
        <v>38</v>
      </c>
      <c r="H43" s="68">
        <v>-493580</v>
      </c>
      <c r="I43" s="68">
        <v>-539104</v>
      </c>
    </row>
    <row r="44" spans="1:9" x14ac:dyDescent="0.25">
      <c r="A44" s="240" t="s">
        <v>273</v>
      </c>
      <c r="B44" s="251"/>
      <c r="C44" s="251"/>
      <c r="D44" s="251"/>
      <c r="E44" s="251"/>
      <c r="F44" s="251"/>
      <c r="G44" s="23">
        <v>39</v>
      </c>
      <c r="H44" s="68">
        <v>13500000</v>
      </c>
      <c r="I44" s="68">
        <v>0</v>
      </c>
    </row>
    <row r="45" spans="1:9" x14ac:dyDescent="0.25">
      <c r="A45" s="240" t="s">
        <v>274</v>
      </c>
      <c r="B45" s="251"/>
      <c r="C45" s="251"/>
      <c r="D45" s="251"/>
      <c r="E45" s="251"/>
      <c r="F45" s="251"/>
      <c r="G45" s="23">
        <v>40</v>
      </c>
      <c r="H45" s="68">
        <v>53822726</v>
      </c>
      <c r="I45" s="68">
        <v>350513322</v>
      </c>
    </row>
    <row r="46" spans="1:9" x14ac:dyDescent="0.25">
      <c r="A46" s="240" t="s">
        <v>275</v>
      </c>
      <c r="B46" s="251"/>
      <c r="C46" s="251"/>
      <c r="D46" s="251"/>
      <c r="E46" s="251"/>
      <c r="F46" s="251"/>
      <c r="G46" s="23">
        <v>41</v>
      </c>
      <c r="H46" s="68">
        <v>-140910320</v>
      </c>
      <c r="I46" s="68">
        <v>-102751198</v>
      </c>
    </row>
    <row r="47" spans="1:9" x14ac:dyDescent="0.25">
      <c r="A47" s="240" t="s">
        <v>276</v>
      </c>
      <c r="B47" s="251"/>
      <c r="C47" s="251"/>
      <c r="D47" s="251"/>
      <c r="E47" s="251"/>
      <c r="F47" s="251"/>
      <c r="G47" s="23">
        <v>42</v>
      </c>
      <c r="H47" s="68">
        <v>0</v>
      </c>
      <c r="I47" s="68">
        <v>0</v>
      </c>
    </row>
    <row r="48" spans="1:9" x14ac:dyDescent="0.25">
      <c r="A48" s="240" t="s">
        <v>277</v>
      </c>
      <c r="B48" s="251"/>
      <c r="C48" s="251"/>
      <c r="D48" s="251"/>
      <c r="E48" s="251"/>
      <c r="F48" s="251"/>
      <c r="G48" s="23">
        <v>43</v>
      </c>
      <c r="H48" s="68">
        <v>0</v>
      </c>
      <c r="I48" s="68">
        <v>0</v>
      </c>
    </row>
    <row r="49" spans="1:9" x14ac:dyDescent="0.25">
      <c r="A49" s="240" t="s">
        <v>278</v>
      </c>
      <c r="B49" s="241"/>
      <c r="C49" s="241"/>
      <c r="D49" s="241"/>
      <c r="E49" s="241"/>
      <c r="F49" s="241"/>
      <c r="G49" s="23">
        <v>44</v>
      </c>
      <c r="H49" s="68">
        <v>838043</v>
      </c>
      <c r="I49" s="68">
        <v>994319</v>
      </c>
    </row>
    <row r="50" spans="1:9" x14ac:dyDescent="0.25">
      <c r="A50" s="240" t="s">
        <v>279</v>
      </c>
      <c r="B50" s="241"/>
      <c r="C50" s="241"/>
      <c r="D50" s="241"/>
      <c r="E50" s="241"/>
      <c r="F50" s="241"/>
      <c r="G50" s="23">
        <v>45</v>
      </c>
      <c r="H50" s="68">
        <v>14322151</v>
      </c>
      <c r="I50" s="68">
        <v>9346384</v>
      </c>
    </row>
    <row r="51" spans="1:9" x14ac:dyDescent="0.25">
      <c r="A51" s="240" t="s">
        <v>280</v>
      </c>
      <c r="B51" s="241"/>
      <c r="C51" s="241"/>
      <c r="D51" s="241"/>
      <c r="E51" s="241"/>
      <c r="F51" s="241"/>
      <c r="G51" s="23">
        <v>46</v>
      </c>
      <c r="H51" s="68">
        <v>-7672803</v>
      </c>
      <c r="I51" s="68">
        <v>-8542549</v>
      </c>
    </row>
    <row r="52" spans="1:9" x14ac:dyDescent="0.25">
      <c r="A52" s="254" t="s">
        <v>51</v>
      </c>
      <c r="B52" s="256"/>
      <c r="C52" s="256"/>
      <c r="D52" s="256"/>
      <c r="E52" s="256"/>
      <c r="F52" s="256"/>
      <c r="G52" s="22">
        <v>47</v>
      </c>
      <c r="H52" s="67">
        <f>SUM(H53:H57)</f>
        <v>-5901927</v>
      </c>
      <c r="I52" s="67">
        <f>SUM(I53:I57)</f>
        <v>-6222446</v>
      </c>
    </row>
    <row r="53" spans="1:9" x14ac:dyDescent="0.25">
      <c r="A53" s="240" t="s">
        <v>281</v>
      </c>
      <c r="B53" s="241"/>
      <c r="C53" s="241"/>
      <c r="D53" s="241"/>
      <c r="E53" s="241"/>
      <c r="F53" s="241"/>
      <c r="G53" s="23">
        <v>48</v>
      </c>
      <c r="H53" s="68">
        <v>0</v>
      </c>
      <c r="I53" s="68">
        <v>0</v>
      </c>
    </row>
    <row r="54" spans="1:9" x14ac:dyDescent="0.25">
      <c r="A54" s="240" t="s">
        <v>100</v>
      </c>
      <c r="B54" s="241"/>
      <c r="C54" s="241"/>
      <c r="D54" s="241"/>
      <c r="E54" s="241"/>
      <c r="F54" s="241"/>
      <c r="G54" s="23">
        <v>49</v>
      </c>
      <c r="H54" s="68">
        <v>0</v>
      </c>
      <c r="I54" s="68">
        <v>0</v>
      </c>
    </row>
    <row r="55" spans="1:9" x14ac:dyDescent="0.25">
      <c r="A55" s="240" t="s">
        <v>101</v>
      </c>
      <c r="B55" s="241"/>
      <c r="C55" s="241"/>
      <c r="D55" s="241"/>
      <c r="E55" s="241"/>
      <c r="F55" s="241"/>
      <c r="G55" s="23">
        <v>50</v>
      </c>
      <c r="H55" s="68">
        <v>-5901927</v>
      </c>
      <c r="I55" s="68">
        <v>-6076189</v>
      </c>
    </row>
    <row r="56" spans="1:9" x14ac:dyDescent="0.25">
      <c r="A56" s="240" t="s">
        <v>102</v>
      </c>
      <c r="B56" s="241"/>
      <c r="C56" s="241"/>
      <c r="D56" s="241"/>
      <c r="E56" s="241"/>
      <c r="F56" s="241"/>
      <c r="G56" s="23">
        <v>51</v>
      </c>
      <c r="H56" s="68">
        <v>0</v>
      </c>
      <c r="I56" s="68">
        <v>0</v>
      </c>
    </row>
    <row r="57" spans="1:9" x14ac:dyDescent="0.25">
      <c r="A57" s="240" t="s">
        <v>103</v>
      </c>
      <c r="B57" s="241"/>
      <c r="C57" s="241"/>
      <c r="D57" s="241"/>
      <c r="E57" s="241"/>
      <c r="F57" s="241"/>
      <c r="G57" s="23">
        <v>52</v>
      </c>
      <c r="H57" s="68">
        <v>0</v>
      </c>
      <c r="I57" s="68">
        <v>-146257</v>
      </c>
    </row>
    <row r="58" spans="1:9" x14ac:dyDescent="0.25">
      <c r="A58" s="254" t="s">
        <v>52</v>
      </c>
      <c r="B58" s="256"/>
      <c r="C58" s="256"/>
      <c r="D58" s="256"/>
      <c r="E58" s="256"/>
      <c r="F58" s="256"/>
      <c r="G58" s="22">
        <v>53</v>
      </c>
      <c r="H58" s="67">
        <f>H6+H37+H52</f>
        <v>-199416825</v>
      </c>
      <c r="I58" s="67">
        <f>I6+I37+I52</f>
        <v>693504767</v>
      </c>
    </row>
    <row r="59" spans="1:9" ht="24.75" customHeight="1" x14ac:dyDescent="0.25">
      <c r="A59" s="257" t="s">
        <v>282</v>
      </c>
      <c r="B59" s="241"/>
      <c r="C59" s="241"/>
      <c r="D59" s="241"/>
      <c r="E59" s="241"/>
      <c r="F59" s="241"/>
      <c r="G59" s="23">
        <v>54</v>
      </c>
      <c r="H59" s="68">
        <v>-6277305</v>
      </c>
      <c r="I59" s="68">
        <v>-86773368</v>
      </c>
    </row>
    <row r="60" spans="1:9" ht="27.75" customHeight="1" x14ac:dyDescent="0.25">
      <c r="A60" s="254" t="s">
        <v>53</v>
      </c>
      <c r="B60" s="256"/>
      <c r="C60" s="256"/>
      <c r="D60" s="256"/>
      <c r="E60" s="256"/>
      <c r="F60" s="256"/>
      <c r="G60" s="22">
        <v>55</v>
      </c>
      <c r="H60" s="67">
        <f>H58+H59</f>
        <v>-205694130</v>
      </c>
      <c r="I60" s="67">
        <f>I58+I59</f>
        <v>606731399</v>
      </c>
    </row>
    <row r="61" spans="1:9" x14ac:dyDescent="0.25">
      <c r="A61" s="240" t="s">
        <v>104</v>
      </c>
      <c r="B61" s="241"/>
      <c r="C61" s="241"/>
      <c r="D61" s="241"/>
      <c r="E61" s="241"/>
      <c r="F61" s="241"/>
      <c r="G61" s="23">
        <v>56</v>
      </c>
      <c r="H61" s="68">
        <v>446207971</v>
      </c>
      <c r="I61" s="68">
        <v>220351390</v>
      </c>
    </row>
    <row r="62" spans="1:9" x14ac:dyDescent="0.25">
      <c r="A62" s="242" t="s">
        <v>54</v>
      </c>
      <c r="B62" s="243"/>
      <c r="C62" s="243"/>
      <c r="D62" s="243"/>
      <c r="E62" s="243"/>
      <c r="F62" s="243"/>
      <c r="G62" s="24">
        <v>57</v>
      </c>
      <c r="H62" s="69">
        <f>H60+H61</f>
        <v>240513841</v>
      </c>
      <c r="I62" s="69">
        <f>I60+I61</f>
        <v>827082789</v>
      </c>
    </row>
  </sheetData>
  <sheetProtection algorithmName="SHA-512" hashValue="BqoRMCZAmrbn8e9ad+ZF3ds4Nr5gNmna5HasvZSiGgblXVIsPczgDVWlto78rG6JRBbONnpzTo8bbAIQXGChcA==" saltValue="4okwc7wm19p1OkaxVW5a9Q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70" zoomScaleNormal="100" zoomScaleSheetLayoutView="70" workbookViewId="0">
      <pane xSplit="4" ySplit="6" topLeftCell="E7" activePane="bottomRight" state="frozen"/>
      <selection activeCell="L1" sqref="L1"/>
      <selection pane="topRight" activeCell="L1" sqref="L1"/>
      <selection pane="bottomLeft" activeCell="L1" sqref="L1"/>
      <selection pane="bottomRight" activeCell="L36" sqref="L36:L39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64" t="s">
        <v>66</v>
      </c>
      <c r="B1" s="265"/>
      <c r="C1" s="265"/>
      <c r="D1" s="265"/>
      <c r="E1" s="266"/>
      <c r="F1" s="267"/>
      <c r="G1" s="267"/>
      <c r="H1" s="267"/>
      <c r="I1" s="267"/>
      <c r="J1" s="267"/>
      <c r="K1" s="268"/>
      <c r="L1" s="201"/>
      <c r="M1" s="201"/>
    </row>
    <row r="2" spans="1:34" ht="19.5" customHeight="1" x14ac:dyDescent="0.25">
      <c r="A2" s="202" t="s">
        <v>385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9" t="s">
        <v>35</v>
      </c>
      <c r="M3" s="269"/>
    </row>
    <row r="4" spans="1:34" ht="13.5" customHeight="1" x14ac:dyDescent="0.25">
      <c r="A4" s="262" t="s">
        <v>27</v>
      </c>
      <c r="B4" s="262"/>
      <c r="C4" s="262"/>
      <c r="D4" s="263" t="s">
        <v>38</v>
      </c>
      <c r="E4" s="206" t="s">
        <v>71</v>
      </c>
      <c r="F4" s="206"/>
      <c r="G4" s="206"/>
      <c r="H4" s="206"/>
      <c r="I4" s="206"/>
      <c r="J4" s="206"/>
      <c r="K4" s="206"/>
      <c r="L4" s="206" t="s">
        <v>76</v>
      </c>
      <c r="M4" s="206" t="s">
        <v>47</v>
      </c>
    </row>
    <row r="5" spans="1:34" ht="52.5" x14ac:dyDescent="0.25">
      <c r="A5" s="262"/>
      <c r="B5" s="262"/>
      <c r="C5" s="262"/>
      <c r="D5" s="263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6"/>
      <c r="M5" s="206"/>
    </row>
    <row r="6" spans="1:34" ht="13" x14ac:dyDescent="0.3">
      <c r="A6" s="206">
        <v>1</v>
      </c>
      <c r="B6" s="206"/>
      <c r="C6" s="20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1" t="s">
        <v>286</v>
      </c>
      <c r="B7" s="261"/>
      <c r="C7" s="261"/>
      <c r="D7" s="11">
        <v>1</v>
      </c>
      <c r="E7" s="73">
        <v>589325800</v>
      </c>
      <c r="F7" s="73">
        <v>681482525</v>
      </c>
      <c r="G7" s="73">
        <v>340283451</v>
      </c>
      <c r="H7" s="73">
        <v>402038575</v>
      </c>
      <c r="I7" s="73">
        <v>858901275</v>
      </c>
      <c r="J7" s="73">
        <v>337079883</v>
      </c>
      <c r="K7" s="74">
        <f>SUM(E7:J7)</f>
        <v>3209111509</v>
      </c>
      <c r="L7" s="73">
        <v>12213767</v>
      </c>
      <c r="M7" s="74">
        <f>K7+L7</f>
        <v>3221325276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8" t="s">
        <v>294</v>
      </c>
      <c r="B8" s="258"/>
      <c r="C8" s="258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8" t="s">
        <v>295</v>
      </c>
      <c r="B9" s="258"/>
      <c r="C9" s="258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59" t="s">
        <v>287</v>
      </c>
      <c r="B10" s="259"/>
      <c r="C10" s="259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340283451</v>
      </c>
      <c r="H10" s="74">
        <f t="shared" si="2"/>
        <v>402038575</v>
      </c>
      <c r="I10" s="74">
        <f t="shared" si="2"/>
        <v>858901275</v>
      </c>
      <c r="J10" s="74">
        <f t="shared" si="2"/>
        <v>337079883</v>
      </c>
      <c r="K10" s="74">
        <f t="shared" si="0"/>
        <v>3209111509</v>
      </c>
      <c r="L10" s="74">
        <f t="shared" si="2"/>
        <v>12213767</v>
      </c>
      <c r="M10" s="74">
        <f t="shared" si="1"/>
        <v>3221325276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59" t="s">
        <v>291</v>
      </c>
      <c r="B11" s="259"/>
      <c r="C11" s="259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270729624</v>
      </c>
      <c r="H11" s="74">
        <f t="shared" si="3"/>
        <v>0</v>
      </c>
      <c r="I11" s="74">
        <f t="shared" si="3"/>
        <v>0</v>
      </c>
      <c r="J11" s="74">
        <f t="shared" si="3"/>
        <v>339392129</v>
      </c>
      <c r="K11" s="74">
        <f t="shared" si="0"/>
        <v>610121753</v>
      </c>
      <c r="L11" s="74">
        <f t="shared" si="3"/>
        <v>449227</v>
      </c>
      <c r="M11" s="74">
        <f t="shared" si="1"/>
        <v>610570980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8" t="s">
        <v>296</v>
      </c>
      <c r="B12" s="258"/>
      <c r="C12" s="258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339392129</v>
      </c>
      <c r="K12" s="74">
        <f t="shared" si="0"/>
        <v>339392129</v>
      </c>
      <c r="L12" s="73">
        <v>347362</v>
      </c>
      <c r="M12" s="74">
        <f t="shared" si="1"/>
        <v>339739491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60" t="s">
        <v>292</v>
      </c>
      <c r="B13" s="260"/>
      <c r="C13" s="26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270729624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270729624</v>
      </c>
      <c r="L13" s="74">
        <f t="shared" si="4"/>
        <v>101865</v>
      </c>
      <c r="M13" s="74">
        <f t="shared" si="1"/>
        <v>270831489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58" t="s">
        <v>297</v>
      </c>
      <c r="B14" s="258"/>
      <c r="C14" s="258"/>
      <c r="D14" s="11">
        <v>8</v>
      </c>
      <c r="E14" s="73">
        <v>0</v>
      </c>
      <c r="F14" s="73">
        <v>0</v>
      </c>
      <c r="G14" s="73">
        <v>19583202</v>
      </c>
      <c r="H14" s="73">
        <v>0</v>
      </c>
      <c r="I14" s="73">
        <v>0</v>
      </c>
      <c r="J14" s="73">
        <v>0</v>
      </c>
      <c r="K14" s="74">
        <f>SUM(E14:J14)</f>
        <v>19583202</v>
      </c>
      <c r="L14" s="73">
        <v>25970</v>
      </c>
      <c r="M14" s="74">
        <f>K14+L14</f>
        <v>19609172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58" t="s">
        <v>298</v>
      </c>
      <c r="B15" s="258"/>
      <c r="C15" s="258"/>
      <c r="D15" s="11">
        <v>9</v>
      </c>
      <c r="E15" s="73">
        <v>0</v>
      </c>
      <c r="F15" s="73">
        <v>0</v>
      </c>
      <c r="G15" s="73">
        <v>277011573</v>
      </c>
      <c r="H15" s="73">
        <v>0</v>
      </c>
      <c r="I15" s="73">
        <v>0</v>
      </c>
      <c r="J15" s="73">
        <v>0</v>
      </c>
      <c r="K15" s="74">
        <f t="shared" si="0"/>
        <v>277011573</v>
      </c>
      <c r="L15" s="73">
        <v>58287</v>
      </c>
      <c r="M15" s="74">
        <f t="shared" si="1"/>
        <v>277069860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58" t="s">
        <v>299</v>
      </c>
      <c r="B16" s="258"/>
      <c r="C16" s="258"/>
      <c r="D16" s="11">
        <v>10</v>
      </c>
      <c r="E16" s="73">
        <v>0</v>
      </c>
      <c r="F16" s="73">
        <v>0</v>
      </c>
      <c r="G16" s="73">
        <v>-27005744</v>
      </c>
      <c r="H16" s="73">
        <v>0</v>
      </c>
      <c r="I16" s="73">
        <v>0</v>
      </c>
      <c r="J16" s="73">
        <v>0</v>
      </c>
      <c r="K16" s="74">
        <f t="shared" si="0"/>
        <v>-27005744</v>
      </c>
      <c r="L16" s="73">
        <v>0</v>
      </c>
      <c r="M16" s="74">
        <f t="shared" si="1"/>
        <v>-27005744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8" t="s">
        <v>300</v>
      </c>
      <c r="B17" s="258"/>
      <c r="C17" s="258"/>
      <c r="D17" s="11">
        <v>11</v>
      </c>
      <c r="E17" s="73">
        <v>0</v>
      </c>
      <c r="F17" s="73">
        <v>0</v>
      </c>
      <c r="G17" s="73">
        <v>1140593</v>
      </c>
      <c r="H17" s="73">
        <v>0</v>
      </c>
      <c r="I17" s="73">
        <v>0</v>
      </c>
      <c r="J17" s="73">
        <v>0</v>
      </c>
      <c r="K17" s="74">
        <f t="shared" si="0"/>
        <v>1140593</v>
      </c>
      <c r="L17" s="122">
        <v>17608</v>
      </c>
      <c r="M17" s="74">
        <f t="shared" si="1"/>
        <v>1158201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59" t="s">
        <v>301</v>
      </c>
      <c r="B18" s="259"/>
      <c r="C18" s="259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-1673804</v>
      </c>
      <c r="H18" s="74">
        <f t="shared" si="5"/>
        <v>0</v>
      </c>
      <c r="I18" s="74">
        <f t="shared" si="5"/>
        <v>339160857</v>
      </c>
      <c r="J18" s="74">
        <f t="shared" si="5"/>
        <v>-337079883</v>
      </c>
      <c r="K18" s="74">
        <f t="shared" si="0"/>
        <v>407170</v>
      </c>
      <c r="L18" s="74">
        <f t="shared" si="5"/>
        <v>-109636</v>
      </c>
      <c r="M18" s="74">
        <f t="shared" si="1"/>
        <v>297534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58" t="s">
        <v>302</v>
      </c>
      <c r="B19" s="258"/>
      <c r="C19" s="258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58" t="s">
        <v>303</v>
      </c>
      <c r="B20" s="258"/>
      <c r="C20" s="258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8" t="s">
        <v>304</v>
      </c>
      <c r="B21" s="258"/>
      <c r="C21" s="258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-112563</v>
      </c>
      <c r="M21" s="74">
        <f t="shared" si="1"/>
        <v>-112563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58" t="s">
        <v>305</v>
      </c>
      <c r="B22" s="258"/>
      <c r="C22" s="258"/>
      <c r="D22" s="11">
        <v>16</v>
      </c>
      <c r="E22" s="73">
        <v>0</v>
      </c>
      <c r="F22" s="73">
        <v>0</v>
      </c>
      <c r="G22" s="73">
        <v>-1673804</v>
      </c>
      <c r="H22" s="73">
        <v>0</v>
      </c>
      <c r="I22" s="73">
        <v>339160857</v>
      </c>
      <c r="J22" s="73">
        <v>-337079883</v>
      </c>
      <c r="K22" s="74">
        <f t="shared" si="0"/>
        <v>407170</v>
      </c>
      <c r="L22" s="73">
        <v>2927</v>
      </c>
      <c r="M22" s="74">
        <f t="shared" si="1"/>
        <v>410097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59" t="s">
        <v>288</v>
      </c>
      <c r="B23" s="259"/>
      <c r="C23" s="259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609339271</v>
      </c>
      <c r="H23" s="74">
        <f t="shared" si="6"/>
        <v>402038575</v>
      </c>
      <c r="I23" s="74">
        <f t="shared" si="6"/>
        <v>1198062132</v>
      </c>
      <c r="J23" s="74">
        <f t="shared" si="6"/>
        <v>339392129</v>
      </c>
      <c r="K23" s="74">
        <f t="shared" si="0"/>
        <v>3819640432</v>
      </c>
      <c r="L23" s="74">
        <f t="shared" ref="L23" si="7">L18+L11+L10</f>
        <v>12553358</v>
      </c>
      <c r="M23" s="74">
        <f t="shared" si="1"/>
        <v>3832193790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1" t="s">
        <v>289</v>
      </c>
      <c r="B24" s="261"/>
      <c r="C24" s="261"/>
      <c r="D24" s="11">
        <v>18</v>
      </c>
      <c r="E24" s="73">
        <v>589325800</v>
      </c>
      <c r="F24" s="73">
        <v>681482525</v>
      </c>
      <c r="G24" s="73">
        <v>609339271</v>
      </c>
      <c r="H24" s="73">
        <v>402038575</v>
      </c>
      <c r="I24" s="73">
        <v>1198062132</v>
      </c>
      <c r="J24" s="73">
        <v>339392129</v>
      </c>
      <c r="K24" s="74">
        <f t="shared" si="0"/>
        <v>3819640432</v>
      </c>
      <c r="L24" s="73">
        <v>12553358</v>
      </c>
      <c r="M24" s="74">
        <f t="shared" si="1"/>
        <v>3832193790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58" t="s">
        <v>306</v>
      </c>
      <c r="B25" s="258"/>
      <c r="C25" s="258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58" t="s">
        <v>295</v>
      </c>
      <c r="B26" s="258"/>
      <c r="C26" s="258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59" t="s">
        <v>290</v>
      </c>
      <c r="B27" s="259"/>
      <c r="C27" s="259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609339271</v>
      </c>
      <c r="H27" s="74">
        <f t="shared" si="8"/>
        <v>402038575</v>
      </c>
      <c r="I27" s="74">
        <f t="shared" si="8"/>
        <v>1198062132</v>
      </c>
      <c r="J27" s="74">
        <f t="shared" si="8"/>
        <v>339392129</v>
      </c>
      <c r="K27" s="74">
        <f t="shared" si="0"/>
        <v>3819640432</v>
      </c>
      <c r="L27" s="74">
        <f t="shared" si="8"/>
        <v>12553358</v>
      </c>
      <c r="M27" s="74">
        <f t="shared" si="1"/>
        <v>3832193790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59" t="s">
        <v>307</v>
      </c>
      <c r="B28" s="259"/>
      <c r="C28" s="259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-217561566</v>
      </c>
      <c r="H28" s="74">
        <f t="shared" si="9"/>
        <v>0</v>
      </c>
      <c r="I28" s="74">
        <f t="shared" si="9"/>
        <v>0</v>
      </c>
      <c r="J28" s="74">
        <f t="shared" si="9"/>
        <v>118980988</v>
      </c>
      <c r="K28" s="74">
        <f t="shared" si="0"/>
        <v>-98580578</v>
      </c>
      <c r="L28" s="74">
        <f t="shared" si="9"/>
        <v>210489</v>
      </c>
      <c r="M28" s="74">
        <f t="shared" si="1"/>
        <v>-98370089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8" t="s">
        <v>296</v>
      </c>
      <c r="B29" s="258"/>
      <c r="C29" s="258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118980988</v>
      </c>
      <c r="K29" s="74">
        <f t="shared" si="0"/>
        <v>118980988</v>
      </c>
      <c r="L29" s="73">
        <v>125867</v>
      </c>
      <c r="M29" s="74">
        <f t="shared" si="1"/>
        <v>119106855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60" t="s">
        <v>308</v>
      </c>
      <c r="B30" s="260"/>
      <c r="C30" s="260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-217561566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-217561566</v>
      </c>
      <c r="L30" s="74">
        <f t="shared" si="10"/>
        <v>84622</v>
      </c>
      <c r="M30" s="74">
        <f t="shared" si="1"/>
        <v>-217476944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8" t="s">
        <v>297</v>
      </c>
      <c r="B31" s="258"/>
      <c r="C31" s="258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8" t="s">
        <v>298</v>
      </c>
      <c r="B32" s="258"/>
      <c r="C32" s="258"/>
      <c r="D32" s="11">
        <v>26</v>
      </c>
      <c r="E32" s="73">
        <v>0</v>
      </c>
      <c r="F32" s="73">
        <v>0</v>
      </c>
      <c r="G32" s="73">
        <v>-185795931</v>
      </c>
      <c r="H32" s="73">
        <v>0</v>
      </c>
      <c r="I32" s="73">
        <v>0</v>
      </c>
      <c r="J32" s="73">
        <v>0</v>
      </c>
      <c r="K32" s="74">
        <f t="shared" si="0"/>
        <v>-185795931</v>
      </c>
      <c r="L32" s="73">
        <v>-29593</v>
      </c>
      <c r="M32" s="74">
        <f t="shared" si="1"/>
        <v>-185825524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8" t="s">
        <v>299</v>
      </c>
      <c r="B33" s="258"/>
      <c r="C33" s="258"/>
      <c r="D33" s="11">
        <v>27</v>
      </c>
      <c r="E33" s="73">
        <v>0</v>
      </c>
      <c r="F33" s="73">
        <v>0</v>
      </c>
      <c r="G33" s="73">
        <v>-37510929</v>
      </c>
      <c r="H33" s="73">
        <v>0</v>
      </c>
      <c r="I33" s="73">
        <v>0</v>
      </c>
      <c r="J33" s="73">
        <v>0</v>
      </c>
      <c r="K33" s="74">
        <f t="shared" si="0"/>
        <v>-37510929</v>
      </c>
      <c r="L33" s="73">
        <v>0</v>
      </c>
      <c r="M33" s="74">
        <f t="shared" si="1"/>
        <v>-37510929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8" t="s">
        <v>309</v>
      </c>
      <c r="B34" s="258"/>
      <c r="C34" s="258"/>
      <c r="D34" s="11">
        <v>28</v>
      </c>
      <c r="E34" s="73">
        <v>0</v>
      </c>
      <c r="F34" s="73">
        <v>0</v>
      </c>
      <c r="G34" s="73">
        <v>5745294</v>
      </c>
      <c r="H34" s="73">
        <v>0</v>
      </c>
      <c r="I34" s="73">
        <v>0</v>
      </c>
      <c r="J34" s="73">
        <v>0</v>
      </c>
      <c r="K34" s="74">
        <f t="shared" si="0"/>
        <v>5745294</v>
      </c>
      <c r="L34" s="73">
        <v>114215</v>
      </c>
      <c r="M34" s="74">
        <f t="shared" si="1"/>
        <v>5859509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59" t="s">
        <v>310</v>
      </c>
      <c r="B35" s="259"/>
      <c r="C35" s="259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-435109</v>
      </c>
      <c r="H35" s="74">
        <f t="shared" si="11"/>
        <v>0</v>
      </c>
      <c r="I35" s="74">
        <f t="shared" si="11"/>
        <v>338460604</v>
      </c>
      <c r="J35" s="74">
        <f t="shared" si="11"/>
        <v>-339392129</v>
      </c>
      <c r="K35" s="74">
        <f t="shared" si="0"/>
        <v>-1366634</v>
      </c>
      <c r="L35" s="74">
        <f t="shared" si="11"/>
        <v>-185353</v>
      </c>
      <c r="M35" s="74">
        <f t="shared" si="1"/>
        <v>-1551987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8" t="s">
        <v>302</v>
      </c>
      <c r="B36" s="258"/>
      <c r="C36" s="258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8" t="s">
        <v>303</v>
      </c>
      <c r="B37" s="258"/>
      <c r="C37" s="258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8" t="s">
        <v>311</v>
      </c>
      <c r="B38" s="258"/>
      <c r="C38" s="258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-146257</v>
      </c>
      <c r="M38" s="74">
        <f t="shared" si="1"/>
        <v>-146257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8" t="s">
        <v>312</v>
      </c>
      <c r="B39" s="258"/>
      <c r="C39" s="258"/>
      <c r="D39" s="11">
        <v>33</v>
      </c>
      <c r="E39" s="73">
        <v>0</v>
      </c>
      <c r="F39" s="73">
        <v>0</v>
      </c>
      <c r="G39" s="73">
        <v>-435109</v>
      </c>
      <c r="H39" s="73">
        <v>0</v>
      </c>
      <c r="I39" s="73">
        <v>338460604</v>
      </c>
      <c r="J39" s="73">
        <v>-339392129</v>
      </c>
      <c r="K39" s="74">
        <f t="shared" si="0"/>
        <v>-1366634</v>
      </c>
      <c r="L39" s="73">
        <v>-39096</v>
      </c>
      <c r="M39" s="74">
        <f t="shared" si="1"/>
        <v>-1405730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59" t="s">
        <v>313</v>
      </c>
      <c r="B40" s="259"/>
      <c r="C40" s="259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391342596</v>
      </c>
      <c r="H40" s="74">
        <f t="shared" si="12"/>
        <v>402038575</v>
      </c>
      <c r="I40" s="74">
        <f t="shared" si="12"/>
        <v>1536522736</v>
      </c>
      <c r="J40" s="74">
        <f t="shared" si="12"/>
        <v>118980988</v>
      </c>
      <c r="K40" s="74">
        <f t="shared" si="0"/>
        <v>3719693220</v>
      </c>
      <c r="L40" s="74">
        <f t="shared" ref="L40" si="13">L35+L28+L27</f>
        <v>12578494</v>
      </c>
      <c r="M40" s="74">
        <f t="shared" si="1"/>
        <v>3732271714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3" type="noConversion"/>
  <dataValidations count="1">
    <dataValidation allowBlank="1" sqref="O6:P6 B1:K1 A6:M6 A1:A5 N1:P5 B3:M5 A7:P65535 Q1:IV1048576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="80" zoomScaleNormal="80" workbookViewId="0">
      <selection activeCell="L9" sqref="L9:M9"/>
    </sheetView>
  </sheetViews>
  <sheetFormatPr defaultRowHeight="12.5" x14ac:dyDescent="0.25"/>
  <sheetData>
    <row r="1" spans="1:9" x14ac:dyDescent="0.25">
      <c r="A1" s="270" t="s">
        <v>422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5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5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5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5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5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5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5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5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x14ac:dyDescent="0.25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x14ac:dyDescent="0.25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x14ac:dyDescent="0.25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x14ac:dyDescent="0.25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x14ac:dyDescent="0.25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x14ac:dyDescent="0.25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x14ac:dyDescent="0.25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x14ac:dyDescent="0.25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x14ac:dyDescent="0.25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x14ac:dyDescent="0.25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x14ac:dyDescent="0.25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x14ac:dyDescent="0.25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x14ac:dyDescent="0.25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x14ac:dyDescent="0.25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x14ac:dyDescent="0.25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x14ac:dyDescent="0.25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x14ac:dyDescent="0.25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x14ac:dyDescent="0.25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x14ac:dyDescent="0.25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x14ac:dyDescent="0.25">
      <c r="A31" s="271"/>
      <c r="B31" s="271"/>
      <c r="C31" s="271"/>
      <c r="D31" s="271"/>
      <c r="E31" s="271"/>
      <c r="F31" s="271"/>
      <c r="G31" s="271"/>
      <c r="H31" s="271"/>
      <c r="I31" s="271"/>
    </row>
    <row r="32" spans="1:9" x14ac:dyDescent="0.25">
      <c r="A32" s="271"/>
      <c r="B32" s="271"/>
      <c r="C32" s="271"/>
      <c r="D32" s="271"/>
      <c r="E32" s="271"/>
      <c r="F32" s="271"/>
      <c r="G32" s="271"/>
      <c r="H32" s="271"/>
      <c r="I32" s="271"/>
    </row>
    <row r="33" spans="1:9" x14ac:dyDescent="0.25">
      <c r="A33" s="271"/>
      <c r="B33" s="271"/>
      <c r="C33" s="271"/>
      <c r="D33" s="271"/>
      <c r="E33" s="271"/>
      <c r="F33" s="271"/>
      <c r="G33" s="271"/>
      <c r="H33" s="271"/>
      <c r="I33" s="271"/>
    </row>
    <row r="34" spans="1:9" x14ac:dyDescent="0.25">
      <c r="A34" s="271"/>
      <c r="B34" s="271"/>
      <c r="C34" s="271"/>
      <c r="D34" s="271"/>
      <c r="E34" s="271"/>
      <c r="F34" s="271"/>
      <c r="G34" s="271"/>
      <c r="H34" s="271"/>
      <c r="I34" s="271"/>
    </row>
    <row r="35" spans="1:9" x14ac:dyDescent="0.25">
      <c r="A35" s="271"/>
      <c r="B35" s="271"/>
      <c r="C35" s="271"/>
      <c r="D35" s="271"/>
      <c r="E35" s="271"/>
      <c r="F35" s="271"/>
      <c r="G35" s="271"/>
      <c r="H35" s="271"/>
      <c r="I35" s="271"/>
    </row>
    <row r="36" spans="1:9" x14ac:dyDescent="0.25">
      <c r="A36" s="271"/>
      <c r="B36" s="271"/>
      <c r="C36" s="271"/>
      <c r="D36" s="271"/>
      <c r="E36" s="271"/>
      <c r="F36" s="271"/>
      <c r="G36" s="271"/>
      <c r="H36" s="271"/>
      <c r="I36" s="271"/>
    </row>
    <row r="37" spans="1:9" x14ac:dyDescent="0.25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5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9" x14ac:dyDescent="0.25">
      <c r="A39" s="271"/>
      <c r="B39" s="271"/>
      <c r="C39" s="271"/>
      <c r="D39" s="271"/>
      <c r="E39" s="271"/>
      <c r="F39" s="271"/>
      <c r="G39" s="271"/>
      <c r="H39" s="271"/>
      <c r="I39" s="271"/>
    </row>
    <row r="40" spans="1:9" x14ac:dyDescent="0.25">
      <c r="A40" s="271"/>
      <c r="B40" s="271"/>
      <c r="C40" s="271"/>
      <c r="D40" s="271"/>
      <c r="E40" s="271"/>
      <c r="F40" s="271"/>
      <c r="G40" s="271"/>
      <c r="H40" s="271"/>
      <c r="I40" s="271"/>
    </row>
  </sheetData>
  <mergeCells count="1">
    <mergeCell ref="A1:I40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www.w3.org/XML/1998/namespace"/>
    <ds:schemaRef ds:uri="http://purl.org/dc/elements/1.1/"/>
    <ds:schemaRef ds:uri="http://purl.org/dc/terms/"/>
    <ds:schemaRef ds:uri="d8745bc5-821e-4205-946a-621c2da728c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2020-04-27T11:36:39Z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