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19\10 MJESEČNE KONSOLIDACIJE\12 2019\70 BURZA\02 RADNO NEREVIDIRANO TFI\"/>
    </mc:Choice>
  </mc:AlternateContent>
  <bookViews>
    <workbookView xWindow="0" yWindow="0" windowWidth="25200" windowHeight="11880" activeTab="6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4" l="1"/>
  <c r="G11" i="20"/>
  <c r="E11" i="20" l="1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F7" i="21" l="1"/>
  <c r="D44" i="21"/>
  <c r="D31" i="21"/>
  <c r="D24" i="21"/>
  <c r="E40" i="23"/>
  <c r="K10" i="23"/>
  <c r="M10" i="23" s="1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65" i="21" l="1"/>
  <c r="D69" i="21" s="1"/>
  <c r="D83" i="21" s="1"/>
  <c r="D73" i="2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F61" i="24" s="1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F49" i="24" s="1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F38" i="24" s="1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G32" i="24"/>
  <c r="E32" i="24"/>
  <c r="E31" i="24" s="1"/>
  <c r="D32" i="24"/>
  <c r="F32" i="24" s="1"/>
  <c r="H31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F11" i="20"/>
  <c r="I10" i="20"/>
  <c r="F10" i="20"/>
  <c r="F9" i="20"/>
  <c r="H8" i="20"/>
  <c r="G8" i="20"/>
  <c r="E8" i="20"/>
  <c r="F8" i="20" s="1"/>
  <c r="I53" i="24" l="1"/>
  <c r="I45" i="24"/>
  <c r="I105" i="20"/>
  <c r="I28" i="21"/>
  <c r="I74" i="21"/>
  <c r="I61" i="21"/>
  <c r="I108" i="20"/>
  <c r="I66" i="21"/>
  <c r="I35" i="21"/>
  <c r="I32" i="21"/>
  <c r="I13" i="21"/>
  <c r="I32" i="24"/>
  <c r="H72" i="24"/>
  <c r="I74" i="24"/>
  <c r="I66" i="24"/>
  <c r="H24" i="24"/>
  <c r="E72" i="24"/>
  <c r="F66" i="24"/>
  <c r="E24" i="21"/>
  <c r="H31" i="21"/>
  <c r="I49" i="21"/>
  <c r="H6" i="22"/>
  <c r="H58" i="22" s="1"/>
  <c r="H60" i="22" s="1"/>
  <c r="H62" i="22" s="1"/>
  <c r="I28" i="24"/>
  <c r="I7" i="21"/>
  <c r="I25" i="21"/>
  <c r="I92" i="20"/>
  <c r="I85" i="20"/>
  <c r="I77" i="20"/>
  <c r="I25" i="20"/>
  <c r="I8" i="20"/>
  <c r="I11" i="20"/>
  <c r="G21" i="20"/>
  <c r="G15" i="20" s="1"/>
  <c r="H24" i="21"/>
  <c r="H21" i="20"/>
  <c r="H15" i="20" s="1"/>
  <c r="I58" i="20"/>
  <c r="I69" i="20"/>
  <c r="I81" i="20"/>
  <c r="I89" i="20"/>
  <c r="I38" i="21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I62" i="20" s="1"/>
  <c r="F62" i="20"/>
  <c r="H65" i="24" l="1"/>
  <c r="H69" i="24" s="1"/>
  <c r="H83" i="24" s="1"/>
  <c r="I31" i="21"/>
  <c r="I72" i="24"/>
  <c r="I24" i="24"/>
  <c r="H73" i="24"/>
  <c r="I44" i="24"/>
  <c r="H65" i="21"/>
  <c r="H69" i="21" s="1"/>
  <c r="H83" i="21" s="1"/>
  <c r="F44" i="24"/>
  <c r="E65" i="24"/>
  <c r="E69" i="24" s="1"/>
  <c r="E83" i="24" s="1"/>
  <c r="I76" i="20"/>
  <c r="I53" i="20"/>
  <c r="H73" i="20"/>
  <c r="E65" i="21"/>
  <c r="E69" i="21" s="1"/>
  <c r="E83" i="21" s="1"/>
  <c r="I15" i="20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G65" i="24"/>
  <c r="G73" i="20"/>
  <c r="I73" i="24" l="1"/>
  <c r="F65" i="24"/>
  <c r="I73" i="20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<sst xmlns="http://schemas.openxmlformats.org/spreadsheetml/2006/main" count="507" uniqueCount="390">
  <si>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</si>
  <si>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</si>
  <si>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</si>
  <si>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</si>
  <si>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</si>
  <si>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</si>
  <si>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</si>
  <si>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</si>
  <si>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</si>
  <si>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</si>
  <si>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</si>
  <si>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</si>
  <si>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</si>
  <si>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</si>
  <si>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</si>
  <si>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</si>
  <si>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</si>
  <si>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</si>
  <si>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</si>
  <si>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</si>
  <si>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</si>
  <si>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</si>
  <si>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</si>
  <si>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</si>
  <si>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</si>
  <si>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</si>
  <si>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</si>
  <si>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</si>
  <si>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</si>
  <si>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</si>
  <si>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</si>
  <si>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</si>
  <si>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</si>
  <si>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</si>
  <si>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</si>
  <si>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</si>
  <si>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</si>
  <si>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</si>
  <si>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</si>
  <si>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</si>
  <si>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</si>
  <si>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</si>
  <si>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</si>
  <si>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</si>
  <si>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</si>
  <si>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</si>
  <si>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</si>
  <si>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</si>
  <si>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</si>
  <si>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</si>
  <si>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</si>
  <si>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</si>
  <si>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</si>
  <si>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</si>
  <si>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</si>
  <si>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</si>
  <si>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</si>
  <si>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</si>
  <si>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</si>
  <si>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</si>
  <si>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</si>
  <si>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</si>
  <si>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</si>
  <si>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</si>
  <si>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</si>
  <si>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</si>
  <si>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</si>
  <si>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</si>
  <si>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</si>
  <si>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</si>
  <si>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</si>
  <si>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</si>
  <si>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</si>
  <si>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</si>
  <si>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</si>
  <si>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</si>
  <si>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</si>
  <si>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</si>
  <si>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</si>
  <si>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</si>
  <si>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</si>
  <si>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</si>
  <si>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</si>
  <si>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</si>
  <si>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</si>
  <si>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</si>
  <si>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</si>
  <si>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</si>
  <si>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</si>
  <si>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</si>
  <si>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</si>
  <si>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</si>
  <si>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</si>
  <si>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</si>
  <si>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</si>
  <si>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</si>
  <si>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</si>
  <si>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</si>
  <si>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</si>
  <si>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</si>
  <si>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</si>
  <si>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</si>
  <si>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</si>
  <si>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</si>
  <si>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</si>
  <si>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</si>
  <si>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</si>
  <si>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</si>
  <si>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</si>
  <si>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</si>
  <si>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</si>
  <si>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</si>
  <si>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</si>
  <si>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</si>
  <si>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</si>
  <si>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</si>
  <si>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</si>
  <si>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</si>
  <si>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</si>
  <si>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</si>
  <si>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</si>
  <si>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</si>
  <si>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</si>
  <si>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</si>
  <si>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</si>
  <si>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</si>
  <si>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</si>
  <si>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</si>
  <si>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</si>
  <si>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</si>
  <si>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</si>
  <si>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</si>
  <si>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</si>
  <si>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</si>
  <si>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</si>
  <si>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</si>
  <si>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</si>
  <si>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</si>
  <si>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</si>
  <si>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</si>
  <si>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</si>
  <si>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</si>
  <si>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</si>
  <si>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</si>
  <si>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</si>
  <si>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</si>
  <si>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</si>
  <si>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</si>
  <si>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</si>
  <si>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</si>
  <si>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</si>
  <si>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</si>
  <si>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</si>
  <si>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</si>
  <si>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</si>
  <si>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</si>
  <si>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</si>
  <si>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</si>
  <si>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</si>
  <si>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</si>
  <si>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</si>
  <si>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</si>
  <si>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</si>
  <si>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</si>
  <si>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</si>
  <si>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</si>
  <si>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</si>
  <si>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</si>
  <si>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</si>
  <si>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</si>
  <si>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</si>
  <si>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</si>
  <si>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</si>
  <si>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</si>
  <si>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</si>
  <si>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</si>
  <si>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</si>
  <si>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</si>
  <si>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</si>
  <si>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</si>
  <si>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</si>
  <si>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</si>
  <si>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</si>
  <si>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</si>
  <si>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</si>
  <si>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</si>
  <si>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</si>
  <si>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</si>
  <si>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</si>
  <si>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</si>
  <si>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</si>
  <si>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</si>
  <si>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</si>
  <si>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</si>
  <si>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</si>
  <si>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</si>
  <si>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</si>
  <si>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</si>
  <si>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</si>
  <si>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</si>
  <si>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</si>
  <si>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</si>
  <si>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</si>
  <si>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</si>
  <si>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</si>
  <si>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</si>
  <si>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</si>
  <si>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</si>
  <si>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</si>
  <si>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</si>
  <si>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</si>
  <si>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</si>
  <si>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</si>
  <si>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</si>
  <si>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</si>
  <si>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</si>
  <si>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</si>
  <si>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</si>
  <si>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</si>
  <si>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</si>
  <si>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</si>
  <si>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</si>
  <si>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</si>
  <si>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</si>
  <si>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</si>
  <si>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</si>
  <si>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</si>
  <si>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</si>
  <si>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</si>
  <si>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</si>
  <si>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</si>
  <si>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</si>
  <si>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</si>
  <si>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</si>
  <si>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</si>
  <si>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</si>
  <si>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</si>
  <si>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</si>
  <si>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</si>
  <si>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</si>
  <si>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</si>
  <si>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</si>
  <si>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</si>
  <si>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</si>
  <si>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</si>
  <si>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</si>
  <si>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</si>
  <si>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</si>
  <si>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</si>
  <si>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</si>
  <si>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</si>
  <si>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</si>
  <si>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</si>
  <si>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</si>
  <si>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</si>
  <si>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</si>
  <si>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</si>
  <si>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</si>
  <si>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</si>
  <si>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</si>
  <si>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</si>
  <si>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</si>
  <si>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</si>
  <si>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</si>
  <si>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</si>
  <si>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</si>
  <si>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</si>
  <si>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</si>
  <si>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</si>
  <si>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</si>
  <si>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</si>
  <si>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</si>
  <si>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</si>
  <si>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</si>
  <si>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</si>
  <si>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</si>
  <si>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</si>
  <si>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</si>
  <si>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</si>
  <si>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</si>
  <si>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</si>
  <si>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</si>
  <si>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</si>
  <si>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</si>
  <si>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</si>
  <si>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</si>
  <si>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</si>
  <si>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</si>
  <si>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</si>
  <si>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</si>
  <si>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</si>
  <si>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</si>
  <si>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</si>
  <si>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</si>
  <si>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</si>
  <si>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</si>
  <si>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</si>
  <si>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</si>
  <si>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</si>
  <si>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</si>
  <si>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</si>
  <si>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</si>
  <si>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</si>
  <si>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</si>
  <si>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</si>
  <si>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</si>
  <si>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</si>
  <si>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</si>
  <si>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</si>
  <si>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</si>
  <si>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</si>
  <si>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</si>
  <si>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</si>
  <si>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</si>
  <si>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</si>
  <si>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</si>
  <si>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</si>
  <si>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</si>
  <si>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</si>
  <si>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</si>
  <si>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</si>
  <si>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</si>
  <si>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</si>
  <si>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</si>
  <si>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</si>
  <si>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</si>
  <si>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</si>
  <si>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</si>
  <si>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</si>
  <si>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</si>
  <si>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</si>
  <si>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</si>
  <si>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</si>
  <si>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</si>
  <si>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</si>
  <si>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</si>
  <si>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</si>
  <si>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</si>
  <si>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</si>
  <si>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</si>
  <si>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</si>
  <si>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</si>
  <si>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</si>
  <si>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</si>
  <si>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</si>
  <si>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</si>
  <si>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</si>
  <si>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</si>
  <si>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</si>
  <si>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</si>
  <si>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</si>
  <si>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</si>
  <si>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</si>
  <si>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</si>
  <si>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</si>
  <si>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</si>
  <si>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</si>
  <si>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</si>
  <si>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</si>
  <si>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</si>
  <si>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</si>
  <si>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</si>
  <si>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</si>
  <si>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</si>
  <si>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</si>
  <si>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</si>
  <si>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</si>
  <si>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</si>
  <si>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</si>
  <si>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</si>
  <si>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</si>
  <si>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</si>
  <si>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080051022</t>
  </si>
  <si>
    <t>26187994862</t>
  </si>
  <si>
    <t>HR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</si>
  <si>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</si>
  <si>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</si>
  <si>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</si>
  <si>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</si>
  <si>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</si>
  <si>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</si>
  <si>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</si>
  <si>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</si>
  <si>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</si>
  <si>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</si>
  <si>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Stanje na dan: 31.12.2019.</t>
  </si>
  <si>
    <t>U razdoblju: 1.1.2019. - 31.12.2019.</t>
  </si>
  <si>
    <t>U razdoblju: 1.10.2019. - 31.12.2019.</t>
  </si>
  <si>
    <t>U razdoblju: 1.1.2019.-31.12.2019.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</si>
  <si>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 </t>
    </r>
    <r>
      <rPr>
        <b/>
        <sz val="10"/>
        <rFont val="Arial"/>
        <family val="2"/>
        <charset val="238"/>
      </rPr>
      <t xml:space="preserve"> 26187994862
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 xml:space="preserve">1.1.2019. - 31.12.2019.
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2018.godinu, radi razumijevanja informacija objavljenih u bilješkama uz financijske izvještaje sastavljene na kraju četvrtog tromjesečja, dostupan je na službenoj stranici društva: https://www.crosig.hr/hr/investitori/godisnja-izvjesca/, službenim stranicama Zagrebačke burze te u Službenom registru propisanih informacija HANFA-e.
Računovodstvene politike korištene u pripremi financijskih izvještaja za izvještajno razdoblje odgovaraju računovodstvenim politikama korištenim u pripremi revidiranih financijskih izvještaja za 2018. godinu, izuzev računovodstvene politike vezane za priznavanje najmova (MSFI 16).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</si>
</sst>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  <xf numFmtId="0" fontId="31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3" fontId="4" fillId="7" borderId="51" xfId="5" applyNumberFormat="1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1" fillId="7" borderId="48" xfId="6" applyFill="1" applyBorder="1" applyAlignment="1" applyProtection="1">
      <alignment vertical="center"/>
      <protection locked="0"/>
    </xf>
  </cellXfs>
  <cellStyles count="7">
    <cellStyle name="Hyperlink" xfId="6" builtinId="8"/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lena.matijevic@crosig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showGridLines="0" zoomScale="85" zoomScaleNormal="85" workbookViewId="0">
      <selection activeCell="R12" sqref="R12"/>
    </sheetView>
  </sheetViews>
  <sheetFormatPr defaultColWidth="9.140625" defaultRowHeight="15" x14ac:dyDescent="0.25"/>
  <cols>
    <col min="1" max="1" width="9.140625" style="74"/>
    <col min="2" max="2" width="14.5703125" style="74" customWidth="1"/>
    <col min="3" max="8" width="9.140625" style="74"/>
    <col min="9" max="9" width="20" style="74" customWidth="1"/>
    <col min="10" max="16384" width="9.140625" style="74"/>
  </cols>
  <sheetData>
    <row r="1" spans="1:10" ht="15.75" x14ac:dyDescent="0.25">
      <c r="A1" s="172" t="s">
        <v>326</v>
      </c>
      <c r="B1" s="173"/>
      <c r="C1" s="173"/>
      <c r="D1" s="72"/>
      <c r="E1" s="72"/>
      <c r="F1" s="72"/>
      <c r="G1" s="72"/>
      <c r="H1" s="72"/>
      <c r="I1" s="72"/>
      <c r="J1" s="73"/>
    </row>
    <row r="2" spans="1:10" ht="14.45" customHeight="1" x14ac:dyDescent="0.25">
      <c r="A2" s="174" t="s">
        <v>343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0" x14ac:dyDescent="0.25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0" ht="33.6" customHeight="1" x14ac:dyDescent="0.25">
      <c r="A4" s="177" t="s">
        <v>327</v>
      </c>
      <c r="B4" s="178"/>
      <c r="C4" s="178"/>
      <c r="D4" s="178"/>
      <c r="E4" s="179">
        <v>43466</v>
      </c>
      <c r="F4" s="180"/>
      <c r="G4" s="78" t="s">
        <v>328</v>
      </c>
      <c r="H4" s="179">
        <v>43830</v>
      </c>
      <c r="I4" s="180"/>
      <c r="J4" s="79"/>
    </row>
    <row r="5" spans="1:10" s="80" customFormat="1" ht="10.15" customHeight="1" x14ac:dyDescent="0.25">
      <c r="A5" s="181"/>
      <c r="B5" s="182"/>
      <c r="C5" s="182"/>
      <c r="D5" s="182"/>
      <c r="E5" s="182"/>
      <c r="F5" s="182"/>
      <c r="G5" s="182"/>
      <c r="H5" s="182"/>
      <c r="I5" s="182"/>
      <c r="J5" s="183"/>
    </row>
    <row r="6" spans="1:10" ht="20.45" customHeight="1" x14ac:dyDescent="0.25">
      <c r="A6" s="81"/>
      <c r="B6" s="82" t="s">
        <v>350</v>
      </c>
      <c r="C6" s="83"/>
      <c r="D6" s="83"/>
      <c r="E6" s="89">
        <v>2019</v>
      </c>
      <c r="F6" s="84"/>
      <c r="G6" s="78"/>
      <c r="H6" s="84"/>
      <c r="I6" s="85"/>
      <c r="J6" s="86"/>
    </row>
    <row r="7" spans="1:10" s="88" customFormat="1" ht="10.9" customHeight="1" x14ac:dyDescent="0.25">
      <c r="A7" s="81"/>
      <c r="B7" s="83"/>
      <c r="C7" s="83"/>
      <c r="D7" s="83"/>
      <c r="E7" s="87"/>
      <c r="F7" s="87"/>
      <c r="G7" s="78"/>
      <c r="H7" s="84"/>
      <c r="I7" s="85"/>
      <c r="J7" s="86"/>
    </row>
    <row r="8" spans="1:10" ht="20.45" customHeight="1" x14ac:dyDescent="0.25">
      <c r="A8" s="81"/>
      <c r="B8" s="82" t="s">
        <v>351</v>
      </c>
      <c r="C8" s="83"/>
      <c r="D8" s="83"/>
      <c r="E8" s="89">
        <v>4</v>
      </c>
      <c r="F8" s="84"/>
      <c r="G8" s="78"/>
      <c r="H8" s="84"/>
      <c r="I8" s="85"/>
      <c r="J8" s="86"/>
    </row>
    <row r="9" spans="1:10" s="88" customFormat="1" ht="10.9" customHeight="1" x14ac:dyDescent="0.25">
      <c r="A9" s="81"/>
      <c r="B9" s="83"/>
      <c r="C9" s="83"/>
      <c r="D9" s="83"/>
      <c r="E9" s="87"/>
      <c r="F9" s="87"/>
      <c r="G9" s="78"/>
      <c r="H9" s="87"/>
      <c r="I9" s="90"/>
      <c r="J9" s="86"/>
    </row>
    <row r="10" spans="1:10" ht="37.9" customHeight="1" x14ac:dyDescent="0.25">
      <c r="A10" s="168" t="s">
        <v>352</v>
      </c>
      <c r="B10" s="169"/>
      <c r="C10" s="169"/>
      <c r="D10" s="169"/>
      <c r="E10" s="169"/>
      <c r="F10" s="169"/>
      <c r="G10" s="169"/>
      <c r="H10" s="169"/>
      <c r="I10" s="169"/>
      <c r="J10" s="91"/>
    </row>
    <row r="11" spans="1:10" ht="24.6" customHeight="1" x14ac:dyDescent="0.25">
      <c r="A11" s="151" t="s">
        <v>329</v>
      </c>
      <c r="B11" s="170"/>
      <c r="C11" s="165" t="s">
        <v>371</v>
      </c>
      <c r="D11" s="166"/>
      <c r="E11" s="92"/>
      <c r="F11" s="123" t="s">
        <v>353</v>
      </c>
      <c r="G11" s="164"/>
      <c r="H11" s="139" t="s">
        <v>374</v>
      </c>
      <c r="I11" s="140"/>
      <c r="J11" s="93"/>
    </row>
    <row r="12" spans="1:10" ht="14.45" customHeight="1" x14ac:dyDescent="0.25">
      <c r="A12" s="94"/>
      <c r="B12" s="95"/>
      <c r="C12" s="95"/>
      <c r="D12" s="95"/>
      <c r="E12" s="171"/>
      <c r="F12" s="171"/>
      <c r="G12" s="171"/>
      <c r="H12" s="171"/>
      <c r="I12" s="96"/>
      <c r="J12" s="93"/>
    </row>
    <row r="13" spans="1:10" ht="21" customHeight="1" x14ac:dyDescent="0.25">
      <c r="A13" s="122" t="s">
        <v>344</v>
      </c>
      <c r="B13" s="164"/>
      <c r="C13" s="165" t="s">
        <v>372</v>
      </c>
      <c r="D13" s="166"/>
      <c r="E13" s="184"/>
      <c r="F13" s="171"/>
      <c r="G13" s="171"/>
      <c r="H13" s="171"/>
      <c r="I13" s="96"/>
      <c r="J13" s="93"/>
    </row>
    <row r="14" spans="1:10" ht="10.9" customHeight="1" x14ac:dyDescent="0.25">
      <c r="A14" s="92"/>
      <c r="B14" s="96"/>
      <c r="C14" s="95"/>
      <c r="D14" s="95"/>
      <c r="E14" s="129"/>
      <c r="F14" s="129"/>
      <c r="G14" s="129"/>
      <c r="H14" s="129"/>
      <c r="I14" s="95"/>
      <c r="J14" s="97"/>
    </row>
    <row r="15" spans="1:10" ht="22.9" customHeight="1" x14ac:dyDescent="0.25">
      <c r="A15" s="122" t="s">
        <v>330</v>
      </c>
      <c r="B15" s="164"/>
      <c r="C15" s="165" t="s">
        <v>373</v>
      </c>
      <c r="D15" s="166"/>
      <c r="E15" s="167"/>
      <c r="F15" s="153"/>
      <c r="G15" s="98" t="s">
        <v>354</v>
      </c>
      <c r="H15" s="160" t="s">
        <v>375</v>
      </c>
      <c r="I15" s="161"/>
      <c r="J15" s="99"/>
    </row>
    <row r="16" spans="1:10" ht="10.9" customHeight="1" x14ac:dyDescent="0.25">
      <c r="A16" s="92"/>
      <c r="B16" s="96"/>
      <c r="C16" s="95"/>
      <c r="D16" s="95"/>
      <c r="E16" s="129"/>
      <c r="F16" s="129"/>
      <c r="G16" s="129"/>
      <c r="H16" s="129"/>
      <c r="I16" s="95"/>
      <c r="J16" s="97"/>
    </row>
    <row r="17" spans="1:10" ht="22.9" customHeight="1" x14ac:dyDescent="0.25">
      <c r="A17" s="100"/>
      <c r="B17" s="98" t="s">
        <v>355</v>
      </c>
      <c r="C17" s="160">
        <v>199</v>
      </c>
      <c r="D17" s="161"/>
      <c r="E17" s="101"/>
      <c r="F17" s="101"/>
      <c r="G17" s="101"/>
      <c r="H17" s="101"/>
      <c r="I17" s="101"/>
      <c r="J17" s="99"/>
    </row>
    <row r="18" spans="1:10" x14ac:dyDescent="0.25">
      <c r="A18" s="162"/>
      <c r="B18" s="163"/>
      <c r="C18" s="129"/>
      <c r="D18" s="129"/>
      <c r="E18" s="129"/>
      <c r="F18" s="129"/>
      <c r="G18" s="129"/>
      <c r="H18" s="129"/>
      <c r="I18" s="95"/>
      <c r="J18" s="97"/>
    </row>
    <row r="19" spans="1:10" x14ac:dyDescent="0.25">
      <c r="A19" s="151" t="s">
        <v>331</v>
      </c>
      <c r="B19" s="152"/>
      <c r="C19" s="130" t="s">
        <v>376</v>
      </c>
      <c r="D19" s="131"/>
      <c r="E19" s="131"/>
      <c r="F19" s="131"/>
      <c r="G19" s="131"/>
      <c r="H19" s="131"/>
      <c r="I19" s="131"/>
      <c r="J19" s="132"/>
    </row>
    <row r="20" spans="1:10" x14ac:dyDescent="0.25">
      <c r="A20" s="94"/>
      <c r="B20" s="95"/>
      <c r="C20" s="102"/>
      <c r="D20" s="95"/>
      <c r="E20" s="129"/>
      <c r="F20" s="129"/>
      <c r="G20" s="129"/>
      <c r="H20" s="129"/>
      <c r="I20" s="95"/>
      <c r="J20" s="97"/>
    </row>
    <row r="21" spans="1:10" x14ac:dyDescent="0.25">
      <c r="A21" s="151" t="s">
        <v>332</v>
      </c>
      <c r="B21" s="152"/>
      <c r="C21" s="139" t="s">
        <v>377</v>
      </c>
      <c r="D21" s="140"/>
      <c r="E21" s="129"/>
      <c r="F21" s="129"/>
      <c r="G21" s="130" t="s">
        <v>378</v>
      </c>
      <c r="H21" s="131"/>
      <c r="I21" s="131"/>
      <c r="J21" s="132"/>
    </row>
    <row r="22" spans="1:10" x14ac:dyDescent="0.25">
      <c r="A22" s="94"/>
      <c r="B22" s="95"/>
      <c r="C22" s="95"/>
      <c r="D22" s="95"/>
      <c r="E22" s="129"/>
      <c r="F22" s="129"/>
      <c r="G22" s="129"/>
      <c r="H22" s="129"/>
      <c r="I22" s="95"/>
      <c r="J22" s="97"/>
    </row>
    <row r="23" spans="1:10" x14ac:dyDescent="0.25">
      <c r="A23" s="151" t="s">
        <v>333</v>
      </c>
      <c r="B23" s="152"/>
      <c r="C23" s="130" t="s">
        <v>379</v>
      </c>
      <c r="D23" s="131"/>
      <c r="E23" s="131"/>
      <c r="F23" s="131"/>
      <c r="G23" s="131"/>
      <c r="H23" s="131"/>
      <c r="I23" s="131"/>
      <c r="J23" s="132"/>
    </row>
    <row r="24" spans="1:10" x14ac:dyDescent="0.25">
      <c r="A24" s="94"/>
      <c r="B24" s="95"/>
      <c r="C24" s="95"/>
      <c r="D24" s="95"/>
      <c r="E24" s="129"/>
      <c r="F24" s="129"/>
      <c r="G24" s="129"/>
      <c r="H24" s="129"/>
      <c r="I24" s="95"/>
      <c r="J24" s="97"/>
    </row>
    <row r="25" spans="1:10" x14ac:dyDescent="0.25">
      <c r="A25" s="151" t="s">
        <v>334</v>
      </c>
      <c r="B25" s="152"/>
      <c r="C25" s="154" t="s">
        <v>380</v>
      </c>
      <c r="D25" s="155"/>
      <c r="E25" s="155"/>
      <c r="F25" s="155"/>
      <c r="G25" s="155"/>
      <c r="H25" s="155"/>
      <c r="I25" s="155"/>
      <c r="J25" s="156"/>
    </row>
    <row r="26" spans="1:10" x14ac:dyDescent="0.25">
      <c r="A26" s="94"/>
      <c r="B26" s="95"/>
      <c r="C26" s="102"/>
      <c r="D26" s="95"/>
      <c r="E26" s="129"/>
      <c r="F26" s="129"/>
      <c r="G26" s="129"/>
      <c r="H26" s="129"/>
      <c r="I26" s="95"/>
      <c r="J26" s="97"/>
    </row>
    <row r="27" spans="1:10" x14ac:dyDescent="0.25">
      <c r="A27" s="151" t="s">
        <v>335</v>
      </c>
      <c r="B27" s="152"/>
      <c r="C27" s="157" t="s">
        <v>381</v>
      </c>
      <c r="D27" s="158"/>
      <c r="E27" s="158"/>
      <c r="F27" s="158"/>
      <c r="G27" s="158"/>
      <c r="H27" s="158"/>
      <c r="I27" s="158"/>
      <c r="J27" s="159"/>
    </row>
    <row r="28" spans="1:10" ht="13.9" customHeight="1" x14ac:dyDescent="0.25">
      <c r="A28" s="94"/>
      <c r="B28" s="95"/>
      <c r="C28" s="102"/>
      <c r="D28" s="95"/>
      <c r="E28" s="129"/>
      <c r="F28" s="129"/>
      <c r="G28" s="129"/>
      <c r="H28" s="129"/>
      <c r="I28" s="95"/>
      <c r="J28" s="97"/>
    </row>
    <row r="29" spans="1:10" ht="22.9" customHeight="1" x14ac:dyDescent="0.25">
      <c r="A29" s="122" t="s">
        <v>345</v>
      </c>
      <c r="B29" s="152"/>
      <c r="C29" s="121">
        <v>2207</v>
      </c>
      <c r="D29" s="104"/>
      <c r="E29" s="133"/>
      <c r="F29" s="133"/>
      <c r="G29" s="133"/>
      <c r="H29" s="133"/>
      <c r="I29" s="105"/>
      <c r="J29" s="106"/>
    </row>
    <row r="30" spans="1:10" x14ac:dyDescent="0.25">
      <c r="A30" s="94"/>
      <c r="B30" s="95"/>
      <c r="C30" s="95"/>
      <c r="D30" s="95"/>
      <c r="E30" s="129"/>
      <c r="F30" s="129"/>
      <c r="G30" s="129"/>
      <c r="H30" s="129"/>
      <c r="I30" s="105"/>
      <c r="J30" s="106"/>
    </row>
    <row r="31" spans="1:10" x14ac:dyDescent="0.25">
      <c r="A31" s="151" t="s">
        <v>336</v>
      </c>
      <c r="B31" s="152"/>
      <c r="C31" s="119" t="s">
        <v>357</v>
      </c>
      <c r="D31" s="150" t="s">
        <v>356</v>
      </c>
      <c r="E31" s="137"/>
      <c r="F31" s="137"/>
      <c r="G31" s="137"/>
      <c r="H31" s="107"/>
      <c r="I31" s="108" t="s">
        <v>357</v>
      </c>
      <c r="J31" s="109" t="s">
        <v>358</v>
      </c>
    </row>
    <row r="32" spans="1:10" x14ac:dyDescent="0.25">
      <c r="A32" s="151"/>
      <c r="B32" s="152"/>
      <c r="C32" s="110"/>
      <c r="D32" s="78"/>
      <c r="E32" s="153"/>
      <c r="F32" s="153"/>
      <c r="G32" s="153"/>
      <c r="H32" s="153"/>
      <c r="I32" s="105"/>
      <c r="J32" s="106"/>
    </row>
    <row r="33" spans="1:10" x14ac:dyDescent="0.25">
      <c r="A33" s="151" t="s">
        <v>346</v>
      </c>
      <c r="B33" s="152"/>
      <c r="C33" s="103" t="s">
        <v>360</v>
      </c>
      <c r="D33" s="150" t="s">
        <v>359</v>
      </c>
      <c r="E33" s="137"/>
      <c r="F33" s="137"/>
      <c r="G33" s="137"/>
      <c r="H33" s="101"/>
      <c r="I33" s="108" t="s">
        <v>360</v>
      </c>
      <c r="J33" s="109" t="s">
        <v>361</v>
      </c>
    </row>
    <row r="34" spans="1:10" x14ac:dyDescent="0.25">
      <c r="A34" s="94"/>
      <c r="B34" s="95"/>
      <c r="C34" s="95"/>
      <c r="D34" s="95"/>
      <c r="E34" s="129"/>
      <c r="F34" s="129"/>
      <c r="G34" s="129"/>
      <c r="H34" s="129"/>
      <c r="I34" s="95"/>
      <c r="J34" s="97"/>
    </row>
    <row r="35" spans="1:10" x14ac:dyDescent="0.25">
      <c r="A35" s="150" t="s">
        <v>347</v>
      </c>
      <c r="B35" s="137"/>
      <c r="C35" s="137"/>
      <c r="D35" s="137"/>
      <c r="E35" s="137" t="s">
        <v>337</v>
      </c>
      <c r="F35" s="137"/>
      <c r="G35" s="137"/>
      <c r="H35" s="137"/>
      <c r="I35" s="137"/>
      <c r="J35" s="111" t="s">
        <v>338</v>
      </c>
    </row>
    <row r="36" spans="1:10" x14ac:dyDescent="0.25">
      <c r="A36" s="94"/>
      <c r="B36" s="95"/>
      <c r="C36" s="95"/>
      <c r="D36" s="95"/>
      <c r="E36" s="129"/>
      <c r="F36" s="129"/>
      <c r="G36" s="129"/>
      <c r="H36" s="129"/>
      <c r="I36" s="95"/>
      <c r="J36" s="106"/>
    </row>
    <row r="37" spans="1:10" x14ac:dyDescent="0.25">
      <c r="A37" s="145"/>
      <c r="B37" s="146"/>
      <c r="C37" s="146"/>
      <c r="D37" s="146"/>
      <c r="E37" s="145"/>
      <c r="F37" s="146"/>
      <c r="G37" s="146"/>
      <c r="H37" s="146"/>
      <c r="I37" s="147"/>
      <c r="J37" s="112"/>
    </row>
    <row r="38" spans="1:10" x14ac:dyDescent="0.25">
      <c r="A38" s="94"/>
      <c r="B38" s="95"/>
      <c r="C38" s="102"/>
      <c r="D38" s="149"/>
      <c r="E38" s="149"/>
      <c r="F38" s="149"/>
      <c r="G38" s="149"/>
      <c r="H38" s="149"/>
      <c r="I38" s="149"/>
      <c r="J38" s="97"/>
    </row>
    <row r="39" spans="1:10" x14ac:dyDescent="0.25">
      <c r="A39" s="145"/>
      <c r="B39" s="146"/>
      <c r="C39" s="146"/>
      <c r="D39" s="147"/>
      <c r="E39" s="145"/>
      <c r="F39" s="146"/>
      <c r="G39" s="146"/>
      <c r="H39" s="146"/>
      <c r="I39" s="147"/>
      <c r="J39" s="103"/>
    </row>
    <row r="40" spans="1:10" x14ac:dyDescent="0.25">
      <c r="A40" s="94"/>
      <c r="B40" s="95"/>
      <c r="C40" s="102"/>
      <c r="D40" s="113"/>
      <c r="E40" s="149"/>
      <c r="F40" s="149"/>
      <c r="G40" s="149"/>
      <c r="H40" s="149"/>
      <c r="I40" s="96"/>
      <c r="J40" s="97"/>
    </row>
    <row r="41" spans="1:10" x14ac:dyDescent="0.25">
      <c r="A41" s="145"/>
      <c r="B41" s="146"/>
      <c r="C41" s="146"/>
      <c r="D41" s="147"/>
      <c r="E41" s="145"/>
      <c r="F41" s="146"/>
      <c r="G41" s="146"/>
      <c r="H41" s="146"/>
      <c r="I41" s="147"/>
      <c r="J41" s="103"/>
    </row>
    <row r="42" spans="1:10" x14ac:dyDescent="0.25">
      <c r="A42" s="94"/>
      <c r="B42" s="95"/>
      <c r="C42" s="102"/>
      <c r="D42" s="113"/>
      <c r="E42" s="149"/>
      <c r="F42" s="149"/>
      <c r="G42" s="149"/>
      <c r="H42" s="149"/>
      <c r="I42" s="96"/>
      <c r="J42" s="97"/>
    </row>
    <row r="43" spans="1:10" x14ac:dyDescent="0.25">
      <c r="A43" s="145"/>
      <c r="B43" s="146"/>
      <c r="C43" s="146"/>
      <c r="D43" s="147"/>
      <c r="E43" s="145"/>
      <c r="F43" s="146"/>
      <c r="G43" s="146"/>
      <c r="H43" s="146"/>
      <c r="I43" s="147"/>
      <c r="J43" s="103"/>
    </row>
    <row r="44" spans="1:10" x14ac:dyDescent="0.25">
      <c r="A44" s="114"/>
      <c r="B44" s="102"/>
      <c r="C44" s="143"/>
      <c r="D44" s="143"/>
      <c r="E44" s="129"/>
      <c r="F44" s="129"/>
      <c r="G44" s="143"/>
      <c r="H44" s="143"/>
      <c r="I44" s="143"/>
      <c r="J44" s="97"/>
    </row>
    <row r="45" spans="1:10" x14ac:dyDescent="0.25">
      <c r="A45" s="145"/>
      <c r="B45" s="146"/>
      <c r="C45" s="146"/>
      <c r="D45" s="147"/>
      <c r="E45" s="145"/>
      <c r="F45" s="146"/>
      <c r="G45" s="146"/>
      <c r="H45" s="146"/>
      <c r="I45" s="147"/>
      <c r="J45" s="103"/>
    </row>
    <row r="46" spans="1:10" x14ac:dyDescent="0.25">
      <c r="A46" s="114"/>
      <c r="B46" s="102"/>
      <c r="C46" s="102"/>
      <c r="D46" s="95"/>
      <c r="E46" s="148"/>
      <c r="F46" s="148"/>
      <c r="G46" s="143"/>
      <c r="H46" s="143"/>
      <c r="I46" s="95"/>
      <c r="J46" s="97"/>
    </row>
    <row r="47" spans="1:10" x14ac:dyDescent="0.25">
      <c r="A47" s="145"/>
      <c r="B47" s="146"/>
      <c r="C47" s="146"/>
      <c r="D47" s="147"/>
      <c r="E47" s="145"/>
      <c r="F47" s="146"/>
      <c r="G47" s="146"/>
      <c r="H47" s="146"/>
      <c r="I47" s="147"/>
      <c r="J47" s="103"/>
    </row>
    <row r="48" spans="1:10" x14ac:dyDescent="0.25">
      <c r="A48" s="114"/>
      <c r="B48" s="102"/>
      <c r="C48" s="102"/>
      <c r="D48" s="95"/>
      <c r="E48" s="129"/>
      <c r="F48" s="129"/>
      <c r="G48" s="143"/>
      <c r="H48" s="143"/>
      <c r="I48" s="95"/>
      <c r="J48" s="115" t="s">
        <v>362</v>
      </c>
    </row>
    <row r="49" spans="1:10" x14ac:dyDescent="0.25">
      <c r="A49" s="114"/>
      <c r="B49" s="102"/>
      <c r="C49" s="102"/>
      <c r="D49" s="95"/>
      <c r="E49" s="129"/>
      <c r="F49" s="129"/>
      <c r="G49" s="143"/>
      <c r="H49" s="143"/>
      <c r="I49" s="95"/>
      <c r="J49" s="115" t="s">
        <v>363</v>
      </c>
    </row>
    <row r="50" spans="1:10" ht="14.45" customHeight="1" x14ac:dyDescent="0.25">
      <c r="A50" s="122" t="s">
        <v>339</v>
      </c>
      <c r="B50" s="123"/>
      <c r="C50" s="139" t="s">
        <v>363</v>
      </c>
      <c r="D50" s="140"/>
      <c r="E50" s="141" t="s">
        <v>364</v>
      </c>
      <c r="F50" s="142"/>
      <c r="G50" s="130"/>
      <c r="H50" s="131"/>
      <c r="I50" s="131"/>
      <c r="J50" s="132"/>
    </row>
    <row r="51" spans="1:10" x14ac:dyDescent="0.25">
      <c r="A51" s="114"/>
      <c r="B51" s="102"/>
      <c r="C51" s="143"/>
      <c r="D51" s="143"/>
      <c r="E51" s="129"/>
      <c r="F51" s="129"/>
      <c r="G51" s="144" t="s">
        <v>365</v>
      </c>
      <c r="H51" s="144"/>
      <c r="I51" s="144"/>
      <c r="J51" s="86"/>
    </row>
    <row r="52" spans="1:10" ht="13.9" customHeight="1" x14ac:dyDescent="0.25">
      <c r="A52" s="122" t="s">
        <v>340</v>
      </c>
      <c r="B52" s="123"/>
      <c r="C52" s="130" t="s">
        <v>382</v>
      </c>
      <c r="D52" s="131"/>
      <c r="E52" s="131"/>
      <c r="F52" s="131"/>
      <c r="G52" s="131"/>
      <c r="H52" s="131"/>
      <c r="I52" s="131"/>
      <c r="J52" s="132"/>
    </row>
    <row r="53" spans="1:10" x14ac:dyDescent="0.25">
      <c r="A53" s="94"/>
      <c r="B53" s="95"/>
      <c r="C53" s="133" t="s">
        <v>341</v>
      </c>
      <c r="D53" s="133"/>
      <c r="E53" s="133"/>
      <c r="F53" s="133"/>
      <c r="G53" s="133"/>
      <c r="H53" s="133"/>
      <c r="I53" s="133"/>
      <c r="J53" s="97"/>
    </row>
    <row r="54" spans="1:10" x14ac:dyDescent="0.25">
      <c r="A54" s="122" t="s">
        <v>342</v>
      </c>
      <c r="B54" s="123"/>
      <c r="C54" s="134" t="s">
        <v>383</v>
      </c>
      <c r="D54" s="135"/>
      <c r="E54" s="136"/>
      <c r="F54" s="129"/>
      <c r="G54" s="129"/>
      <c r="H54" s="137"/>
      <c r="I54" s="137"/>
      <c r="J54" s="138"/>
    </row>
    <row r="55" spans="1:10" x14ac:dyDescent="0.25">
      <c r="A55" s="94"/>
      <c r="B55" s="95"/>
      <c r="C55" s="102"/>
      <c r="D55" s="95"/>
      <c r="E55" s="129"/>
      <c r="F55" s="129"/>
      <c r="G55" s="129"/>
      <c r="H55" s="129"/>
      <c r="I55" s="95"/>
      <c r="J55" s="97"/>
    </row>
    <row r="56" spans="1:10" ht="14.45" customHeight="1" x14ac:dyDescent="0.25">
      <c r="A56" s="122" t="s">
        <v>334</v>
      </c>
      <c r="B56" s="123"/>
      <c r="C56" s="261" t="s">
        <v>384</v>
      </c>
      <c r="D56" s="125"/>
      <c r="E56" s="125"/>
      <c r="F56" s="125"/>
      <c r="G56" s="125"/>
      <c r="H56" s="125"/>
      <c r="I56" s="125"/>
      <c r="J56" s="126"/>
    </row>
    <row r="57" spans="1:10" x14ac:dyDescent="0.25">
      <c r="A57" s="94"/>
      <c r="B57" s="95"/>
      <c r="C57" s="95"/>
      <c r="D57" s="95"/>
      <c r="E57" s="129"/>
      <c r="F57" s="129"/>
      <c r="G57" s="129"/>
      <c r="H57" s="129"/>
      <c r="I57" s="95"/>
      <c r="J57" s="97"/>
    </row>
    <row r="58" spans="1:10" x14ac:dyDescent="0.25">
      <c r="A58" s="122" t="s">
        <v>366</v>
      </c>
      <c r="B58" s="123"/>
      <c r="C58" s="124"/>
      <c r="D58" s="125"/>
      <c r="E58" s="125"/>
      <c r="F58" s="125"/>
      <c r="G58" s="125"/>
      <c r="H58" s="125"/>
      <c r="I58" s="125"/>
      <c r="J58" s="126"/>
    </row>
    <row r="59" spans="1:10" ht="14.45" customHeight="1" x14ac:dyDescent="0.25">
      <c r="A59" s="94"/>
      <c r="B59" s="95"/>
      <c r="C59" s="127" t="s">
        <v>367</v>
      </c>
      <c r="D59" s="127"/>
      <c r="E59" s="127"/>
      <c r="F59" s="127"/>
      <c r="G59" s="95"/>
      <c r="H59" s="95"/>
      <c r="I59" s="95"/>
      <c r="J59" s="97"/>
    </row>
    <row r="60" spans="1:10" x14ac:dyDescent="0.25">
      <c r="A60" s="122" t="s">
        <v>368</v>
      </c>
      <c r="B60" s="123"/>
      <c r="C60" s="124"/>
      <c r="D60" s="125"/>
      <c r="E60" s="125"/>
      <c r="F60" s="125"/>
      <c r="G60" s="125"/>
      <c r="H60" s="125"/>
      <c r="I60" s="125"/>
      <c r="J60" s="126"/>
    </row>
    <row r="61" spans="1:10" ht="14.45" customHeight="1" x14ac:dyDescent="0.25">
      <c r="A61" s="116"/>
      <c r="B61" s="117"/>
      <c r="C61" s="128" t="s">
        <v>369</v>
      </c>
      <c r="D61" s="128"/>
      <c r="E61" s="128"/>
      <c r="F61" s="128"/>
      <c r="G61" s="128"/>
      <c r="H61" s="117"/>
      <c r="I61" s="117"/>
      <c r="J61" s="118"/>
    </row>
    <row r="68" ht="27" customHeight="1" x14ac:dyDescent="0.25"/>
    <row r="72" ht="38.450000000000003" customHeight="1" x14ac:dyDescent="0.25"/>
  </sheetData>
  <sheetProtection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disablePrompts="1"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hyperlinks>
    <hyperlink ref="C5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topLeftCell="A82" zoomScale="85" zoomScaleNormal="100" zoomScaleSheetLayoutView="85" workbookViewId="0">
      <selection activeCell="F105" sqref="F10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196" t="s">
        <v>68</v>
      </c>
      <c r="B1" s="197"/>
      <c r="C1" s="197"/>
      <c r="D1" s="197"/>
      <c r="E1" s="197"/>
      <c r="F1" s="197"/>
      <c r="G1" s="197"/>
      <c r="H1" s="197"/>
      <c r="I1" s="197"/>
    </row>
    <row r="2" spans="1:9" x14ac:dyDescent="0.2">
      <c r="A2" s="198" t="s">
        <v>385</v>
      </c>
      <c r="B2" s="199"/>
      <c r="C2" s="199"/>
      <c r="D2" s="199"/>
      <c r="E2" s="199"/>
      <c r="F2" s="199"/>
      <c r="G2" s="199"/>
      <c r="H2" s="199"/>
      <c r="I2" s="199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0" t="s">
        <v>0</v>
      </c>
      <c r="B4" s="201"/>
      <c r="C4" s="200" t="s">
        <v>77</v>
      </c>
      <c r="D4" s="185" t="s">
        <v>284</v>
      </c>
      <c r="E4" s="186"/>
      <c r="F4" s="186"/>
      <c r="G4" s="185" t="s">
        <v>293</v>
      </c>
      <c r="H4" s="186"/>
      <c r="I4" s="186"/>
    </row>
    <row r="5" spans="1:9" x14ac:dyDescent="0.2">
      <c r="A5" s="201"/>
      <c r="B5" s="201"/>
      <c r="C5" s="20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0">
        <v>1</v>
      </c>
      <c r="B6" s="20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191" t="s">
        <v>1</v>
      </c>
      <c r="B7" s="192"/>
      <c r="C7" s="192"/>
      <c r="D7" s="192"/>
      <c r="E7" s="192"/>
      <c r="F7" s="192"/>
      <c r="G7" s="192"/>
      <c r="H7" s="192"/>
      <c r="I7" s="192"/>
    </row>
    <row r="8" spans="1:9" ht="12.75" customHeight="1" x14ac:dyDescent="0.2">
      <c r="A8" s="190" t="s">
        <v>136</v>
      </c>
      <c r="B8" s="188"/>
      <c r="C8" s="26">
        <v>1</v>
      </c>
      <c r="D8" s="40">
        <f>D9+D10</f>
        <v>0</v>
      </c>
      <c r="E8" s="40">
        <f>E9+E10</f>
        <v>27374679</v>
      </c>
      <c r="F8" s="40">
        <f>D8+E8</f>
        <v>27374679</v>
      </c>
      <c r="G8" s="40">
        <f t="shared" ref="G8:H8" si="0">G9+G10</f>
        <v>0</v>
      </c>
      <c r="H8" s="40">
        <f t="shared" si="0"/>
        <v>36992651</v>
      </c>
      <c r="I8" s="40">
        <f>G8+H8</f>
        <v>36992651</v>
      </c>
    </row>
    <row r="9" spans="1:9" ht="12.75" customHeight="1" x14ac:dyDescent="0.2">
      <c r="A9" s="187" t="s">
        <v>111</v>
      </c>
      <c r="B9" s="187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">
      <c r="A10" s="187" t="s">
        <v>112</v>
      </c>
      <c r="B10" s="187"/>
      <c r="C10" s="27">
        <v>3</v>
      </c>
      <c r="D10" s="41">
        <v>0</v>
      </c>
      <c r="E10" s="41">
        <v>27374679</v>
      </c>
      <c r="F10" s="40">
        <f t="shared" si="1"/>
        <v>27374679</v>
      </c>
      <c r="G10" s="41">
        <v>0</v>
      </c>
      <c r="H10" s="41">
        <v>36992651</v>
      </c>
      <c r="I10" s="40">
        <f t="shared" ref="I10:I72" si="2">G10+H10</f>
        <v>36992651</v>
      </c>
    </row>
    <row r="11" spans="1:9" x14ac:dyDescent="0.2">
      <c r="A11" s="190" t="s">
        <v>137</v>
      </c>
      <c r="B11" s="188"/>
      <c r="C11" s="26">
        <v>4</v>
      </c>
      <c r="D11" s="40">
        <f>D12+D13+D14</f>
        <v>6411</v>
      </c>
      <c r="E11" s="40">
        <f>E12+E13+E14</f>
        <v>452704878</v>
      </c>
      <c r="F11" s="40">
        <f t="shared" si="1"/>
        <v>452711289</v>
      </c>
      <c r="G11" s="40">
        <f t="shared" ref="G11:H11" si="3">G12+G13+G14</f>
        <v>9973</v>
      </c>
      <c r="H11" s="40">
        <f t="shared" si="3"/>
        <v>641779864</v>
      </c>
      <c r="I11" s="40">
        <f t="shared" si="2"/>
        <v>641789837</v>
      </c>
    </row>
    <row r="12" spans="1:9" x14ac:dyDescent="0.2">
      <c r="A12" s="187" t="s">
        <v>113</v>
      </c>
      <c r="B12" s="187"/>
      <c r="C12" s="27">
        <v>5</v>
      </c>
      <c r="D12" s="41">
        <v>1805</v>
      </c>
      <c r="E12" s="41">
        <v>418753349</v>
      </c>
      <c r="F12" s="40">
        <f t="shared" si="1"/>
        <v>418755154</v>
      </c>
      <c r="G12" s="41">
        <v>0</v>
      </c>
      <c r="H12" s="41">
        <v>355254200</v>
      </c>
      <c r="I12" s="40">
        <f t="shared" si="2"/>
        <v>355254200</v>
      </c>
    </row>
    <row r="13" spans="1:9" x14ac:dyDescent="0.2">
      <c r="A13" s="187" t="s">
        <v>114</v>
      </c>
      <c r="B13" s="187"/>
      <c r="C13" s="27">
        <v>6</v>
      </c>
      <c r="D13" s="41">
        <v>4606</v>
      </c>
      <c r="E13" s="41">
        <v>25420546</v>
      </c>
      <c r="F13" s="40">
        <f t="shared" si="1"/>
        <v>25425152</v>
      </c>
      <c r="G13" s="41">
        <v>9973</v>
      </c>
      <c r="H13" s="41">
        <v>18585898</v>
      </c>
      <c r="I13" s="40">
        <f t="shared" si="2"/>
        <v>18595871</v>
      </c>
    </row>
    <row r="14" spans="1:9" x14ac:dyDescent="0.2">
      <c r="A14" s="187" t="s">
        <v>115</v>
      </c>
      <c r="B14" s="187"/>
      <c r="C14" s="27">
        <v>7</v>
      </c>
      <c r="D14" s="41">
        <v>0</v>
      </c>
      <c r="E14" s="41">
        <v>8530983</v>
      </c>
      <c r="F14" s="40">
        <f t="shared" si="1"/>
        <v>8530983</v>
      </c>
      <c r="G14" s="41">
        <v>0</v>
      </c>
      <c r="H14" s="41">
        <v>267939766</v>
      </c>
      <c r="I14" s="40">
        <f t="shared" si="2"/>
        <v>267939766</v>
      </c>
    </row>
    <row r="15" spans="1:9" x14ac:dyDescent="0.2">
      <c r="A15" s="190" t="s">
        <v>138</v>
      </c>
      <c r="B15" s="188"/>
      <c r="C15" s="26">
        <v>8</v>
      </c>
      <c r="D15" s="40">
        <f>D16+D17+D21+D40</f>
        <v>2766323139</v>
      </c>
      <c r="E15" s="40">
        <f>E16+E17+E21+E40</f>
        <v>4729651948</v>
      </c>
      <c r="F15" s="40">
        <f t="shared" si="1"/>
        <v>7495975087</v>
      </c>
      <c r="G15" s="40">
        <f t="shared" ref="G15:H15" si="4">G16+G17+G21+G40</f>
        <v>3054031686</v>
      </c>
      <c r="H15" s="40">
        <f t="shared" si="4"/>
        <v>5465347334</v>
      </c>
      <c r="I15" s="40">
        <f t="shared" si="2"/>
        <v>8519379020</v>
      </c>
    </row>
    <row r="16" spans="1:9" ht="22.5" customHeight="1" x14ac:dyDescent="0.2">
      <c r="A16" s="193" t="s">
        <v>139</v>
      </c>
      <c r="B16" s="187"/>
      <c r="C16" s="27">
        <v>9</v>
      </c>
      <c r="D16" s="41">
        <v>0</v>
      </c>
      <c r="E16" s="41">
        <v>333932265</v>
      </c>
      <c r="F16" s="40">
        <f t="shared" si="1"/>
        <v>333932265</v>
      </c>
      <c r="G16" s="41">
        <v>0</v>
      </c>
      <c r="H16" s="41">
        <v>367521081</v>
      </c>
      <c r="I16" s="40">
        <f t="shared" si="2"/>
        <v>367521081</v>
      </c>
    </row>
    <row r="17" spans="1:9" ht="29.25" customHeight="1" x14ac:dyDescent="0.2">
      <c r="A17" s="190" t="s">
        <v>140</v>
      </c>
      <c r="B17" s="188"/>
      <c r="C17" s="26">
        <v>10</v>
      </c>
      <c r="D17" s="40">
        <f>D18+D19+D20</f>
        <v>0</v>
      </c>
      <c r="E17" s="40">
        <f>E18+E19+E20</f>
        <v>246928776</v>
      </c>
      <c r="F17" s="40">
        <f t="shared" si="1"/>
        <v>246928776</v>
      </c>
      <c r="G17" s="40">
        <f>G18+G19+G20</f>
        <v>0</v>
      </c>
      <c r="H17" s="40">
        <f t="shared" ref="H17" si="5">H18+H19+H20</f>
        <v>279110925</v>
      </c>
      <c r="I17" s="40">
        <f t="shared" si="2"/>
        <v>279110925</v>
      </c>
    </row>
    <row r="18" spans="1:9" x14ac:dyDescent="0.2">
      <c r="A18" s="187" t="s">
        <v>116</v>
      </c>
      <c r="B18" s="187"/>
      <c r="C18" s="27">
        <v>11</v>
      </c>
      <c r="D18" s="41">
        <v>0</v>
      </c>
      <c r="E18" s="41">
        <v>213240483</v>
      </c>
      <c r="F18" s="40">
        <f t="shared" si="1"/>
        <v>213240483</v>
      </c>
      <c r="G18" s="41">
        <v>0</v>
      </c>
      <c r="H18" s="41">
        <v>245422632</v>
      </c>
      <c r="I18" s="40">
        <f t="shared" si="2"/>
        <v>245422632</v>
      </c>
    </row>
    <row r="19" spans="1:9" x14ac:dyDescent="0.2">
      <c r="A19" s="187" t="s">
        <v>117</v>
      </c>
      <c r="B19" s="187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5688293</v>
      </c>
      <c r="I19" s="40">
        <f t="shared" si="2"/>
        <v>5688293</v>
      </c>
    </row>
    <row r="20" spans="1:9" x14ac:dyDescent="0.2">
      <c r="A20" s="187" t="s">
        <v>141</v>
      </c>
      <c r="B20" s="187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">
      <c r="A21" s="190" t="s">
        <v>142</v>
      </c>
      <c r="B21" s="188"/>
      <c r="C21" s="26">
        <v>14</v>
      </c>
      <c r="D21" s="40">
        <f>D22+D25+D30+D36</f>
        <v>2766323139</v>
      </c>
      <c r="E21" s="40">
        <f>E22+E25+E30+E36</f>
        <v>4148790907</v>
      </c>
      <c r="F21" s="40">
        <f t="shared" si="1"/>
        <v>6915114046</v>
      </c>
      <c r="G21" s="40">
        <f t="shared" ref="G21:H21" si="6">G22+G25+G30+G36</f>
        <v>3054031686</v>
      </c>
      <c r="H21" s="40">
        <f t="shared" si="6"/>
        <v>4818715328</v>
      </c>
      <c r="I21" s="40">
        <f t="shared" si="2"/>
        <v>7872747014</v>
      </c>
    </row>
    <row r="22" spans="1:9" x14ac:dyDescent="0.2">
      <c r="A22" s="188" t="s">
        <v>143</v>
      </c>
      <c r="B22" s="188"/>
      <c r="C22" s="26">
        <v>15</v>
      </c>
      <c r="D22" s="40">
        <f>D23+D24</f>
        <v>1296119235</v>
      </c>
      <c r="E22" s="40">
        <f>E23+E24</f>
        <v>745529073</v>
      </c>
      <c r="F22" s="40">
        <f t="shared" si="1"/>
        <v>2041648308</v>
      </c>
      <c r="G22" s="40">
        <f t="shared" ref="G22:H22" si="7">G23+G24</f>
        <v>1228357915</v>
      </c>
      <c r="H22" s="40">
        <f t="shared" si="7"/>
        <v>944029371</v>
      </c>
      <c r="I22" s="40">
        <f t="shared" si="2"/>
        <v>2172387286</v>
      </c>
    </row>
    <row r="23" spans="1:9" x14ac:dyDescent="0.2">
      <c r="A23" s="187" t="s">
        <v>144</v>
      </c>
      <c r="B23" s="187"/>
      <c r="C23" s="27">
        <v>16</v>
      </c>
      <c r="D23" s="41">
        <v>1296119235</v>
      </c>
      <c r="E23" s="41">
        <v>745529073</v>
      </c>
      <c r="F23" s="40">
        <f t="shared" si="1"/>
        <v>2041648308</v>
      </c>
      <c r="G23" s="41">
        <v>1228357915</v>
      </c>
      <c r="H23" s="41">
        <v>944029371</v>
      </c>
      <c r="I23" s="40">
        <f t="shared" si="2"/>
        <v>2172387286</v>
      </c>
    </row>
    <row r="24" spans="1:9" x14ac:dyDescent="0.2">
      <c r="A24" s="187" t="s">
        <v>145</v>
      </c>
      <c r="B24" s="18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88" t="s">
        <v>146</v>
      </c>
      <c r="B25" s="188"/>
      <c r="C25" s="26">
        <v>18</v>
      </c>
      <c r="D25" s="40">
        <f>D26+D27+D28+D29</f>
        <v>1318571912</v>
      </c>
      <c r="E25" s="40">
        <f>E26+E27+E28+E29</f>
        <v>2378587559</v>
      </c>
      <c r="F25" s="40">
        <f t="shared" si="1"/>
        <v>3697159471</v>
      </c>
      <c r="G25" s="40">
        <f t="shared" ref="G25:H25" si="8">G26+G27+G28+G29</f>
        <v>1628859849</v>
      </c>
      <c r="H25" s="40">
        <f t="shared" si="8"/>
        <v>2817918674</v>
      </c>
      <c r="I25" s="40">
        <f t="shared" si="2"/>
        <v>4446778523</v>
      </c>
    </row>
    <row r="26" spans="1:9" x14ac:dyDescent="0.2">
      <c r="A26" s="187" t="s">
        <v>147</v>
      </c>
      <c r="B26" s="187"/>
      <c r="C26" s="27">
        <v>19</v>
      </c>
      <c r="D26" s="41">
        <v>8289296</v>
      </c>
      <c r="E26" s="41">
        <v>371921137</v>
      </c>
      <c r="F26" s="40">
        <f t="shared" si="1"/>
        <v>380210433</v>
      </c>
      <c r="G26" s="41">
        <v>24551993</v>
      </c>
      <c r="H26" s="41">
        <v>498028031</v>
      </c>
      <c r="I26" s="40">
        <f t="shared" si="2"/>
        <v>522580024</v>
      </c>
    </row>
    <row r="27" spans="1:9" x14ac:dyDescent="0.2">
      <c r="A27" s="187" t="s">
        <v>148</v>
      </c>
      <c r="B27" s="187"/>
      <c r="C27" s="27">
        <v>20</v>
      </c>
      <c r="D27" s="41">
        <v>1296462292</v>
      </c>
      <c r="E27" s="41">
        <v>1980290141</v>
      </c>
      <c r="F27" s="40">
        <f t="shared" si="1"/>
        <v>3276752433</v>
      </c>
      <c r="G27" s="41">
        <v>1582180361</v>
      </c>
      <c r="H27" s="41">
        <v>2255225971</v>
      </c>
      <c r="I27" s="40">
        <f t="shared" si="2"/>
        <v>3837406332</v>
      </c>
    </row>
    <row r="28" spans="1:9" x14ac:dyDescent="0.2">
      <c r="A28" s="187" t="s">
        <v>118</v>
      </c>
      <c r="B28" s="187"/>
      <c r="C28" s="27">
        <v>21</v>
      </c>
      <c r="D28" s="41">
        <v>13820324</v>
      </c>
      <c r="E28" s="41">
        <v>26376281</v>
      </c>
      <c r="F28" s="40">
        <f t="shared" si="1"/>
        <v>40196605</v>
      </c>
      <c r="G28" s="41">
        <v>22127495</v>
      </c>
      <c r="H28" s="41">
        <v>64664672</v>
      </c>
      <c r="I28" s="40">
        <f t="shared" si="2"/>
        <v>86792167</v>
      </c>
    </row>
    <row r="29" spans="1:9" x14ac:dyDescent="0.2">
      <c r="A29" s="187" t="s">
        <v>149</v>
      </c>
      <c r="B29" s="187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">
      <c r="A30" s="188" t="s">
        <v>150</v>
      </c>
      <c r="B30" s="188"/>
      <c r="C30" s="26">
        <v>23</v>
      </c>
      <c r="D30" s="40">
        <f>D31+D32+D33+D34+D35</f>
        <v>256116</v>
      </c>
      <c r="E30" s="40">
        <f>E31+E32+E33+E34+E35</f>
        <v>169995891</v>
      </c>
      <c r="F30" s="40">
        <f t="shared" si="1"/>
        <v>170252007</v>
      </c>
      <c r="G30" s="40">
        <f t="shared" ref="G30:H30" si="9">G31+G32+G33+G34+G35</f>
        <v>589945</v>
      </c>
      <c r="H30" s="40">
        <f t="shared" si="9"/>
        <v>47661095</v>
      </c>
      <c r="I30" s="40">
        <f t="shared" si="2"/>
        <v>48251040</v>
      </c>
    </row>
    <row r="31" spans="1:9" x14ac:dyDescent="0.2">
      <c r="A31" s="187" t="s">
        <v>151</v>
      </c>
      <c r="B31" s="187"/>
      <c r="C31" s="27">
        <v>24</v>
      </c>
      <c r="D31" s="41">
        <v>0</v>
      </c>
      <c r="E31" s="41">
        <v>13867751</v>
      </c>
      <c r="F31" s="40">
        <f t="shared" si="1"/>
        <v>13867751</v>
      </c>
      <c r="G31" s="41">
        <v>0</v>
      </c>
      <c r="H31" s="41">
        <v>17070930</v>
      </c>
      <c r="I31" s="40">
        <f t="shared" si="2"/>
        <v>17070930</v>
      </c>
    </row>
    <row r="32" spans="1:9" x14ac:dyDescent="0.2">
      <c r="A32" s="187" t="s">
        <v>152</v>
      </c>
      <c r="B32" s="18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87" t="s">
        <v>153</v>
      </c>
      <c r="B33" s="187"/>
      <c r="C33" s="27">
        <v>26</v>
      </c>
      <c r="D33" s="41">
        <v>256116</v>
      </c>
      <c r="E33" s="41">
        <v>2125175</v>
      </c>
      <c r="F33" s="40">
        <f t="shared" si="1"/>
        <v>2381291</v>
      </c>
      <c r="G33" s="41">
        <v>589945</v>
      </c>
      <c r="H33" s="41">
        <v>3080534</v>
      </c>
      <c r="I33" s="40">
        <f t="shared" si="2"/>
        <v>3670479</v>
      </c>
    </row>
    <row r="34" spans="1:9" x14ac:dyDescent="0.2">
      <c r="A34" s="187" t="s">
        <v>119</v>
      </c>
      <c r="B34" s="187"/>
      <c r="C34" s="27">
        <v>27</v>
      </c>
      <c r="D34" s="41">
        <v>0</v>
      </c>
      <c r="E34" s="41">
        <v>154002965</v>
      </c>
      <c r="F34" s="40">
        <f t="shared" si="1"/>
        <v>154002965</v>
      </c>
      <c r="G34" s="41">
        <v>0</v>
      </c>
      <c r="H34" s="41">
        <v>27509631</v>
      </c>
      <c r="I34" s="40">
        <f t="shared" si="2"/>
        <v>27509631</v>
      </c>
    </row>
    <row r="35" spans="1:9" x14ac:dyDescent="0.2">
      <c r="A35" s="187" t="s">
        <v>154</v>
      </c>
      <c r="B35" s="18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88" t="s">
        <v>155</v>
      </c>
      <c r="B36" s="188"/>
      <c r="C36" s="26">
        <v>29</v>
      </c>
      <c r="D36" s="40">
        <f>D37+D38+D39</f>
        <v>151375876</v>
      </c>
      <c r="E36" s="40">
        <f>E37+E38+E39</f>
        <v>854678384</v>
      </c>
      <c r="F36" s="40">
        <f t="shared" si="1"/>
        <v>1006054260</v>
      </c>
      <c r="G36" s="40">
        <f t="shared" ref="G36:H36" si="10">G37+G38+G39</f>
        <v>196223977</v>
      </c>
      <c r="H36" s="40">
        <f t="shared" si="10"/>
        <v>1009106188</v>
      </c>
      <c r="I36" s="40">
        <f t="shared" si="2"/>
        <v>1205330165</v>
      </c>
    </row>
    <row r="37" spans="1:9" x14ac:dyDescent="0.2">
      <c r="A37" s="189" t="s">
        <v>156</v>
      </c>
      <c r="B37" s="189"/>
      <c r="C37" s="27">
        <v>30</v>
      </c>
      <c r="D37" s="41">
        <v>91628502</v>
      </c>
      <c r="E37" s="41">
        <v>368302667</v>
      </c>
      <c r="F37" s="40">
        <f t="shared" si="1"/>
        <v>459931169</v>
      </c>
      <c r="G37" s="41">
        <v>144001733</v>
      </c>
      <c r="H37" s="41">
        <v>540294540</v>
      </c>
      <c r="I37" s="40">
        <f t="shared" si="2"/>
        <v>684296273</v>
      </c>
    </row>
    <row r="38" spans="1:9" x14ac:dyDescent="0.2">
      <c r="A38" s="187" t="s">
        <v>120</v>
      </c>
      <c r="B38" s="187"/>
      <c r="C38" s="27">
        <v>31</v>
      </c>
      <c r="D38" s="41">
        <v>59747374</v>
      </c>
      <c r="E38" s="41">
        <v>486375717</v>
      </c>
      <c r="F38" s="40">
        <f t="shared" si="1"/>
        <v>546123091</v>
      </c>
      <c r="G38" s="41">
        <v>52222244</v>
      </c>
      <c r="H38" s="41">
        <v>312837084</v>
      </c>
      <c r="I38" s="40">
        <f t="shared" si="2"/>
        <v>365059328</v>
      </c>
    </row>
    <row r="39" spans="1:9" x14ac:dyDescent="0.2">
      <c r="A39" s="187" t="s">
        <v>157</v>
      </c>
      <c r="B39" s="18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155974564</v>
      </c>
      <c r="I39" s="40">
        <f t="shared" si="2"/>
        <v>155974564</v>
      </c>
    </row>
    <row r="40" spans="1:9" x14ac:dyDescent="0.2">
      <c r="A40" s="193" t="s">
        <v>158</v>
      </c>
      <c r="B40" s="18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93" t="s">
        <v>159</v>
      </c>
      <c r="B41" s="187"/>
      <c r="C41" s="27">
        <v>34</v>
      </c>
      <c r="D41" s="41">
        <v>434791407</v>
      </c>
      <c r="E41" s="41">
        <v>0</v>
      </c>
      <c r="F41" s="40">
        <f t="shared" si="1"/>
        <v>434791407</v>
      </c>
      <c r="G41" s="41">
        <v>445325559</v>
      </c>
      <c r="H41" s="41">
        <v>0</v>
      </c>
      <c r="I41" s="40">
        <f t="shared" si="2"/>
        <v>445325559</v>
      </c>
    </row>
    <row r="42" spans="1:9" x14ac:dyDescent="0.2">
      <c r="A42" s="190" t="s">
        <v>160</v>
      </c>
      <c r="B42" s="188"/>
      <c r="C42" s="26">
        <v>35</v>
      </c>
      <c r="D42" s="40">
        <f>D43+D44+D45+D46+D47+D48+D49</f>
        <v>12688</v>
      </c>
      <c r="E42" s="40">
        <f>E43+E44+E45+E46+E47+E48+E49</f>
        <v>215546457</v>
      </c>
      <c r="F42" s="40">
        <f t="shared" si="1"/>
        <v>215559145</v>
      </c>
      <c r="G42" s="40">
        <f>G43+G44+G45+G46+G47+G48+G49</f>
        <v>25754</v>
      </c>
      <c r="H42" s="40">
        <f>H43+H44+H45+H46+H47+H48+H49</f>
        <v>213507427</v>
      </c>
      <c r="I42" s="40">
        <f t="shared" si="2"/>
        <v>213533181</v>
      </c>
    </row>
    <row r="43" spans="1:9" x14ac:dyDescent="0.2">
      <c r="A43" s="187" t="s">
        <v>161</v>
      </c>
      <c r="B43" s="187"/>
      <c r="C43" s="27">
        <v>36</v>
      </c>
      <c r="D43" s="41">
        <v>929</v>
      </c>
      <c r="E43" s="41">
        <v>55298066</v>
      </c>
      <c r="F43" s="40">
        <f t="shared" si="1"/>
        <v>55298995</v>
      </c>
      <c r="G43" s="41">
        <v>3724</v>
      </c>
      <c r="H43" s="41">
        <v>42185167</v>
      </c>
      <c r="I43" s="40">
        <f t="shared" si="2"/>
        <v>42188891</v>
      </c>
    </row>
    <row r="44" spans="1:9" x14ac:dyDescent="0.2">
      <c r="A44" s="187" t="s">
        <v>162</v>
      </c>
      <c r="B44" s="187"/>
      <c r="C44" s="27">
        <v>37</v>
      </c>
      <c r="D44" s="41">
        <v>11759</v>
      </c>
      <c r="E44" s="41">
        <v>0</v>
      </c>
      <c r="F44" s="40">
        <f t="shared" si="1"/>
        <v>11759</v>
      </c>
      <c r="G44" s="41">
        <v>22030</v>
      </c>
      <c r="H44" s="41">
        <v>0</v>
      </c>
      <c r="I44" s="40">
        <f t="shared" si="2"/>
        <v>22030</v>
      </c>
    </row>
    <row r="45" spans="1:9" x14ac:dyDescent="0.2">
      <c r="A45" s="187" t="s">
        <v>121</v>
      </c>
      <c r="B45" s="187"/>
      <c r="C45" s="27">
        <v>38</v>
      </c>
      <c r="D45" s="41">
        <v>0</v>
      </c>
      <c r="E45" s="41">
        <v>160248391</v>
      </c>
      <c r="F45" s="40">
        <f t="shared" si="1"/>
        <v>160248391</v>
      </c>
      <c r="G45" s="41">
        <v>0</v>
      </c>
      <c r="H45" s="41">
        <v>171322260</v>
      </c>
      <c r="I45" s="40">
        <f t="shared" si="2"/>
        <v>171322260</v>
      </c>
    </row>
    <row r="46" spans="1:9" x14ac:dyDescent="0.2">
      <c r="A46" s="187" t="s">
        <v>163</v>
      </c>
      <c r="B46" s="18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189" t="s">
        <v>106</v>
      </c>
      <c r="B47" s="18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87" t="s">
        <v>164</v>
      </c>
      <c r="B48" s="18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87" t="s">
        <v>165</v>
      </c>
      <c r="B49" s="18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0" t="s">
        <v>166</v>
      </c>
      <c r="B50" s="188"/>
      <c r="C50" s="26">
        <v>43</v>
      </c>
      <c r="D50" s="40">
        <f>D51+D52</f>
        <v>2112506</v>
      </c>
      <c r="E50" s="40">
        <f>E51+E52</f>
        <v>82781917</v>
      </c>
      <c r="F50" s="40">
        <f t="shared" si="1"/>
        <v>84894423</v>
      </c>
      <c r="G50" s="40">
        <f>G51+G52</f>
        <v>2028656</v>
      </c>
      <c r="H50" s="40">
        <f>H51+H52</f>
        <v>66492988</v>
      </c>
      <c r="I50" s="40">
        <f t="shared" si="2"/>
        <v>68521644</v>
      </c>
    </row>
    <row r="51" spans="1:9" x14ac:dyDescent="0.2">
      <c r="A51" s="187" t="s">
        <v>122</v>
      </c>
      <c r="B51" s="187"/>
      <c r="C51" s="27">
        <v>44</v>
      </c>
      <c r="D51" s="41">
        <v>2112506</v>
      </c>
      <c r="E51" s="41">
        <v>82781917</v>
      </c>
      <c r="F51" s="40">
        <f t="shared" si="1"/>
        <v>84894423</v>
      </c>
      <c r="G51" s="41">
        <v>2028656</v>
      </c>
      <c r="H51" s="41">
        <v>66492988</v>
      </c>
      <c r="I51" s="40">
        <f t="shared" si="2"/>
        <v>68521644</v>
      </c>
    </row>
    <row r="52" spans="1:9" x14ac:dyDescent="0.2">
      <c r="A52" s="187" t="s">
        <v>123</v>
      </c>
      <c r="B52" s="187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190" t="s">
        <v>167</v>
      </c>
      <c r="B53" s="188"/>
      <c r="C53" s="26">
        <v>46</v>
      </c>
      <c r="D53" s="40">
        <f>D54+D57+D58</f>
        <v>768671</v>
      </c>
      <c r="E53" s="40">
        <f>E54+E57+E58</f>
        <v>880030430</v>
      </c>
      <c r="F53" s="40">
        <f t="shared" si="1"/>
        <v>880799101</v>
      </c>
      <c r="G53" s="40">
        <f>G54+G57+G58</f>
        <v>503662</v>
      </c>
      <c r="H53" s="40">
        <f>H54+H57+H58</f>
        <v>854729992</v>
      </c>
      <c r="I53" s="40">
        <f t="shared" si="2"/>
        <v>855233654</v>
      </c>
    </row>
    <row r="54" spans="1:9" x14ac:dyDescent="0.2">
      <c r="A54" s="190" t="s">
        <v>168</v>
      </c>
      <c r="B54" s="188"/>
      <c r="C54" s="26">
        <v>47</v>
      </c>
      <c r="D54" s="40">
        <f>D55+D56</f>
        <v>233778</v>
      </c>
      <c r="E54" s="40">
        <f>E55+E56</f>
        <v>474073870</v>
      </c>
      <c r="F54" s="40">
        <f t="shared" si="1"/>
        <v>474307648</v>
      </c>
      <c r="G54" s="40">
        <f>G55+G56</f>
        <v>235763</v>
      </c>
      <c r="H54" s="40">
        <f>H55+H56</f>
        <v>465705701</v>
      </c>
      <c r="I54" s="40">
        <f t="shared" si="2"/>
        <v>465941464</v>
      </c>
    </row>
    <row r="55" spans="1:9" x14ac:dyDescent="0.2">
      <c r="A55" s="187" t="s">
        <v>107</v>
      </c>
      <c r="B55" s="187"/>
      <c r="C55" s="27">
        <v>48</v>
      </c>
      <c r="D55" s="41">
        <v>0</v>
      </c>
      <c r="E55" s="41">
        <v>472001053</v>
      </c>
      <c r="F55" s="40">
        <f t="shared" si="1"/>
        <v>472001053</v>
      </c>
      <c r="G55" s="41">
        <v>0</v>
      </c>
      <c r="H55" s="41">
        <v>464918705</v>
      </c>
      <c r="I55" s="40">
        <f t="shared" si="2"/>
        <v>464918705</v>
      </c>
    </row>
    <row r="56" spans="1:9" x14ac:dyDescent="0.2">
      <c r="A56" s="187" t="s">
        <v>169</v>
      </c>
      <c r="B56" s="187"/>
      <c r="C56" s="27">
        <v>49</v>
      </c>
      <c r="D56" s="41">
        <v>233778</v>
      </c>
      <c r="E56" s="41">
        <v>2072817</v>
      </c>
      <c r="F56" s="40">
        <f t="shared" si="1"/>
        <v>2306595</v>
      </c>
      <c r="G56" s="41">
        <v>235763</v>
      </c>
      <c r="H56" s="41">
        <v>786996</v>
      </c>
      <c r="I56" s="40">
        <f t="shared" si="2"/>
        <v>1022759</v>
      </c>
    </row>
    <row r="57" spans="1:9" x14ac:dyDescent="0.2">
      <c r="A57" s="193" t="s">
        <v>170</v>
      </c>
      <c r="B57" s="187"/>
      <c r="C57" s="27">
        <v>50</v>
      </c>
      <c r="D57" s="41">
        <v>629</v>
      </c>
      <c r="E57" s="41">
        <v>34684196</v>
      </c>
      <c r="F57" s="40">
        <f t="shared" si="1"/>
        <v>34684825</v>
      </c>
      <c r="G57" s="41">
        <v>879</v>
      </c>
      <c r="H57" s="41">
        <v>46715736</v>
      </c>
      <c r="I57" s="40">
        <f t="shared" si="2"/>
        <v>46716615</v>
      </c>
    </row>
    <row r="58" spans="1:9" x14ac:dyDescent="0.2">
      <c r="A58" s="190" t="s">
        <v>171</v>
      </c>
      <c r="B58" s="188"/>
      <c r="C58" s="26">
        <v>51</v>
      </c>
      <c r="D58" s="40">
        <f>D59+D60+D61</f>
        <v>534264</v>
      </c>
      <c r="E58" s="40">
        <f>E59+E60+E61</f>
        <v>371272364</v>
      </c>
      <c r="F58" s="40">
        <f t="shared" si="1"/>
        <v>371806628</v>
      </c>
      <c r="G58" s="40">
        <f>G59+G60+G61</f>
        <v>267020</v>
      </c>
      <c r="H58" s="40">
        <f>H59+H60+H61</f>
        <v>342308555</v>
      </c>
      <c r="I58" s="40">
        <f t="shared" si="2"/>
        <v>342575575</v>
      </c>
    </row>
    <row r="59" spans="1:9" x14ac:dyDescent="0.2">
      <c r="A59" s="187" t="s">
        <v>105</v>
      </c>
      <c r="B59" s="187"/>
      <c r="C59" s="27">
        <v>52</v>
      </c>
      <c r="D59" s="41">
        <v>0</v>
      </c>
      <c r="E59" s="41">
        <v>224615927</v>
      </c>
      <c r="F59" s="40">
        <f t="shared" si="1"/>
        <v>224615927</v>
      </c>
      <c r="G59" s="41">
        <v>0</v>
      </c>
      <c r="H59" s="41">
        <v>199851589</v>
      </c>
      <c r="I59" s="40">
        <f t="shared" si="2"/>
        <v>199851589</v>
      </c>
    </row>
    <row r="60" spans="1:9" x14ac:dyDescent="0.2">
      <c r="A60" s="187" t="s">
        <v>172</v>
      </c>
      <c r="B60" s="187"/>
      <c r="C60" s="27">
        <v>53</v>
      </c>
      <c r="D60" s="41">
        <v>269845</v>
      </c>
      <c r="E60" s="41">
        <v>6007637</v>
      </c>
      <c r="F60" s="40">
        <f t="shared" si="1"/>
        <v>6277482</v>
      </c>
      <c r="G60" s="41">
        <v>262624</v>
      </c>
      <c r="H60" s="41">
        <v>997458</v>
      </c>
      <c r="I60" s="40">
        <f t="shared" si="2"/>
        <v>1260082</v>
      </c>
    </row>
    <row r="61" spans="1:9" x14ac:dyDescent="0.2">
      <c r="A61" s="187" t="s">
        <v>124</v>
      </c>
      <c r="B61" s="187"/>
      <c r="C61" s="27">
        <v>54</v>
      </c>
      <c r="D61" s="41">
        <v>264419</v>
      </c>
      <c r="E61" s="41">
        <v>140648800</v>
      </c>
      <c r="F61" s="40">
        <f t="shared" si="1"/>
        <v>140913219</v>
      </c>
      <c r="G61" s="41">
        <v>4396</v>
      </c>
      <c r="H61" s="41">
        <v>141459508</v>
      </c>
      <c r="I61" s="40">
        <f t="shared" si="2"/>
        <v>141463904</v>
      </c>
    </row>
    <row r="62" spans="1:9" x14ac:dyDescent="0.2">
      <c r="A62" s="190" t="s">
        <v>173</v>
      </c>
      <c r="B62" s="188"/>
      <c r="C62" s="26">
        <v>55</v>
      </c>
      <c r="D62" s="40">
        <f>D63+D67+D68</f>
        <v>11820028</v>
      </c>
      <c r="E62" s="40">
        <f>E63+E67+E68</f>
        <v>343820427</v>
      </c>
      <c r="F62" s="40">
        <f t="shared" si="1"/>
        <v>355640455</v>
      </c>
      <c r="G62" s="40">
        <f>G63+G67+G68</f>
        <v>25003071</v>
      </c>
      <c r="H62" s="40">
        <f>H63+H67+H68</f>
        <v>100317264</v>
      </c>
      <c r="I62" s="40">
        <f t="shared" si="2"/>
        <v>125320335</v>
      </c>
    </row>
    <row r="63" spans="1:9" x14ac:dyDescent="0.2">
      <c r="A63" s="190" t="s">
        <v>174</v>
      </c>
      <c r="B63" s="188"/>
      <c r="C63" s="26">
        <v>56</v>
      </c>
      <c r="D63" s="40">
        <f>D64+D65+D66</f>
        <v>11820028</v>
      </c>
      <c r="E63" s="40">
        <f>E64+E65+E66</f>
        <v>343812262</v>
      </c>
      <c r="F63" s="40">
        <f t="shared" si="1"/>
        <v>355632290</v>
      </c>
      <c r="G63" s="40">
        <f>G64+G65+G66</f>
        <v>25003071</v>
      </c>
      <c r="H63" s="40">
        <f>H64+H65+H66</f>
        <v>100316752</v>
      </c>
      <c r="I63" s="40">
        <f t="shared" si="2"/>
        <v>125319823</v>
      </c>
    </row>
    <row r="64" spans="1:9" x14ac:dyDescent="0.2">
      <c r="A64" s="187" t="s">
        <v>125</v>
      </c>
      <c r="B64" s="187"/>
      <c r="C64" s="27">
        <v>57</v>
      </c>
      <c r="D64" s="41">
        <v>0</v>
      </c>
      <c r="E64" s="41">
        <v>343812262</v>
      </c>
      <c r="F64" s="40">
        <f t="shared" si="1"/>
        <v>343812262</v>
      </c>
      <c r="G64" s="41">
        <v>0</v>
      </c>
      <c r="H64" s="41">
        <v>100316752</v>
      </c>
      <c r="I64" s="40">
        <f t="shared" si="2"/>
        <v>100316752</v>
      </c>
    </row>
    <row r="65" spans="1:9" x14ac:dyDescent="0.2">
      <c r="A65" s="187" t="s">
        <v>126</v>
      </c>
      <c r="B65" s="187"/>
      <c r="C65" s="27">
        <v>58</v>
      </c>
      <c r="D65" s="41">
        <v>11820028</v>
      </c>
      <c r="E65" s="41">
        <v>0</v>
      </c>
      <c r="F65" s="40">
        <f t="shared" si="1"/>
        <v>11820028</v>
      </c>
      <c r="G65" s="41">
        <v>25003071</v>
      </c>
      <c r="H65" s="41">
        <v>0</v>
      </c>
      <c r="I65" s="40">
        <f t="shared" si="2"/>
        <v>25003071</v>
      </c>
    </row>
    <row r="66" spans="1:9" x14ac:dyDescent="0.2">
      <c r="A66" s="187" t="s">
        <v>127</v>
      </c>
      <c r="B66" s="187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0</v>
      </c>
      <c r="I66" s="40">
        <f t="shared" si="2"/>
        <v>0</v>
      </c>
    </row>
    <row r="67" spans="1:9" x14ac:dyDescent="0.2">
      <c r="A67" s="193" t="s">
        <v>128</v>
      </c>
      <c r="B67" s="18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193" t="s">
        <v>129</v>
      </c>
      <c r="B68" s="187"/>
      <c r="C68" s="27">
        <v>61</v>
      </c>
      <c r="D68" s="41">
        <v>0</v>
      </c>
      <c r="E68" s="41">
        <v>8165</v>
      </c>
      <c r="F68" s="40">
        <f t="shared" si="1"/>
        <v>8165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">
      <c r="A69" s="190" t="s">
        <v>175</v>
      </c>
      <c r="B69" s="188"/>
      <c r="C69" s="26">
        <v>62</v>
      </c>
      <c r="D69" s="40">
        <f>D70+D71+D72</f>
        <v>0</v>
      </c>
      <c r="E69" s="40">
        <f>E70+E71+E72</f>
        <v>261064556</v>
      </c>
      <c r="F69" s="40">
        <f t="shared" si="1"/>
        <v>261064556</v>
      </c>
      <c r="G69" s="40">
        <f>G70+G71+G72</f>
        <v>0</v>
      </c>
      <c r="H69" s="40">
        <f>H70+H71+H72</f>
        <v>239306560</v>
      </c>
      <c r="I69" s="40">
        <f t="shared" si="2"/>
        <v>239306560</v>
      </c>
    </row>
    <row r="70" spans="1:9" x14ac:dyDescent="0.2">
      <c r="A70" s="187" t="s">
        <v>130</v>
      </c>
      <c r="B70" s="187"/>
      <c r="C70" s="27">
        <v>63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">
      <c r="A71" s="187" t="s">
        <v>131</v>
      </c>
      <c r="B71" s="187"/>
      <c r="C71" s="27">
        <v>64</v>
      </c>
      <c r="D71" s="41">
        <v>0</v>
      </c>
      <c r="E71" s="41">
        <v>251402447</v>
      </c>
      <c r="F71" s="40">
        <f t="shared" si="1"/>
        <v>251402447</v>
      </c>
      <c r="G71" s="41">
        <v>0</v>
      </c>
      <c r="H71" s="41">
        <v>226109778</v>
      </c>
      <c r="I71" s="40">
        <f t="shared" si="2"/>
        <v>226109778</v>
      </c>
    </row>
    <row r="72" spans="1:9" x14ac:dyDescent="0.2">
      <c r="A72" s="187" t="s">
        <v>135</v>
      </c>
      <c r="B72" s="187"/>
      <c r="C72" s="27">
        <v>65</v>
      </c>
      <c r="D72" s="41">
        <v>0</v>
      </c>
      <c r="E72" s="41">
        <v>9662109</v>
      </c>
      <c r="F72" s="40">
        <f t="shared" si="1"/>
        <v>9662109</v>
      </c>
      <c r="G72" s="41">
        <v>0</v>
      </c>
      <c r="H72" s="41">
        <v>13196782</v>
      </c>
      <c r="I72" s="40">
        <f t="shared" si="2"/>
        <v>13196782</v>
      </c>
    </row>
    <row r="73" spans="1:9" x14ac:dyDescent="0.2">
      <c r="A73" s="190" t="s">
        <v>176</v>
      </c>
      <c r="B73" s="188"/>
      <c r="C73" s="26">
        <v>66</v>
      </c>
      <c r="D73" s="40">
        <f>D8+D11+D15+D41+D42+D50+D53+D62+D69</f>
        <v>3215834850</v>
      </c>
      <c r="E73" s="40">
        <f>E8+E11+E15+E41+E42+E50+E53+E62+E69</f>
        <v>6992975292</v>
      </c>
      <c r="F73" s="40">
        <f t="shared" si="1"/>
        <v>10208810142</v>
      </c>
      <c r="G73" s="40">
        <f>G8+G11+G15+G41+G42+G50+G53+G62+G69</f>
        <v>3526928361</v>
      </c>
      <c r="H73" s="40">
        <f>H8+H11+H15+H41+H42+H50+H53+H62+H69</f>
        <v>7618474080</v>
      </c>
      <c r="I73" s="40">
        <f>G73+H73</f>
        <v>11145402441</v>
      </c>
    </row>
    <row r="74" spans="1:9" x14ac:dyDescent="0.2">
      <c r="A74" s="193" t="s">
        <v>177</v>
      </c>
      <c r="B74" s="187"/>
      <c r="C74" s="27">
        <v>67</v>
      </c>
      <c r="D74" s="41">
        <v>172028971</v>
      </c>
      <c r="E74" s="41">
        <v>2579201308</v>
      </c>
      <c r="F74" s="40">
        <f t="shared" ref="F74" si="11">D74+E74</f>
        <v>2751230279</v>
      </c>
      <c r="G74" s="41">
        <v>265956261</v>
      </c>
      <c r="H74" s="41">
        <v>2518024767</v>
      </c>
      <c r="I74" s="40">
        <f t="shared" ref="I74" si="12">G74+H74</f>
        <v>2783981028</v>
      </c>
    </row>
    <row r="75" spans="1:9" x14ac:dyDescent="0.2">
      <c r="A75" s="194" t="s">
        <v>78</v>
      </c>
      <c r="B75" s="195"/>
      <c r="C75" s="195"/>
      <c r="D75" s="195"/>
      <c r="E75" s="195"/>
      <c r="F75" s="195"/>
      <c r="G75" s="195"/>
      <c r="H75" s="195"/>
      <c r="I75" s="195"/>
    </row>
    <row r="76" spans="1:9" x14ac:dyDescent="0.2">
      <c r="A76" s="190" t="s">
        <v>178</v>
      </c>
      <c r="B76" s="188"/>
      <c r="C76" s="26">
        <v>68</v>
      </c>
      <c r="D76" s="40">
        <f>D77+D80+D81+D85+D89+D92</f>
        <v>314109856</v>
      </c>
      <c r="E76" s="40">
        <f>E77+E80+E81+E85+E89+E92</f>
        <v>2497114377</v>
      </c>
      <c r="F76" s="40">
        <f>D76+E76</f>
        <v>2811224233</v>
      </c>
      <c r="G76" s="40">
        <f t="shared" ref="G76:H76" si="13">G77+G80+G81+G85+G89+G92</f>
        <v>434798823</v>
      </c>
      <c r="H76" s="40">
        <f t="shared" si="13"/>
        <v>2913664884</v>
      </c>
      <c r="I76" s="40">
        <f>G76+H76</f>
        <v>3348463707</v>
      </c>
    </row>
    <row r="77" spans="1:9" x14ac:dyDescent="0.2">
      <c r="A77" s="190" t="s">
        <v>179</v>
      </c>
      <c r="B77" s="188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">
      <c r="A78" s="187" t="s">
        <v>18</v>
      </c>
      <c r="B78" s="187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">
      <c r="A79" s="187" t="s">
        <v>180</v>
      </c>
      <c r="B79" s="18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93" t="s">
        <v>19</v>
      </c>
      <c r="B80" s="187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">
      <c r="A81" s="190" t="s">
        <v>181</v>
      </c>
      <c r="B81" s="188"/>
      <c r="C81" s="26">
        <v>73</v>
      </c>
      <c r="D81" s="40">
        <f>D82+D83+D84</f>
        <v>66981804</v>
      </c>
      <c r="E81" s="40">
        <f>E82+E83+E84</f>
        <v>206447110</v>
      </c>
      <c r="F81" s="40">
        <f t="shared" si="14"/>
        <v>273428914</v>
      </c>
      <c r="G81" s="40">
        <f t="shared" ref="G81:H81" si="17">G82+G83+G84</f>
        <v>147994829</v>
      </c>
      <c r="H81" s="40">
        <f t="shared" si="17"/>
        <v>368660865</v>
      </c>
      <c r="I81" s="40">
        <f t="shared" si="16"/>
        <v>516655694</v>
      </c>
    </row>
    <row r="82" spans="1:9" x14ac:dyDescent="0.2">
      <c r="A82" s="187" t="s">
        <v>20</v>
      </c>
      <c r="B82" s="187"/>
      <c r="C82" s="27">
        <v>74</v>
      </c>
      <c r="D82" s="41">
        <v>0</v>
      </c>
      <c r="E82" s="41">
        <v>50649941</v>
      </c>
      <c r="F82" s="40">
        <f t="shared" si="14"/>
        <v>50649941</v>
      </c>
      <c r="G82" s="41">
        <v>0</v>
      </c>
      <c r="H82" s="41">
        <v>50470925</v>
      </c>
      <c r="I82" s="40">
        <f t="shared" si="16"/>
        <v>50470925</v>
      </c>
    </row>
    <row r="83" spans="1:9" x14ac:dyDescent="0.2">
      <c r="A83" s="187" t="s">
        <v>182</v>
      </c>
      <c r="B83" s="187"/>
      <c r="C83" s="27">
        <v>75</v>
      </c>
      <c r="D83" s="41">
        <v>66981804</v>
      </c>
      <c r="E83" s="41">
        <v>155797169</v>
      </c>
      <c r="F83" s="40">
        <f t="shared" si="14"/>
        <v>222778973</v>
      </c>
      <c r="G83" s="41">
        <v>147994829</v>
      </c>
      <c r="H83" s="41">
        <v>318189940</v>
      </c>
      <c r="I83" s="40">
        <f t="shared" si="16"/>
        <v>466184769</v>
      </c>
    </row>
    <row r="84" spans="1:9" x14ac:dyDescent="0.2">
      <c r="A84" s="187" t="s">
        <v>21</v>
      </c>
      <c r="B84" s="18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190" t="s">
        <v>183</v>
      </c>
      <c r="B85" s="188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14"/>
        <v>402038575</v>
      </c>
      <c r="G85" s="40">
        <f t="shared" ref="G85:H85" si="18">G86+G87+G88</f>
        <v>85295937</v>
      </c>
      <c r="H85" s="40">
        <f t="shared" si="18"/>
        <v>316742638</v>
      </c>
      <c r="I85" s="40">
        <f t="shared" si="16"/>
        <v>402038575</v>
      </c>
    </row>
    <row r="86" spans="1:9" x14ac:dyDescent="0.2">
      <c r="A86" s="187" t="s">
        <v>22</v>
      </c>
      <c r="B86" s="187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">
      <c r="A87" s="187" t="s">
        <v>23</v>
      </c>
      <c r="B87" s="187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">
      <c r="A88" s="187" t="s">
        <v>24</v>
      </c>
      <c r="B88" s="187"/>
      <c r="C88" s="27">
        <v>80</v>
      </c>
      <c r="D88" s="41">
        <v>75500000</v>
      </c>
      <c r="E88" s="41">
        <v>149239289</v>
      </c>
      <c r="F88" s="40">
        <f t="shared" si="14"/>
        <v>224739289</v>
      </c>
      <c r="G88" s="41">
        <v>75500000</v>
      </c>
      <c r="H88" s="41">
        <v>149239289</v>
      </c>
      <c r="I88" s="40">
        <f t="shared" si="16"/>
        <v>224739289</v>
      </c>
    </row>
    <row r="89" spans="1:9" x14ac:dyDescent="0.2">
      <c r="A89" s="190" t="s">
        <v>184</v>
      </c>
      <c r="B89" s="188"/>
      <c r="C89" s="26">
        <v>81</v>
      </c>
      <c r="D89" s="40">
        <f>D90+D91</f>
        <v>81333516</v>
      </c>
      <c r="E89" s="40">
        <f>E90+E91</f>
        <v>513197146</v>
      </c>
      <c r="F89" s="40">
        <f t="shared" si="14"/>
        <v>594530662</v>
      </c>
      <c r="G89" s="40">
        <f t="shared" ref="G89:H89" si="19">G90+G91</f>
        <v>117543395</v>
      </c>
      <c r="H89" s="40">
        <f t="shared" si="19"/>
        <v>748287005</v>
      </c>
      <c r="I89" s="40">
        <f t="shared" si="16"/>
        <v>865830400</v>
      </c>
    </row>
    <row r="90" spans="1:9" x14ac:dyDescent="0.2">
      <c r="A90" s="187" t="s">
        <v>2</v>
      </c>
      <c r="B90" s="187"/>
      <c r="C90" s="27">
        <v>82</v>
      </c>
      <c r="D90" s="41">
        <v>81333516</v>
      </c>
      <c r="E90" s="41">
        <v>513197146</v>
      </c>
      <c r="F90" s="40">
        <f t="shared" si="14"/>
        <v>594530662</v>
      </c>
      <c r="G90" s="41">
        <v>117543395</v>
      </c>
      <c r="H90" s="41">
        <v>748287005</v>
      </c>
      <c r="I90" s="40">
        <f t="shared" si="16"/>
        <v>865830400</v>
      </c>
    </row>
    <row r="91" spans="1:9" x14ac:dyDescent="0.2">
      <c r="A91" s="187" t="s">
        <v>86</v>
      </c>
      <c r="B91" s="18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90" t="s">
        <v>185</v>
      </c>
      <c r="B92" s="188"/>
      <c r="C92" s="26">
        <v>84</v>
      </c>
      <c r="D92" s="40">
        <f>D93+D94</f>
        <v>36209879</v>
      </c>
      <c r="E92" s="40">
        <f>E93+E94</f>
        <v>234207878</v>
      </c>
      <c r="F92" s="40">
        <f t="shared" si="14"/>
        <v>270417757</v>
      </c>
      <c r="G92" s="40">
        <f t="shared" ref="G92:H92" si="20">G93+G94</f>
        <v>39675942</v>
      </c>
      <c r="H92" s="40">
        <f t="shared" si="20"/>
        <v>253454771</v>
      </c>
      <c r="I92" s="40">
        <f t="shared" si="16"/>
        <v>293130713</v>
      </c>
    </row>
    <row r="93" spans="1:9" x14ac:dyDescent="0.2">
      <c r="A93" s="187" t="s">
        <v>87</v>
      </c>
      <c r="B93" s="187"/>
      <c r="C93" s="27">
        <v>85</v>
      </c>
      <c r="D93" s="41">
        <v>36209879</v>
      </c>
      <c r="E93" s="41">
        <v>234207878</v>
      </c>
      <c r="F93" s="40">
        <f t="shared" si="14"/>
        <v>270417757</v>
      </c>
      <c r="G93" s="41">
        <v>39675942</v>
      </c>
      <c r="H93" s="41">
        <v>253454771</v>
      </c>
      <c r="I93" s="40">
        <f t="shared" si="16"/>
        <v>293130713</v>
      </c>
    </row>
    <row r="94" spans="1:9" x14ac:dyDescent="0.2">
      <c r="A94" s="187" t="s">
        <v>108</v>
      </c>
      <c r="B94" s="18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193" t="s">
        <v>186</v>
      </c>
      <c r="B95" s="18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193" t="s">
        <v>187</v>
      </c>
      <c r="B96" s="18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0" t="s">
        <v>188</v>
      </c>
      <c r="B97" s="188"/>
      <c r="C97" s="26">
        <v>89</v>
      </c>
      <c r="D97" s="40">
        <f>D98+D99+D100+D101+D102+D103</f>
        <v>2411166082</v>
      </c>
      <c r="E97" s="40">
        <f>E98+E99+E100+E101+E102+E103</f>
        <v>3758389641</v>
      </c>
      <c r="F97" s="40">
        <f t="shared" si="14"/>
        <v>6169555723</v>
      </c>
      <c r="G97" s="40">
        <f t="shared" ref="G97:H97" si="21">G98+G99+G100+G101+G102+G103</f>
        <v>2572182413</v>
      </c>
      <c r="H97" s="40">
        <f t="shared" si="21"/>
        <v>3712920109</v>
      </c>
      <c r="I97" s="40">
        <f t="shared" si="16"/>
        <v>6285102522</v>
      </c>
    </row>
    <row r="98" spans="1:9" x14ac:dyDescent="0.2">
      <c r="A98" s="187" t="s">
        <v>189</v>
      </c>
      <c r="B98" s="187"/>
      <c r="C98" s="27">
        <v>90</v>
      </c>
      <c r="D98" s="41">
        <v>4345475</v>
      </c>
      <c r="E98" s="41">
        <v>1135019493</v>
      </c>
      <c r="F98" s="40">
        <f t="shared" si="14"/>
        <v>1139364968</v>
      </c>
      <c r="G98" s="41">
        <v>4869308</v>
      </c>
      <c r="H98" s="41">
        <v>1130567020</v>
      </c>
      <c r="I98" s="40">
        <f t="shared" si="16"/>
        <v>1135436328</v>
      </c>
    </row>
    <row r="99" spans="1:9" x14ac:dyDescent="0.2">
      <c r="A99" s="187" t="s">
        <v>190</v>
      </c>
      <c r="B99" s="187"/>
      <c r="C99" s="27">
        <v>91</v>
      </c>
      <c r="D99" s="41">
        <v>2337954488</v>
      </c>
      <c r="E99" s="41">
        <v>29250666</v>
      </c>
      <c r="F99" s="40">
        <f t="shared" si="14"/>
        <v>2367205154</v>
      </c>
      <c r="G99" s="41">
        <v>2505680869</v>
      </c>
      <c r="H99" s="41">
        <v>17908413</v>
      </c>
      <c r="I99" s="40">
        <f t="shared" si="16"/>
        <v>2523589282</v>
      </c>
    </row>
    <row r="100" spans="1:9" x14ac:dyDescent="0.2">
      <c r="A100" s="187" t="s">
        <v>191</v>
      </c>
      <c r="B100" s="187"/>
      <c r="C100" s="27">
        <v>92</v>
      </c>
      <c r="D100" s="41">
        <v>68866119</v>
      </c>
      <c r="E100" s="41">
        <v>2558582619</v>
      </c>
      <c r="F100" s="40">
        <f t="shared" si="14"/>
        <v>2627448738</v>
      </c>
      <c r="G100" s="41">
        <v>61632236</v>
      </c>
      <c r="H100" s="41">
        <v>2532867656</v>
      </c>
      <c r="I100" s="40">
        <f t="shared" si="16"/>
        <v>2594499892</v>
      </c>
    </row>
    <row r="101" spans="1:9" x14ac:dyDescent="0.2">
      <c r="A101" s="187" t="s">
        <v>192</v>
      </c>
      <c r="B101" s="187"/>
      <c r="C101" s="27">
        <v>93</v>
      </c>
      <c r="D101" s="41">
        <v>0</v>
      </c>
      <c r="E101" s="41">
        <v>6487900</v>
      </c>
      <c r="F101" s="40">
        <f t="shared" si="14"/>
        <v>6487900</v>
      </c>
      <c r="G101" s="41">
        <v>0</v>
      </c>
      <c r="H101" s="41">
        <v>7653600</v>
      </c>
      <c r="I101" s="40">
        <f t="shared" si="16"/>
        <v>7653600</v>
      </c>
    </row>
    <row r="102" spans="1:9" x14ac:dyDescent="0.2">
      <c r="A102" s="187" t="s">
        <v>109</v>
      </c>
      <c r="B102" s="187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">
      <c r="A103" s="187" t="s">
        <v>193</v>
      </c>
      <c r="B103" s="187"/>
      <c r="C103" s="27">
        <v>95</v>
      </c>
      <c r="D103" s="41">
        <v>0</v>
      </c>
      <c r="E103" s="41">
        <v>21993430</v>
      </c>
      <c r="F103" s="40">
        <f t="shared" si="14"/>
        <v>21993430</v>
      </c>
      <c r="G103" s="41">
        <v>0</v>
      </c>
      <c r="H103" s="41">
        <v>16867887</v>
      </c>
      <c r="I103" s="40">
        <f t="shared" si="16"/>
        <v>16867887</v>
      </c>
    </row>
    <row r="104" spans="1:9" ht="28.5" customHeight="1" x14ac:dyDescent="0.2">
      <c r="A104" s="193" t="s">
        <v>194</v>
      </c>
      <c r="B104" s="187"/>
      <c r="C104" s="27">
        <v>96</v>
      </c>
      <c r="D104" s="41">
        <v>434791407</v>
      </c>
      <c r="E104" s="41">
        <v>0</v>
      </c>
      <c r="F104" s="40">
        <f t="shared" si="14"/>
        <v>434791407</v>
      </c>
      <c r="G104" s="41">
        <v>445325559</v>
      </c>
      <c r="H104" s="41">
        <v>0</v>
      </c>
      <c r="I104" s="40">
        <f t="shared" si="16"/>
        <v>445325559</v>
      </c>
    </row>
    <row r="105" spans="1:9" x14ac:dyDescent="0.2">
      <c r="A105" s="190" t="s">
        <v>195</v>
      </c>
      <c r="B105" s="188"/>
      <c r="C105" s="26">
        <v>97</v>
      </c>
      <c r="D105" s="40">
        <f>D106+D107</f>
        <v>3318530</v>
      </c>
      <c r="E105" s="40">
        <f>E106+E107</f>
        <v>100316438</v>
      </c>
      <c r="F105" s="40">
        <f t="shared" si="14"/>
        <v>103634968</v>
      </c>
      <c r="G105" s="40">
        <f t="shared" ref="G105:H105" si="22">G106+G107</f>
        <v>2930875</v>
      </c>
      <c r="H105" s="40">
        <f t="shared" si="22"/>
        <v>104301522</v>
      </c>
      <c r="I105" s="40">
        <f t="shared" si="16"/>
        <v>107232397</v>
      </c>
    </row>
    <row r="106" spans="1:9" x14ac:dyDescent="0.2">
      <c r="A106" s="189" t="s">
        <v>88</v>
      </c>
      <c r="B106" s="189"/>
      <c r="C106" s="27">
        <v>98</v>
      </c>
      <c r="D106" s="41">
        <v>3063589</v>
      </c>
      <c r="E106" s="41">
        <v>95800689</v>
      </c>
      <c r="F106" s="40">
        <f t="shared" si="14"/>
        <v>98864278</v>
      </c>
      <c r="G106" s="41">
        <v>2930875</v>
      </c>
      <c r="H106" s="41">
        <v>99785773</v>
      </c>
      <c r="I106" s="40">
        <f t="shared" si="16"/>
        <v>102716648</v>
      </c>
    </row>
    <row r="107" spans="1:9" x14ac:dyDescent="0.2">
      <c r="A107" s="187" t="s">
        <v>89</v>
      </c>
      <c r="B107" s="187"/>
      <c r="C107" s="27">
        <v>99</v>
      </c>
      <c r="D107" s="41">
        <v>254941</v>
      </c>
      <c r="E107" s="41">
        <v>4515749</v>
      </c>
      <c r="F107" s="40">
        <f t="shared" si="14"/>
        <v>4770690</v>
      </c>
      <c r="G107" s="41">
        <v>0</v>
      </c>
      <c r="H107" s="41">
        <v>4515749</v>
      </c>
      <c r="I107" s="40">
        <f t="shared" si="16"/>
        <v>4515749</v>
      </c>
    </row>
    <row r="108" spans="1:9" x14ac:dyDescent="0.2">
      <c r="A108" s="190" t="s">
        <v>196</v>
      </c>
      <c r="B108" s="188"/>
      <c r="C108" s="26">
        <v>100</v>
      </c>
      <c r="D108" s="40">
        <f>D109+D110</f>
        <v>14703323</v>
      </c>
      <c r="E108" s="40">
        <f>E109+E110</f>
        <v>65710341</v>
      </c>
      <c r="F108" s="40">
        <f t="shared" si="14"/>
        <v>80413664</v>
      </c>
      <c r="G108" s="40">
        <f t="shared" ref="G108:H108" si="23">G109+G110</f>
        <v>32486670</v>
      </c>
      <c r="H108" s="40">
        <f t="shared" si="23"/>
        <v>94182105</v>
      </c>
      <c r="I108" s="40">
        <f t="shared" si="16"/>
        <v>126668775</v>
      </c>
    </row>
    <row r="109" spans="1:9" x14ac:dyDescent="0.2">
      <c r="A109" s="187" t="s">
        <v>90</v>
      </c>
      <c r="B109" s="187"/>
      <c r="C109" s="27">
        <v>101</v>
      </c>
      <c r="D109" s="41">
        <v>14703323</v>
      </c>
      <c r="E109" s="41">
        <v>45631468</v>
      </c>
      <c r="F109" s="40">
        <f t="shared" si="14"/>
        <v>60334791</v>
      </c>
      <c r="G109" s="41">
        <v>32486670</v>
      </c>
      <c r="H109" s="41">
        <v>81151686</v>
      </c>
      <c r="I109" s="40">
        <f t="shared" si="16"/>
        <v>113638356</v>
      </c>
    </row>
    <row r="110" spans="1:9" x14ac:dyDescent="0.2">
      <c r="A110" s="187" t="s">
        <v>91</v>
      </c>
      <c r="B110" s="187"/>
      <c r="C110" s="27">
        <v>102</v>
      </c>
      <c r="D110" s="41">
        <v>0</v>
      </c>
      <c r="E110" s="41">
        <v>20078873</v>
      </c>
      <c r="F110" s="40">
        <f t="shared" si="14"/>
        <v>20078873</v>
      </c>
      <c r="G110" s="41">
        <v>0</v>
      </c>
      <c r="H110" s="41">
        <v>13030419</v>
      </c>
      <c r="I110" s="40">
        <f t="shared" si="16"/>
        <v>13030419</v>
      </c>
    </row>
    <row r="111" spans="1:9" x14ac:dyDescent="0.2">
      <c r="A111" s="193" t="s">
        <v>197</v>
      </c>
      <c r="B111" s="18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0" t="s">
        <v>198</v>
      </c>
      <c r="B112" s="188"/>
      <c r="C112" s="26">
        <v>104</v>
      </c>
      <c r="D112" s="40">
        <f>D113+D114+D115</f>
        <v>221051</v>
      </c>
      <c r="E112" s="40">
        <f>E113+E114+E115</f>
        <v>17068879</v>
      </c>
      <c r="F112" s="40">
        <f t="shared" si="14"/>
        <v>17289930</v>
      </c>
      <c r="G112" s="40">
        <f t="shared" ref="G112:H112" si="24">G113+G114+G115</f>
        <v>300004</v>
      </c>
      <c r="H112" s="40">
        <f t="shared" si="24"/>
        <v>271366763</v>
      </c>
      <c r="I112" s="40">
        <f t="shared" si="16"/>
        <v>271666767</v>
      </c>
    </row>
    <row r="113" spans="1:9" x14ac:dyDescent="0.2">
      <c r="A113" s="187" t="s">
        <v>79</v>
      </c>
      <c r="B113" s="187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">
      <c r="A114" s="187" t="s">
        <v>199</v>
      </c>
      <c r="B114" s="18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87" t="s">
        <v>80</v>
      </c>
      <c r="B115" s="187"/>
      <c r="C115" s="27">
        <v>107</v>
      </c>
      <c r="D115" s="41">
        <v>221051</v>
      </c>
      <c r="E115" s="41">
        <v>17068879</v>
      </c>
      <c r="F115" s="40">
        <f t="shared" si="14"/>
        <v>17289930</v>
      </c>
      <c r="G115" s="41">
        <v>300004</v>
      </c>
      <c r="H115" s="41">
        <v>271366763</v>
      </c>
      <c r="I115" s="40">
        <f t="shared" si="16"/>
        <v>271666767</v>
      </c>
    </row>
    <row r="116" spans="1:9" x14ac:dyDescent="0.2">
      <c r="A116" s="190" t="s">
        <v>200</v>
      </c>
      <c r="B116" s="188"/>
      <c r="C116" s="26">
        <v>108</v>
      </c>
      <c r="D116" s="40">
        <f>D117+D118+D119+D120</f>
        <v>18193277</v>
      </c>
      <c r="E116" s="40">
        <f>E117+E118+E119+E120</f>
        <v>220781207</v>
      </c>
      <c r="F116" s="40">
        <f t="shared" si="14"/>
        <v>238974484</v>
      </c>
      <c r="G116" s="40">
        <f t="shared" ref="G116:H116" si="25">G117+G118+G119+G120</f>
        <v>16312651</v>
      </c>
      <c r="H116" s="40">
        <f t="shared" si="25"/>
        <v>209728027</v>
      </c>
      <c r="I116" s="40">
        <f t="shared" si="16"/>
        <v>226040678</v>
      </c>
    </row>
    <row r="117" spans="1:9" x14ac:dyDescent="0.2">
      <c r="A117" s="187" t="s">
        <v>201</v>
      </c>
      <c r="B117" s="187"/>
      <c r="C117" s="27">
        <v>109</v>
      </c>
      <c r="D117" s="41">
        <v>4692105</v>
      </c>
      <c r="E117" s="41">
        <v>81962574</v>
      </c>
      <c r="F117" s="40">
        <f t="shared" si="14"/>
        <v>86654679</v>
      </c>
      <c r="G117" s="41">
        <v>4067620</v>
      </c>
      <c r="H117" s="41">
        <v>78960077</v>
      </c>
      <c r="I117" s="40">
        <f t="shared" si="16"/>
        <v>83027697</v>
      </c>
    </row>
    <row r="118" spans="1:9" x14ac:dyDescent="0.2">
      <c r="A118" s="187" t="s">
        <v>81</v>
      </c>
      <c r="B118" s="187"/>
      <c r="C118" s="27">
        <v>110</v>
      </c>
      <c r="D118" s="41">
        <v>15735</v>
      </c>
      <c r="E118" s="41">
        <v>58462070</v>
      </c>
      <c r="F118" s="40">
        <f t="shared" si="14"/>
        <v>58477805</v>
      </c>
      <c r="G118" s="41">
        <v>21961</v>
      </c>
      <c r="H118" s="41">
        <v>43692666</v>
      </c>
      <c r="I118" s="40">
        <f t="shared" si="16"/>
        <v>43714627</v>
      </c>
    </row>
    <row r="119" spans="1:9" x14ac:dyDescent="0.2">
      <c r="A119" s="187" t="s">
        <v>82</v>
      </c>
      <c r="B119" s="18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87" t="s">
        <v>83</v>
      </c>
      <c r="B120" s="187"/>
      <c r="C120" s="27">
        <v>112</v>
      </c>
      <c r="D120" s="41">
        <v>13485437</v>
      </c>
      <c r="E120" s="41">
        <v>80356563</v>
      </c>
      <c r="F120" s="40">
        <f t="shared" si="14"/>
        <v>93842000</v>
      </c>
      <c r="G120" s="41">
        <v>12223070</v>
      </c>
      <c r="H120" s="41">
        <v>87075284</v>
      </c>
      <c r="I120" s="40">
        <f t="shared" si="16"/>
        <v>99298354</v>
      </c>
    </row>
    <row r="121" spans="1:9" ht="22.5" customHeight="1" x14ac:dyDescent="0.2">
      <c r="A121" s="190" t="s">
        <v>202</v>
      </c>
      <c r="B121" s="188"/>
      <c r="C121" s="26">
        <v>113</v>
      </c>
      <c r="D121" s="40">
        <f>D122+D123</f>
        <v>19331324</v>
      </c>
      <c r="E121" s="40">
        <f>E122+E123</f>
        <v>333594409</v>
      </c>
      <c r="F121" s="40">
        <f t="shared" si="14"/>
        <v>352925733</v>
      </c>
      <c r="G121" s="40">
        <f t="shared" ref="G121:H121" si="26">G122+G123</f>
        <v>22591366</v>
      </c>
      <c r="H121" s="40">
        <f t="shared" si="26"/>
        <v>312310670</v>
      </c>
      <c r="I121" s="40">
        <f t="shared" si="16"/>
        <v>334902036</v>
      </c>
    </row>
    <row r="122" spans="1:9" x14ac:dyDescent="0.2">
      <c r="A122" s="187" t="s">
        <v>84</v>
      </c>
      <c r="B122" s="18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87" t="s">
        <v>85</v>
      </c>
      <c r="B123" s="187"/>
      <c r="C123" s="27">
        <v>115</v>
      </c>
      <c r="D123" s="41">
        <v>19331324</v>
      </c>
      <c r="E123" s="41">
        <v>333594409</v>
      </c>
      <c r="F123" s="40">
        <f t="shared" si="14"/>
        <v>352925733</v>
      </c>
      <c r="G123" s="41">
        <v>22591366</v>
      </c>
      <c r="H123" s="41">
        <v>312310670</v>
      </c>
      <c r="I123" s="40">
        <f t="shared" si="16"/>
        <v>334902036</v>
      </c>
    </row>
    <row r="124" spans="1:9" x14ac:dyDescent="0.2">
      <c r="A124" s="190" t="s">
        <v>203</v>
      </c>
      <c r="B124" s="188"/>
      <c r="C124" s="26">
        <v>116</v>
      </c>
      <c r="D124" s="40">
        <f>D95++D96+D97+D104+D105+D108+D111+D112+D116+D121+D76</f>
        <v>3215834850</v>
      </c>
      <c r="E124" s="40">
        <f>E95++E96+E97+E104+E105+E108+E111+E112+E116+E121+E76</f>
        <v>6992975292</v>
      </c>
      <c r="F124" s="40">
        <f t="shared" si="14"/>
        <v>10208810142</v>
      </c>
      <c r="G124" s="40">
        <f t="shared" ref="G124:H124" si="27">G95++G96+G97+G104+G105+G108+G111+G112+G116+G121+G76</f>
        <v>3526928361</v>
      </c>
      <c r="H124" s="40">
        <f t="shared" si="27"/>
        <v>7618474080</v>
      </c>
      <c r="I124" s="40">
        <f t="shared" si="16"/>
        <v>11145402441</v>
      </c>
    </row>
    <row r="125" spans="1:9" x14ac:dyDescent="0.2">
      <c r="A125" s="193" t="s">
        <v>204</v>
      </c>
      <c r="B125" s="187"/>
      <c r="C125" s="27">
        <v>117</v>
      </c>
      <c r="D125" s="41">
        <v>172028971</v>
      </c>
      <c r="E125" s="41">
        <v>2579201308</v>
      </c>
      <c r="F125" s="40">
        <f t="shared" si="14"/>
        <v>2751230279</v>
      </c>
      <c r="G125" s="41">
        <v>265956261</v>
      </c>
      <c r="H125" s="41">
        <v>2518024767</v>
      </c>
      <c r="I125" s="40">
        <f t="shared" si="16"/>
        <v>2783981028</v>
      </c>
    </row>
  </sheetData>
  <sheetProtection algorithmName="SHA-512" hashValue="k4qqlvcAftasGWqMJjAGjeFCgveh41jUwnFCNmeFmSLBEyS1aG6JAXTUjk2Z4tlS8RaEKGwbnadF/qLAwFfwcQ==" saltValue="WVxthiv10Sf5WDVrxzhWsw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6"/>
  <sheetViews>
    <sheetView showGridLines="0" zoomScaleNormal="100" zoomScaleSheetLayoutView="100" workbookViewId="0">
      <selection activeCell="D31" sqref="D31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14" t="s">
        <v>348</v>
      </c>
      <c r="B1" s="197"/>
      <c r="C1" s="197"/>
      <c r="D1" s="197"/>
      <c r="E1" s="197"/>
      <c r="F1" s="197"/>
      <c r="G1" s="197"/>
      <c r="H1" s="197"/>
      <c r="I1" s="197"/>
    </row>
    <row r="2" spans="1:9" ht="12.75" customHeight="1" x14ac:dyDescent="0.2">
      <c r="A2" s="198" t="s">
        <v>386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9" ht="24" customHeight="1" thickBot="1" x14ac:dyDescent="0.25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10">
        <v>1</v>
      </c>
      <c r="B6" s="211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12" t="s">
        <v>205</v>
      </c>
      <c r="B7" s="213"/>
      <c r="C7" s="31">
        <v>118</v>
      </c>
      <c r="D7" s="49">
        <f>D8+D9+D10+D11+D12</f>
        <v>564701246</v>
      </c>
      <c r="E7" s="50">
        <f>E8+E9+E10+E11+E12</f>
        <v>1891293812</v>
      </c>
      <c r="F7" s="50">
        <f>D7+E7</f>
        <v>2455995058</v>
      </c>
      <c r="G7" s="49">
        <f t="shared" ref="G7:H7" si="0">G8+G9+G10+G11+G12</f>
        <v>516797292</v>
      </c>
      <c r="H7" s="50">
        <f t="shared" si="0"/>
        <v>1968720775</v>
      </c>
      <c r="I7" s="51">
        <f>G7+H7</f>
        <v>2485518067</v>
      </c>
    </row>
    <row r="8" spans="1:9" x14ac:dyDescent="0.2">
      <c r="A8" s="208" t="s">
        <v>67</v>
      </c>
      <c r="B8" s="208"/>
      <c r="C8" s="29">
        <v>119</v>
      </c>
      <c r="D8" s="52">
        <v>564731193</v>
      </c>
      <c r="E8" s="53">
        <v>2213513248</v>
      </c>
      <c r="F8" s="54">
        <f t="shared" ref="F8:F71" si="1">D8+E8</f>
        <v>2778244441</v>
      </c>
      <c r="G8" s="52">
        <v>517407481</v>
      </c>
      <c r="H8" s="53">
        <v>2221290222</v>
      </c>
      <c r="I8" s="54">
        <f t="shared" ref="I8:I71" si="2">G8+H8</f>
        <v>2738697703</v>
      </c>
    </row>
    <row r="9" spans="1:9" ht="19.5" customHeight="1" x14ac:dyDescent="0.2">
      <c r="A9" s="208" t="s">
        <v>206</v>
      </c>
      <c r="B9" s="208"/>
      <c r="C9" s="29">
        <v>120</v>
      </c>
      <c r="D9" s="52">
        <v>0</v>
      </c>
      <c r="E9" s="53">
        <v>14535751</v>
      </c>
      <c r="F9" s="54">
        <f>D9+E9</f>
        <v>14535751</v>
      </c>
      <c r="G9" s="52">
        <v>0</v>
      </c>
      <c r="H9" s="53">
        <v>3810299</v>
      </c>
      <c r="I9" s="54">
        <f t="shared" si="2"/>
        <v>3810299</v>
      </c>
    </row>
    <row r="10" spans="1:9" x14ac:dyDescent="0.2">
      <c r="A10" s="208" t="s">
        <v>207</v>
      </c>
      <c r="B10" s="208"/>
      <c r="C10" s="29">
        <v>121</v>
      </c>
      <c r="D10" s="52">
        <v>-68151</v>
      </c>
      <c r="E10" s="53">
        <v>-287648933</v>
      </c>
      <c r="F10" s="54">
        <f t="shared" si="1"/>
        <v>-287717084</v>
      </c>
      <c r="G10" s="52">
        <v>-89149</v>
      </c>
      <c r="H10" s="53">
        <v>-247719321</v>
      </c>
      <c r="I10" s="54">
        <f t="shared" si="2"/>
        <v>-247808470</v>
      </c>
    </row>
    <row r="11" spans="1:9" ht="22.5" customHeight="1" x14ac:dyDescent="0.2">
      <c r="A11" s="208" t="s">
        <v>208</v>
      </c>
      <c r="B11" s="208"/>
      <c r="C11" s="29">
        <v>122</v>
      </c>
      <c r="D11" s="52">
        <v>38216</v>
      </c>
      <c r="E11" s="53">
        <v>-76096343</v>
      </c>
      <c r="F11" s="54">
        <f t="shared" si="1"/>
        <v>-76058127</v>
      </c>
      <c r="G11" s="52">
        <v>-523834</v>
      </c>
      <c r="H11" s="53">
        <v>4452474</v>
      </c>
      <c r="I11" s="54">
        <f t="shared" si="2"/>
        <v>3928640</v>
      </c>
    </row>
    <row r="12" spans="1:9" ht="21.75" customHeight="1" x14ac:dyDescent="0.2">
      <c r="A12" s="208" t="s">
        <v>209</v>
      </c>
      <c r="B12" s="208"/>
      <c r="C12" s="29">
        <v>123</v>
      </c>
      <c r="D12" s="52">
        <v>-12</v>
      </c>
      <c r="E12" s="53">
        <v>26990089</v>
      </c>
      <c r="F12" s="54">
        <f t="shared" si="1"/>
        <v>26990077</v>
      </c>
      <c r="G12" s="52">
        <v>2794</v>
      </c>
      <c r="H12" s="53">
        <v>-13112899</v>
      </c>
      <c r="I12" s="54">
        <f t="shared" si="2"/>
        <v>-13110105</v>
      </c>
    </row>
    <row r="13" spans="1:9" x14ac:dyDescent="0.2">
      <c r="A13" s="206" t="s">
        <v>210</v>
      </c>
      <c r="B13" s="207"/>
      <c r="C13" s="32">
        <v>124</v>
      </c>
      <c r="D13" s="55">
        <f>D14+D15+D16+D17+D18+D19+D20</f>
        <v>130366642</v>
      </c>
      <c r="E13" s="56">
        <f>E14+E15+E16+E17+E18+E19+E20</f>
        <v>352229318</v>
      </c>
      <c r="F13" s="54">
        <f t="shared" si="1"/>
        <v>482595960</v>
      </c>
      <c r="G13" s="55">
        <f t="shared" ref="G13" si="3">G14+G15+G16+G17+G18+G19+G20</f>
        <v>131978407</v>
      </c>
      <c r="H13" s="56">
        <f>H14+H15+H16+H17+H18+H19+H20</f>
        <v>363146323</v>
      </c>
      <c r="I13" s="54">
        <f t="shared" si="2"/>
        <v>495124730</v>
      </c>
    </row>
    <row r="14" spans="1:9" ht="24" customHeight="1" x14ac:dyDescent="0.2">
      <c r="A14" s="208" t="s">
        <v>211</v>
      </c>
      <c r="B14" s="208"/>
      <c r="C14" s="29">
        <v>125</v>
      </c>
      <c r="D14" s="52">
        <v>377051</v>
      </c>
      <c r="E14" s="53">
        <v>39653208</v>
      </c>
      <c r="F14" s="54">
        <f t="shared" si="1"/>
        <v>40030259</v>
      </c>
      <c r="G14" s="52">
        <v>947704</v>
      </c>
      <c r="H14" s="53">
        <v>43308958</v>
      </c>
      <c r="I14" s="54">
        <f t="shared" si="2"/>
        <v>44256662</v>
      </c>
    </row>
    <row r="15" spans="1:9" ht="17.45" customHeight="1" x14ac:dyDescent="0.2">
      <c r="A15" s="208" t="s">
        <v>212</v>
      </c>
      <c r="B15" s="208"/>
      <c r="C15" s="29">
        <v>126</v>
      </c>
      <c r="D15" s="52">
        <v>0</v>
      </c>
      <c r="E15" s="53">
        <v>111576849</v>
      </c>
      <c r="F15" s="54">
        <f t="shared" si="1"/>
        <v>111576849</v>
      </c>
      <c r="G15" s="52">
        <v>0</v>
      </c>
      <c r="H15" s="53">
        <v>41040287</v>
      </c>
      <c r="I15" s="54">
        <f t="shared" si="2"/>
        <v>41040287</v>
      </c>
    </row>
    <row r="16" spans="1:9" x14ac:dyDescent="0.2">
      <c r="A16" s="208" t="s">
        <v>92</v>
      </c>
      <c r="B16" s="208"/>
      <c r="C16" s="29">
        <v>127</v>
      </c>
      <c r="D16" s="52">
        <v>110434684</v>
      </c>
      <c r="E16" s="53">
        <v>115645388</v>
      </c>
      <c r="F16" s="54">
        <f t="shared" si="1"/>
        <v>226080072</v>
      </c>
      <c r="G16" s="52">
        <v>106303691</v>
      </c>
      <c r="H16" s="53">
        <v>109626509</v>
      </c>
      <c r="I16" s="54">
        <f t="shared" si="2"/>
        <v>215930200</v>
      </c>
    </row>
    <row r="17" spans="1:9" x14ac:dyDescent="0.2">
      <c r="A17" s="208" t="s">
        <v>213</v>
      </c>
      <c r="B17" s="208"/>
      <c r="C17" s="29">
        <v>128</v>
      </c>
      <c r="D17" s="52">
        <v>256116</v>
      </c>
      <c r="E17" s="53">
        <v>2643240</v>
      </c>
      <c r="F17" s="54">
        <f t="shared" si="1"/>
        <v>2899356</v>
      </c>
      <c r="G17" s="52">
        <v>475060</v>
      </c>
      <c r="H17" s="53">
        <v>7325949</v>
      </c>
      <c r="I17" s="54">
        <f t="shared" si="2"/>
        <v>7801009</v>
      </c>
    </row>
    <row r="18" spans="1:9" x14ac:dyDescent="0.2">
      <c r="A18" s="208" t="s">
        <v>214</v>
      </c>
      <c r="B18" s="208"/>
      <c r="C18" s="29">
        <v>129</v>
      </c>
      <c r="D18" s="52">
        <v>18119143</v>
      </c>
      <c r="E18" s="53">
        <v>55919353</v>
      </c>
      <c r="F18" s="54">
        <f t="shared" si="1"/>
        <v>74038496</v>
      </c>
      <c r="G18" s="52">
        <v>15473438</v>
      </c>
      <c r="H18" s="53">
        <v>45795207</v>
      </c>
      <c r="I18" s="54">
        <f t="shared" si="2"/>
        <v>61268645</v>
      </c>
    </row>
    <row r="19" spans="1:9" x14ac:dyDescent="0.2">
      <c r="A19" s="208" t="s">
        <v>6</v>
      </c>
      <c r="B19" s="208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8768666</v>
      </c>
      <c r="H19" s="53">
        <v>5258179</v>
      </c>
      <c r="I19" s="54">
        <f t="shared" si="2"/>
        <v>14026845</v>
      </c>
    </row>
    <row r="20" spans="1:9" x14ac:dyDescent="0.2">
      <c r="A20" s="208" t="s">
        <v>7</v>
      </c>
      <c r="B20" s="208"/>
      <c r="C20" s="29">
        <v>131</v>
      </c>
      <c r="D20" s="52">
        <v>1179648</v>
      </c>
      <c r="E20" s="53">
        <v>26791280</v>
      </c>
      <c r="F20" s="54">
        <f t="shared" si="1"/>
        <v>27970928</v>
      </c>
      <c r="G20" s="52">
        <v>9848</v>
      </c>
      <c r="H20" s="53">
        <v>110791234</v>
      </c>
      <c r="I20" s="54">
        <f t="shared" si="2"/>
        <v>110801082</v>
      </c>
    </row>
    <row r="21" spans="1:9" x14ac:dyDescent="0.2">
      <c r="A21" s="209" t="s">
        <v>8</v>
      </c>
      <c r="B21" s="208"/>
      <c r="C21" s="29">
        <v>132</v>
      </c>
      <c r="D21" s="52">
        <v>2066850</v>
      </c>
      <c r="E21" s="53">
        <v>37956139</v>
      </c>
      <c r="F21" s="54">
        <f t="shared" si="1"/>
        <v>40022989</v>
      </c>
      <c r="G21" s="52">
        <v>2154864</v>
      </c>
      <c r="H21" s="53">
        <v>33928007</v>
      </c>
      <c r="I21" s="54">
        <f t="shared" si="2"/>
        <v>36082871</v>
      </c>
    </row>
    <row r="22" spans="1:9" ht="24.75" customHeight="1" x14ac:dyDescent="0.2">
      <c r="A22" s="209" t="s">
        <v>9</v>
      </c>
      <c r="B22" s="208"/>
      <c r="C22" s="29">
        <v>133</v>
      </c>
      <c r="D22" s="52">
        <v>198789</v>
      </c>
      <c r="E22" s="53">
        <v>19055843</v>
      </c>
      <c r="F22" s="54">
        <f t="shared" si="1"/>
        <v>19254632</v>
      </c>
      <c r="G22" s="52">
        <v>203029</v>
      </c>
      <c r="H22" s="53">
        <v>27839650</v>
      </c>
      <c r="I22" s="54">
        <f t="shared" si="2"/>
        <v>28042679</v>
      </c>
    </row>
    <row r="23" spans="1:9" x14ac:dyDescent="0.2">
      <c r="A23" s="209" t="s">
        <v>10</v>
      </c>
      <c r="B23" s="208"/>
      <c r="C23" s="29">
        <v>134</v>
      </c>
      <c r="D23" s="52">
        <v>58996</v>
      </c>
      <c r="E23" s="53">
        <v>16646334</v>
      </c>
      <c r="F23" s="54">
        <f t="shared" si="1"/>
        <v>16705330</v>
      </c>
      <c r="G23" s="52">
        <v>3949</v>
      </c>
      <c r="H23" s="53">
        <v>21285273</v>
      </c>
      <c r="I23" s="54">
        <f t="shared" si="2"/>
        <v>21289222</v>
      </c>
    </row>
    <row r="24" spans="1:9" ht="21" customHeight="1" x14ac:dyDescent="0.2">
      <c r="A24" s="206" t="s">
        <v>215</v>
      </c>
      <c r="B24" s="207"/>
      <c r="C24" s="32">
        <v>135</v>
      </c>
      <c r="D24" s="55">
        <f>D25+D28</f>
        <v>-404261962</v>
      </c>
      <c r="E24" s="56">
        <f>E25+E28</f>
        <v>-1046531552</v>
      </c>
      <c r="F24" s="54">
        <f t="shared" si="1"/>
        <v>-1450793514</v>
      </c>
      <c r="G24" s="55">
        <f t="shared" ref="G24:H24" si="4">G25+G28</f>
        <v>-356548481</v>
      </c>
      <c r="H24" s="56">
        <f t="shared" si="4"/>
        <v>-1095772610</v>
      </c>
      <c r="I24" s="54">
        <f t="shared" si="2"/>
        <v>-1452321091</v>
      </c>
    </row>
    <row r="25" spans="1:9" x14ac:dyDescent="0.2">
      <c r="A25" s="207" t="s">
        <v>216</v>
      </c>
      <c r="B25" s="207"/>
      <c r="C25" s="32">
        <v>136</v>
      </c>
      <c r="D25" s="55">
        <f>D26+D27</f>
        <v>-374047324</v>
      </c>
      <c r="E25" s="56">
        <f>E26+E27</f>
        <v>-1059690782</v>
      </c>
      <c r="F25" s="54">
        <f t="shared" si="1"/>
        <v>-1433738106</v>
      </c>
      <c r="G25" s="55">
        <f t="shared" ref="G25:H25" si="5">G26+G27</f>
        <v>-363782364</v>
      </c>
      <c r="H25" s="56">
        <f t="shared" si="5"/>
        <v>-1132561442</v>
      </c>
      <c r="I25" s="54">
        <f t="shared" si="2"/>
        <v>-1496343806</v>
      </c>
    </row>
    <row r="26" spans="1:9" x14ac:dyDescent="0.2">
      <c r="A26" s="208" t="s">
        <v>217</v>
      </c>
      <c r="B26" s="208"/>
      <c r="C26" s="29">
        <v>137</v>
      </c>
      <c r="D26" s="52">
        <v>-374047324</v>
      </c>
      <c r="E26" s="53">
        <v>-1169679020</v>
      </c>
      <c r="F26" s="54">
        <f t="shared" si="1"/>
        <v>-1543726344</v>
      </c>
      <c r="G26" s="52">
        <v>-363782364</v>
      </c>
      <c r="H26" s="53">
        <v>-1246902469</v>
      </c>
      <c r="I26" s="54">
        <f t="shared" si="2"/>
        <v>-1610684833</v>
      </c>
    </row>
    <row r="27" spans="1:9" x14ac:dyDescent="0.2">
      <c r="A27" s="208" t="s">
        <v>218</v>
      </c>
      <c r="B27" s="208"/>
      <c r="C27" s="29">
        <v>138</v>
      </c>
      <c r="D27" s="52">
        <v>0</v>
      </c>
      <c r="E27" s="53">
        <v>109988238</v>
      </c>
      <c r="F27" s="54">
        <f t="shared" si="1"/>
        <v>109988238</v>
      </c>
      <c r="G27" s="52">
        <v>0</v>
      </c>
      <c r="H27" s="53">
        <v>114341027</v>
      </c>
      <c r="I27" s="54">
        <f t="shared" si="2"/>
        <v>114341027</v>
      </c>
    </row>
    <row r="28" spans="1:9" x14ac:dyDescent="0.2">
      <c r="A28" s="207" t="s">
        <v>219</v>
      </c>
      <c r="B28" s="207"/>
      <c r="C28" s="32">
        <v>139</v>
      </c>
      <c r="D28" s="55">
        <f>D29+D30</f>
        <v>-30214638</v>
      </c>
      <c r="E28" s="56">
        <f>E29+E30</f>
        <v>13159230</v>
      </c>
      <c r="F28" s="54">
        <f t="shared" si="1"/>
        <v>-17055408</v>
      </c>
      <c r="G28" s="55">
        <f t="shared" ref="G28:H28" si="6">G29+G30</f>
        <v>7233883</v>
      </c>
      <c r="H28" s="56">
        <f t="shared" si="6"/>
        <v>36788832</v>
      </c>
      <c r="I28" s="54">
        <f t="shared" si="2"/>
        <v>44022715</v>
      </c>
    </row>
    <row r="29" spans="1:9" x14ac:dyDescent="0.2">
      <c r="A29" s="208" t="s">
        <v>11</v>
      </c>
      <c r="B29" s="208"/>
      <c r="C29" s="29">
        <v>140</v>
      </c>
      <c r="D29" s="52">
        <v>-30214638</v>
      </c>
      <c r="E29" s="53">
        <v>36560261</v>
      </c>
      <c r="F29" s="54">
        <f t="shared" si="1"/>
        <v>6345623</v>
      </c>
      <c r="G29" s="52">
        <v>7233883</v>
      </c>
      <c r="H29" s="53">
        <v>25714963</v>
      </c>
      <c r="I29" s="54">
        <f t="shared" si="2"/>
        <v>32948846</v>
      </c>
    </row>
    <row r="30" spans="1:9" x14ac:dyDescent="0.2">
      <c r="A30" s="208" t="s">
        <v>12</v>
      </c>
      <c r="B30" s="208"/>
      <c r="C30" s="29">
        <v>141</v>
      </c>
      <c r="D30" s="52">
        <v>0</v>
      </c>
      <c r="E30" s="53">
        <v>-23401031</v>
      </c>
      <c r="F30" s="54">
        <f t="shared" si="1"/>
        <v>-23401031</v>
      </c>
      <c r="G30" s="52">
        <v>0</v>
      </c>
      <c r="H30" s="53">
        <v>11073869</v>
      </c>
      <c r="I30" s="54">
        <f t="shared" si="2"/>
        <v>11073869</v>
      </c>
    </row>
    <row r="31" spans="1:9" ht="31.5" customHeight="1" x14ac:dyDescent="0.2">
      <c r="A31" s="206" t="s">
        <v>248</v>
      </c>
      <c r="B31" s="207"/>
      <c r="C31" s="32">
        <v>142</v>
      </c>
      <c r="D31" s="55">
        <f>D32+D35</f>
        <v>-19519695</v>
      </c>
      <c r="E31" s="56">
        <f>E32+E35</f>
        <v>17412179</v>
      </c>
      <c r="F31" s="54">
        <f t="shared" si="1"/>
        <v>-2107516</v>
      </c>
      <c r="G31" s="55">
        <f t="shared" ref="G31:H31" si="7">G32+G35</f>
        <v>-167716110</v>
      </c>
      <c r="H31" s="56">
        <f t="shared" si="7"/>
        <v>15302095</v>
      </c>
      <c r="I31" s="54">
        <f t="shared" si="2"/>
        <v>-152414015</v>
      </c>
    </row>
    <row r="32" spans="1:9" x14ac:dyDescent="0.2">
      <c r="A32" s="207" t="s">
        <v>220</v>
      </c>
      <c r="B32" s="207"/>
      <c r="C32" s="32">
        <v>143</v>
      </c>
      <c r="D32" s="55">
        <f>D33+D34</f>
        <v>-19519695</v>
      </c>
      <c r="E32" s="56">
        <f>E33+E34</f>
        <v>8200635</v>
      </c>
      <c r="F32" s="54">
        <f t="shared" si="1"/>
        <v>-11319060</v>
      </c>
      <c r="G32" s="55">
        <f t="shared" ref="G32:H32" si="8">G33+G34</f>
        <v>-167716110</v>
      </c>
      <c r="H32" s="56">
        <f t="shared" si="8"/>
        <v>11342252</v>
      </c>
      <c r="I32" s="54">
        <f t="shared" si="2"/>
        <v>-156373858</v>
      </c>
    </row>
    <row r="33" spans="1:9" x14ac:dyDescent="0.2">
      <c r="A33" s="208" t="s">
        <v>221</v>
      </c>
      <c r="B33" s="208"/>
      <c r="C33" s="29">
        <v>144</v>
      </c>
      <c r="D33" s="52">
        <v>-19531454</v>
      </c>
      <c r="E33" s="53">
        <v>8200635</v>
      </c>
      <c r="F33" s="54">
        <f t="shared" si="1"/>
        <v>-11330819</v>
      </c>
      <c r="G33" s="52">
        <v>-167726381</v>
      </c>
      <c r="H33" s="53">
        <v>11342252</v>
      </c>
      <c r="I33" s="54">
        <f t="shared" si="2"/>
        <v>-156384129</v>
      </c>
    </row>
    <row r="34" spans="1:9" x14ac:dyDescent="0.2">
      <c r="A34" s="208" t="s">
        <v>222</v>
      </c>
      <c r="B34" s="208"/>
      <c r="C34" s="29">
        <v>145</v>
      </c>
      <c r="D34" s="52">
        <v>11759</v>
      </c>
      <c r="E34" s="53">
        <v>0</v>
      </c>
      <c r="F34" s="54">
        <f t="shared" si="1"/>
        <v>11759</v>
      </c>
      <c r="G34" s="52">
        <v>10271</v>
      </c>
      <c r="H34" s="53">
        <v>0</v>
      </c>
      <c r="I34" s="54">
        <f t="shared" si="2"/>
        <v>10271</v>
      </c>
    </row>
    <row r="35" spans="1:9" ht="31.5" customHeight="1" x14ac:dyDescent="0.2">
      <c r="A35" s="207" t="s">
        <v>223</v>
      </c>
      <c r="B35" s="207"/>
      <c r="C35" s="32">
        <v>146</v>
      </c>
      <c r="D35" s="55">
        <f>D36+D37</f>
        <v>0</v>
      </c>
      <c r="E35" s="56">
        <f>E36+E37</f>
        <v>9211544</v>
      </c>
      <c r="F35" s="54">
        <f t="shared" si="1"/>
        <v>9211544</v>
      </c>
      <c r="G35" s="55">
        <f t="shared" ref="G35:H35" si="9">G36+G37</f>
        <v>0</v>
      </c>
      <c r="H35" s="56">
        <f t="shared" si="9"/>
        <v>3959843</v>
      </c>
      <c r="I35" s="54">
        <f t="shared" si="2"/>
        <v>3959843</v>
      </c>
    </row>
    <row r="36" spans="1:9" x14ac:dyDescent="0.2">
      <c r="A36" s="208" t="s">
        <v>224</v>
      </c>
      <c r="B36" s="208"/>
      <c r="C36" s="29">
        <v>147</v>
      </c>
      <c r="D36" s="52">
        <v>0</v>
      </c>
      <c r="E36" s="53">
        <v>9211544</v>
      </c>
      <c r="F36" s="54">
        <f t="shared" si="1"/>
        <v>9211544</v>
      </c>
      <c r="G36" s="52">
        <v>0</v>
      </c>
      <c r="H36" s="53">
        <v>3959843</v>
      </c>
      <c r="I36" s="54">
        <f t="shared" si="2"/>
        <v>3959843</v>
      </c>
    </row>
    <row r="37" spans="1:9" x14ac:dyDescent="0.2">
      <c r="A37" s="208" t="s">
        <v>225</v>
      </c>
      <c r="B37" s="208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06" t="s">
        <v>317</v>
      </c>
      <c r="B38" s="207"/>
      <c r="C38" s="32">
        <v>149</v>
      </c>
      <c r="D38" s="55">
        <f>D39+D40</f>
        <v>-94987987</v>
      </c>
      <c r="E38" s="56">
        <f>E39+E40</f>
        <v>0</v>
      </c>
      <c r="F38" s="54">
        <f t="shared" si="1"/>
        <v>-94987987</v>
      </c>
      <c r="G38" s="55">
        <f t="shared" ref="G38:H38" si="10">G39+G40</f>
        <v>11314972</v>
      </c>
      <c r="H38" s="56">
        <f t="shared" si="10"/>
        <v>0</v>
      </c>
      <c r="I38" s="54">
        <f t="shared" si="2"/>
        <v>11314972</v>
      </c>
    </row>
    <row r="39" spans="1:9" x14ac:dyDescent="0.2">
      <c r="A39" s="208" t="s">
        <v>226</v>
      </c>
      <c r="B39" s="208"/>
      <c r="C39" s="29">
        <v>150</v>
      </c>
      <c r="D39" s="52">
        <v>-94987987</v>
      </c>
      <c r="E39" s="53">
        <v>0</v>
      </c>
      <c r="F39" s="54">
        <f t="shared" si="1"/>
        <v>-94987987</v>
      </c>
      <c r="G39" s="52">
        <v>11314972</v>
      </c>
      <c r="H39" s="53">
        <v>0</v>
      </c>
      <c r="I39" s="54">
        <f t="shared" si="2"/>
        <v>11314972</v>
      </c>
    </row>
    <row r="40" spans="1:9" x14ac:dyDescent="0.2">
      <c r="A40" s="208" t="s">
        <v>227</v>
      </c>
      <c r="B40" s="208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06" t="s">
        <v>228</v>
      </c>
      <c r="B41" s="207"/>
      <c r="C41" s="32">
        <v>152</v>
      </c>
      <c r="D41" s="55">
        <f>D42+D43</f>
        <v>0</v>
      </c>
      <c r="E41" s="55">
        <f>E42+E43</f>
        <v>-4738239</v>
      </c>
      <c r="F41" s="54">
        <f t="shared" si="1"/>
        <v>-4738239</v>
      </c>
      <c r="G41" s="55">
        <f>G42+G43</f>
        <v>0</v>
      </c>
      <c r="H41" s="55">
        <f>H42+H43</f>
        <v>-7645260</v>
      </c>
      <c r="I41" s="54">
        <f t="shared" si="2"/>
        <v>-7645260</v>
      </c>
    </row>
    <row r="42" spans="1:9" x14ac:dyDescent="0.2">
      <c r="A42" s="208" t="s">
        <v>13</v>
      </c>
      <c r="B42" s="208"/>
      <c r="C42" s="29">
        <v>153</v>
      </c>
      <c r="D42" s="52">
        <v>0</v>
      </c>
      <c r="E42" s="53">
        <v>-4738239</v>
      </c>
      <c r="F42" s="54">
        <f t="shared" si="1"/>
        <v>-4738239</v>
      </c>
      <c r="G42" s="52">
        <v>0</v>
      </c>
      <c r="H42" s="53">
        <v>-7645260</v>
      </c>
      <c r="I42" s="54">
        <f t="shared" si="2"/>
        <v>-7645260</v>
      </c>
    </row>
    <row r="43" spans="1:9" x14ac:dyDescent="0.2">
      <c r="A43" s="208" t="s">
        <v>14</v>
      </c>
      <c r="B43" s="208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">
      <c r="A44" s="206" t="s">
        <v>229</v>
      </c>
      <c r="B44" s="207"/>
      <c r="C44" s="32">
        <v>155</v>
      </c>
      <c r="D44" s="55">
        <f>D45+D49</f>
        <v>-98002734</v>
      </c>
      <c r="E44" s="56">
        <f>E45+E49</f>
        <v>-784443453</v>
      </c>
      <c r="F44" s="54">
        <f t="shared" si="1"/>
        <v>-882446187</v>
      </c>
      <c r="G44" s="55">
        <f t="shared" ref="G44:H44" si="11">G45+G49</f>
        <v>-84348494</v>
      </c>
      <c r="H44" s="56">
        <f t="shared" si="11"/>
        <v>-832018936</v>
      </c>
      <c r="I44" s="54">
        <f t="shared" si="2"/>
        <v>-916367430</v>
      </c>
    </row>
    <row r="45" spans="1:9" x14ac:dyDescent="0.2">
      <c r="A45" s="207" t="s">
        <v>230</v>
      </c>
      <c r="B45" s="207"/>
      <c r="C45" s="32">
        <v>156</v>
      </c>
      <c r="D45" s="55">
        <f>D46+D47+D48</f>
        <v>-47035632</v>
      </c>
      <c r="E45" s="56">
        <f>E46+E47+E48</f>
        <v>-439398514</v>
      </c>
      <c r="F45" s="54">
        <f t="shared" si="1"/>
        <v>-486434146</v>
      </c>
      <c r="G45" s="55">
        <f t="shared" ref="G45:H45" si="12">G46+G47+G48</f>
        <v>-37326726</v>
      </c>
      <c r="H45" s="56">
        <f t="shared" si="12"/>
        <v>-474735493</v>
      </c>
      <c r="I45" s="54">
        <f t="shared" si="2"/>
        <v>-512062219</v>
      </c>
    </row>
    <row r="46" spans="1:9" x14ac:dyDescent="0.2">
      <c r="A46" s="208" t="s">
        <v>15</v>
      </c>
      <c r="B46" s="208"/>
      <c r="C46" s="29">
        <v>157</v>
      </c>
      <c r="D46" s="52">
        <v>-19666349</v>
      </c>
      <c r="E46" s="53">
        <v>-329739890</v>
      </c>
      <c r="F46" s="54">
        <f t="shared" si="1"/>
        <v>-349406239</v>
      </c>
      <c r="G46" s="52">
        <v>-11400130</v>
      </c>
      <c r="H46" s="53">
        <v>-263988593</v>
      </c>
      <c r="I46" s="54">
        <f t="shared" si="2"/>
        <v>-275388723</v>
      </c>
    </row>
    <row r="47" spans="1:9" x14ac:dyDescent="0.2">
      <c r="A47" s="208" t="s">
        <v>16</v>
      </c>
      <c r="B47" s="208"/>
      <c r="C47" s="29">
        <v>158</v>
      </c>
      <c r="D47" s="52">
        <v>-27369283</v>
      </c>
      <c r="E47" s="53">
        <v>-186232044</v>
      </c>
      <c r="F47" s="54">
        <f t="shared" si="1"/>
        <v>-213601327</v>
      </c>
      <c r="G47" s="52">
        <v>-25926596</v>
      </c>
      <c r="H47" s="53">
        <v>-185454230</v>
      </c>
      <c r="I47" s="54">
        <f t="shared" si="2"/>
        <v>-211380826</v>
      </c>
    </row>
    <row r="48" spans="1:9" x14ac:dyDescent="0.2">
      <c r="A48" s="208" t="s">
        <v>17</v>
      </c>
      <c r="B48" s="208"/>
      <c r="C48" s="29">
        <v>159</v>
      </c>
      <c r="D48" s="52">
        <v>0</v>
      </c>
      <c r="E48" s="53">
        <v>76573420</v>
      </c>
      <c r="F48" s="54">
        <f t="shared" si="1"/>
        <v>76573420</v>
      </c>
      <c r="G48" s="52">
        <v>0</v>
      </c>
      <c r="H48" s="53">
        <v>-25292670</v>
      </c>
      <c r="I48" s="54">
        <f t="shared" si="2"/>
        <v>-25292670</v>
      </c>
    </row>
    <row r="49" spans="1:9" ht="24.75" customHeight="1" x14ac:dyDescent="0.2">
      <c r="A49" s="207" t="s">
        <v>231</v>
      </c>
      <c r="B49" s="207"/>
      <c r="C49" s="32">
        <v>160</v>
      </c>
      <c r="D49" s="55">
        <f>D50+D51+D52</f>
        <v>-50967102</v>
      </c>
      <c r="E49" s="56">
        <f>E50+E51+E52</f>
        <v>-345044939</v>
      </c>
      <c r="F49" s="54">
        <f t="shared" si="1"/>
        <v>-396012041</v>
      </c>
      <c r="G49" s="55">
        <f t="shared" ref="G49:H49" si="13">G50+G51+G52</f>
        <v>-47021768</v>
      </c>
      <c r="H49" s="56">
        <f t="shared" si="13"/>
        <v>-357283443</v>
      </c>
      <c r="I49" s="54">
        <f t="shared" si="2"/>
        <v>-404305211</v>
      </c>
    </row>
    <row r="50" spans="1:9" x14ac:dyDescent="0.2">
      <c r="A50" s="208" t="s">
        <v>232</v>
      </c>
      <c r="B50" s="208"/>
      <c r="C50" s="29">
        <v>161</v>
      </c>
      <c r="D50" s="52">
        <v>-2861003</v>
      </c>
      <c r="E50" s="53">
        <v>-39699726</v>
      </c>
      <c r="F50" s="54">
        <f t="shared" si="1"/>
        <v>-42560729</v>
      </c>
      <c r="G50" s="52">
        <v>-3686062</v>
      </c>
      <c r="H50" s="53">
        <v>-54248874</v>
      </c>
      <c r="I50" s="54">
        <f t="shared" si="2"/>
        <v>-57934936</v>
      </c>
    </row>
    <row r="51" spans="1:9" x14ac:dyDescent="0.2">
      <c r="A51" s="208" t="s">
        <v>28</v>
      </c>
      <c r="B51" s="208"/>
      <c r="C51" s="29">
        <v>162</v>
      </c>
      <c r="D51" s="52">
        <v>-20628243</v>
      </c>
      <c r="E51" s="53">
        <v>-118368891</v>
      </c>
      <c r="F51" s="54">
        <f t="shared" si="1"/>
        <v>-138997134</v>
      </c>
      <c r="G51" s="52">
        <v>-19365586</v>
      </c>
      <c r="H51" s="53">
        <v>-124374460</v>
      </c>
      <c r="I51" s="54">
        <f t="shared" si="2"/>
        <v>-143740046</v>
      </c>
    </row>
    <row r="52" spans="1:9" x14ac:dyDescent="0.2">
      <c r="A52" s="208" t="s">
        <v>29</v>
      </c>
      <c r="B52" s="208"/>
      <c r="C52" s="29">
        <v>163</v>
      </c>
      <c r="D52" s="52">
        <v>-27477856</v>
      </c>
      <c r="E52" s="53">
        <v>-186976322</v>
      </c>
      <c r="F52" s="54">
        <f t="shared" si="1"/>
        <v>-214454178</v>
      </c>
      <c r="G52" s="52">
        <v>-23970120</v>
      </c>
      <c r="H52" s="53">
        <v>-178660109</v>
      </c>
      <c r="I52" s="54">
        <f t="shared" si="2"/>
        <v>-202630229</v>
      </c>
    </row>
    <row r="53" spans="1:9" x14ac:dyDescent="0.2">
      <c r="A53" s="206" t="s">
        <v>233</v>
      </c>
      <c r="B53" s="207"/>
      <c r="C53" s="32">
        <v>164</v>
      </c>
      <c r="D53" s="55">
        <f>D54+D55+D56+D57+D58+D59+D60</f>
        <v>-38797438</v>
      </c>
      <c r="E53" s="56">
        <f>E54+E55+E56+E57+E58+E59+E60</f>
        <v>-166759562</v>
      </c>
      <c r="F53" s="54">
        <f t="shared" si="1"/>
        <v>-205557000</v>
      </c>
      <c r="G53" s="55">
        <f t="shared" ref="G53:H53" si="14">G54+G55+G56+G57+G58+G59+G60</f>
        <v>-4940320</v>
      </c>
      <c r="H53" s="56">
        <f t="shared" si="14"/>
        <v>-141817187</v>
      </c>
      <c r="I53" s="54">
        <f t="shared" si="2"/>
        <v>-146757507</v>
      </c>
    </row>
    <row r="54" spans="1:9" ht="24" customHeight="1" x14ac:dyDescent="0.2">
      <c r="A54" s="208" t="s">
        <v>318</v>
      </c>
      <c r="B54" s="208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">
      <c r="A55" s="208" t="s">
        <v>30</v>
      </c>
      <c r="B55" s="208"/>
      <c r="C55" s="29">
        <v>166</v>
      </c>
      <c r="D55" s="52">
        <v>-11362</v>
      </c>
      <c r="E55" s="53">
        <v>-1113246</v>
      </c>
      <c r="F55" s="54">
        <f t="shared" si="1"/>
        <v>-1124608</v>
      </c>
      <c r="G55" s="52">
        <v>-1321372</v>
      </c>
      <c r="H55" s="53">
        <v>-8932083</v>
      </c>
      <c r="I55" s="54">
        <f t="shared" si="2"/>
        <v>-10253455</v>
      </c>
    </row>
    <row r="56" spans="1:9" x14ac:dyDescent="0.2">
      <c r="A56" s="208" t="s">
        <v>69</v>
      </c>
      <c r="B56" s="208"/>
      <c r="C56" s="29">
        <v>167</v>
      </c>
      <c r="D56" s="52">
        <v>-452538</v>
      </c>
      <c r="E56" s="53">
        <v>-40381761</v>
      </c>
      <c r="F56" s="54">
        <f t="shared" si="1"/>
        <v>-40834299</v>
      </c>
      <c r="G56" s="52">
        <v>0</v>
      </c>
      <c r="H56" s="53">
        <v>-34485331</v>
      </c>
      <c r="I56" s="54">
        <f t="shared" si="2"/>
        <v>-34485331</v>
      </c>
    </row>
    <row r="57" spans="1:9" x14ac:dyDescent="0.2">
      <c r="A57" s="208" t="s">
        <v>234</v>
      </c>
      <c r="B57" s="208"/>
      <c r="C57" s="29">
        <v>168</v>
      </c>
      <c r="D57" s="52">
        <v>-3811436</v>
      </c>
      <c r="E57" s="53">
        <v>-7599102</v>
      </c>
      <c r="F57" s="54">
        <f t="shared" si="1"/>
        <v>-11410538</v>
      </c>
      <c r="G57" s="52">
        <v>-864282</v>
      </c>
      <c r="H57" s="53">
        <v>-16181820</v>
      </c>
      <c r="I57" s="54">
        <f t="shared" si="2"/>
        <v>-17046102</v>
      </c>
    </row>
    <row r="58" spans="1:9" x14ac:dyDescent="0.2">
      <c r="A58" s="208" t="s">
        <v>235</v>
      </c>
      <c r="B58" s="208"/>
      <c r="C58" s="29">
        <v>169</v>
      </c>
      <c r="D58" s="52">
        <v>-34429</v>
      </c>
      <c r="E58" s="53">
        <v>-3585027</v>
      </c>
      <c r="F58" s="54">
        <f t="shared" si="1"/>
        <v>-3619456</v>
      </c>
      <c r="G58" s="52">
        <v>-300004</v>
      </c>
      <c r="H58" s="53">
        <v>-5324927</v>
      </c>
      <c r="I58" s="54">
        <f t="shared" si="2"/>
        <v>-5624931</v>
      </c>
    </row>
    <row r="59" spans="1:9" x14ac:dyDescent="0.2">
      <c r="A59" s="208" t="s">
        <v>236</v>
      </c>
      <c r="B59" s="208"/>
      <c r="C59" s="29">
        <v>170</v>
      </c>
      <c r="D59" s="52">
        <v>-32211093</v>
      </c>
      <c r="E59" s="53">
        <v>-13705198</v>
      </c>
      <c r="F59" s="54">
        <f t="shared" si="1"/>
        <v>-45916291</v>
      </c>
      <c r="G59" s="52">
        <v>0</v>
      </c>
      <c r="H59" s="53">
        <v>0</v>
      </c>
      <c r="I59" s="54">
        <f t="shared" si="2"/>
        <v>0</v>
      </c>
    </row>
    <row r="60" spans="1:9" x14ac:dyDescent="0.2">
      <c r="A60" s="208" t="s">
        <v>94</v>
      </c>
      <c r="B60" s="208"/>
      <c r="C60" s="29">
        <v>171</v>
      </c>
      <c r="D60" s="52">
        <v>-2276580</v>
      </c>
      <c r="E60" s="53">
        <v>-100375228</v>
      </c>
      <c r="F60" s="54">
        <f t="shared" si="1"/>
        <v>-102651808</v>
      </c>
      <c r="G60" s="52">
        <v>-2454662</v>
      </c>
      <c r="H60" s="53">
        <v>-76893026</v>
      </c>
      <c r="I60" s="54">
        <f t="shared" si="2"/>
        <v>-79347688</v>
      </c>
    </row>
    <row r="61" spans="1:9" ht="29.25" customHeight="1" x14ac:dyDescent="0.2">
      <c r="A61" s="206" t="s">
        <v>319</v>
      </c>
      <c r="B61" s="207"/>
      <c r="C61" s="32">
        <v>172</v>
      </c>
      <c r="D61" s="55">
        <f>D62+D63</f>
        <v>-54988</v>
      </c>
      <c r="E61" s="56">
        <f>E62+E63</f>
        <v>-31433179</v>
      </c>
      <c r="F61" s="54">
        <f t="shared" si="1"/>
        <v>-31488167</v>
      </c>
      <c r="G61" s="55">
        <f t="shared" ref="G61:H61" si="15">G62+G63</f>
        <v>-407137</v>
      </c>
      <c r="H61" s="56">
        <f t="shared" si="15"/>
        <v>-36775208</v>
      </c>
      <c r="I61" s="54">
        <f t="shared" si="2"/>
        <v>-37182345</v>
      </c>
    </row>
    <row r="62" spans="1:9" x14ac:dyDescent="0.2">
      <c r="A62" s="208" t="s">
        <v>31</v>
      </c>
      <c r="B62" s="208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">
      <c r="A63" s="208" t="s">
        <v>32</v>
      </c>
      <c r="B63" s="208"/>
      <c r="C63" s="29">
        <v>174</v>
      </c>
      <c r="D63" s="52">
        <v>-54988</v>
      </c>
      <c r="E63" s="53">
        <v>-31433179</v>
      </c>
      <c r="F63" s="54">
        <f t="shared" si="1"/>
        <v>-31488167</v>
      </c>
      <c r="G63" s="52">
        <v>-407137</v>
      </c>
      <c r="H63" s="53">
        <v>-36775208</v>
      </c>
      <c r="I63" s="54">
        <f t="shared" si="2"/>
        <v>-37182345</v>
      </c>
    </row>
    <row r="64" spans="1:9" x14ac:dyDescent="0.2">
      <c r="A64" s="209" t="s">
        <v>238</v>
      </c>
      <c r="B64" s="208"/>
      <c r="C64" s="29">
        <v>175</v>
      </c>
      <c r="D64" s="52">
        <v>0</v>
      </c>
      <c r="E64" s="53">
        <v>-17377235</v>
      </c>
      <c r="F64" s="54">
        <f t="shared" si="1"/>
        <v>-17377235</v>
      </c>
      <c r="G64" s="52">
        <v>-990</v>
      </c>
      <c r="H64" s="53">
        <v>-11298522</v>
      </c>
      <c r="I64" s="54">
        <f t="shared" si="2"/>
        <v>-11299512</v>
      </c>
    </row>
    <row r="65" spans="1:9" ht="42" customHeight="1" x14ac:dyDescent="0.2">
      <c r="A65" s="206" t="s">
        <v>249</v>
      </c>
      <c r="B65" s="207"/>
      <c r="C65" s="32">
        <v>176</v>
      </c>
      <c r="D65" s="55">
        <f>D7+D13+D21+D22+D23+D24+D31+D38+D41+D53+D61+D64+D44</f>
        <v>41767719</v>
      </c>
      <c r="E65" s="56">
        <f>E7+E13+E21+E22+E23+E24+E31+E38+E41+E53+E61+E64+E44</f>
        <v>283310405</v>
      </c>
      <c r="F65" s="54">
        <f t="shared" si="1"/>
        <v>325078124</v>
      </c>
      <c r="G65" s="55">
        <f t="shared" ref="G65:H65" si="16">G7+G13+G21+G22+G23+G24+G31+G38+G41+G53+G61+G64+G44</f>
        <v>48490981</v>
      </c>
      <c r="H65" s="56">
        <f t="shared" si="16"/>
        <v>304894400</v>
      </c>
      <c r="I65" s="54">
        <f t="shared" si="2"/>
        <v>353385381</v>
      </c>
    </row>
    <row r="66" spans="1:9" x14ac:dyDescent="0.2">
      <c r="A66" s="206" t="s">
        <v>239</v>
      </c>
      <c r="B66" s="207"/>
      <c r="C66" s="32">
        <v>177</v>
      </c>
      <c r="D66" s="55">
        <f>D67+D68</f>
        <v>-5557841</v>
      </c>
      <c r="E66" s="56">
        <f>E67+E68</f>
        <v>-49102525</v>
      </c>
      <c r="F66" s="54">
        <f t="shared" si="1"/>
        <v>-54660366</v>
      </c>
      <c r="G66" s="55">
        <f t="shared" ref="G66:H66" si="17">G67+G68</f>
        <v>-8815039</v>
      </c>
      <c r="H66" s="56">
        <f t="shared" si="17"/>
        <v>-51439629</v>
      </c>
      <c r="I66" s="54">
        <f t="shared" si="2"/>
        <v>-60254668</v>
      </c>
    </row>
    <row r="67" spans="1:9" x14ac:dyDescent="0.2">
      <c r="A67" s="208" t="s">
        <v>240</v>
      </c>
      <c r="B67" s="208"/>
      <c r="C67" s="29">
        <v>178</v>
      </c>
      <c r="D67" s="52">
        <v>-7159028</v>
      </c>
      <c r="E67" s="53">
        <v>-30917949</v>
      </c>
      <c r="F67" s="54">
        <f t="shared" si="1"/>
        <v>-38076977</v>
      </c>
      <c r="G67" s="52">
        <v>-8731189</v>
      </c>
      <c r="H67" s="53">
        <v>-35245008</v>
      </c>
      <c r="I67" s="54">
        <f t="shared" si="2"/>
        <v>-43976197</v>
      </c>
    </row>
    <row r="68" spans="1:9" x14ac:dyDescent="0.2">
      <c r="A68" s="208" t="s">
        <v>241</v>
      </c>
      <c r="B68" s="208"/>
      <c r="C68" s="29">
        <v>179</v>
      </c>
      <c r="D68" s="52">
        <v>1601187</v>
      </c>
      <c r="E68" s="53">
        <v>-18184576</v>
      </c>
      <c r="F68" s="54">
        <f t="shared" si="1"/>
        <v>-16583389</v>
      </c>
      <c r="G68" s="52">
        <v>-83850</v>
      </c>
      <c r="H68" s="53">
        <v>-16194621</v>
      </c>
      <c r="I68" s="54">
        <f t="shared" si="2"/>
        <v>-16278471</v>
      </c>
    </row>
    <row r="69" spans="1:9" ht="24" customHeight="1" x14ac:dyDescent="0.2">
      <c r="A69" s="206" t="s">
        <v>320</v>
      </c>
      <c r="B69" s="207"/>
      <c r="C69" s="32">
        <v>180</v>
      </c>
      <c r="D69" s="55">
        <f>D65+D66</f>
        <v>36209878</v>
      </c>
      <c r="E69" s="56">
        <f>E65+E66</f>
        <v>234207880</v>
      </c>
      <c r="F69" s="54">
        <f t="shared" si="1"/>
        <v>270417758</v>
      </c>
      <c r="G69" s="55">
        <f t="shared" ref="G69:H69" si="18">G65+G66</f>
        <v>39675942</v>
      </c>
      <c r="H69" s="56">
        <f t="shared" si="18"/>
        <v>253454771</v>
      </c>
      <c r="I69" s="54">
        <f t="shared" si="2"/>
        <v>293130713</v>
      </c>
    </row>
    <row r="70" spans="1:9" x14ac:dyDescent="0.2">
      <c r="A70" s="202" t="s">
        <v>95</v>
      </c>
      <c r="B70" s="202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">
      <c r="A71" s="202" t="s">
        <v>242</v>
      </c>
      <c r="B71" s="202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06" t="s">
        <v>243</v>
      </c>
      <c r="B72" s="206"/>
      <c r="C72" s="32">
        <v>183</v>
      </c>
      <c r="D72" s="55">
        <f>D7+D13+D21+D22+D23+D68</f>
        <v>698993710</v>
      </c>
      <c r="E72" s="56">
        <f>E7+E13+E21+E22+E23+E68</f>
        <v>2298996870</v>
      </c>
      <c r="F72" s="54">
        <f t="shared" ref="F72:F86" si="19">D72+E72</f>
        <v>2997990580</v>
      </c>
      <c r="G72" s="55">
        <f t="shared" ref="G72:H72" si="20">G7+G13+G21+G22+G23+G68</f>
        <v>651053691</v>
      </c>
      <c r="H72" s="56">
        <f t="shared" si="20"/>
        <v>2398725407</v>
      </c>
      <c r="I72" s="54">
        <f t="shared" ref="I72:I86" si="21">G72+H72</f>
        <v>3049779098</v>
      </c>
    </row>
    <row r="73" spans="1:9" ht="31.5" customHeight="1" x14ac:dyDescent="0.2">
      <c r="A73" s="206" t="s">
        <v>316</v>
      </c>
      <c r="B73" s="206"/>
      <c r="C73" s="32">
        <v>184</v>
      </c>
      <c r="D73" s="55">
        <f>D24+D31+D38+D41+D44+D53+D61+D64+D67</f>
        <v>-662783832</v>
      </c>
      <c r="E73" s="56">
        <f>E24+E31+E38+E41+E44+E53+E61+E64+E67</f>
        <v>-2064788990</v>
      </c>
      <c r="F73" s="54">
        <f t="shared" si="19"/>
        <v>-2727572822</v>
      </c>
      <c r="G73" s="55">
        <f t="shared" ref="G73:H73" si="22">G24+G31+G38+G41+G44+G53+G61+G64+G67</f>
        <v>-611377749</v>
      </c>
      <c r="H73" s="56">
        <f t="shared" si="22"/>
        <v>-2145270636</v>
      </c>
      <c r="I73" s="54">
        <f t="shared" si="21"/>
        <v>-2756648385</v>
      </c>
    </row>
    <row r="74" spans="1:9" x14ac:dyDescent="0.2">
      <c r="A74" s="206" t="s">
        <v>244</v>
      </c>
      <c r="B74" s="207"/>
      <c r="C74" s="32">
        <v>185</v>
      </c>
      <c r="D74" s="55">
        <f>D75+D76+D77+D78+D79+D80+D81+D82</f>
        <v>-15305115</v>
      </c>
      <c r="E74" s="56">
        <f>E75+E76+E77+E78+E79+E80+E81+E82</f>
        <v>-45759719</v>
      </c>
      <c r="F74" s="54">
        <f t="shared" si="19"/>
        <v>-61064834</v>
      </c>
      <c r="G74" s="55">
        <f t="shared" ref="G74:H74" si="23">G75+G76+G77+G78+G79+G80+G81+G82</f>
        <v>81013025</v>
      </c>
      <c r="H74" s="56">
        <f t="shared" si="23"/>
        <v>162936980</v>
      </c>
      <c r="I74" s="54">
        <f t="shared" si="21"/>
        <v>243950005</v>
      </c>
    </row>
    <row r="75" spans="1:9" ht="27.75" customHeight="1" x14ac:dyDescent="0.2">
      <c r="A75" s="205" t="s">
        <v>321</v>
      </c>
      <c r="B75" s="205"/>
      <c r="C75" s="29">
        <v>186</v>
      </c>
      <c r="D75" s="52">
        <v>0</v>
      </c>
      <c r="E75" s="53">
        <v>-1277</v>
      </c>
      <c r="F75" s="54">
        <f t="shared" si="19"/>
        <v>-1277</v>
      </c>
      <c r="G75" s="52">
        <v>0</v>
      </c>
      <c r="H75" s="53">
        <v>-30198</v>
      </c>
      <c r="I75" s="54">
        <f t="shared" si="21"/>
        <v>-30198</v>
      </c>
    </row>
    <row r="76" spans="1:9" ht="21.6" customHeight="1" x14ac:dyDescent="0.2">
      <c r="A76" s="205" t="s">
        <v>322</v>
      </c>
      <c r="B76" s="205"/>
      <c r="C76" s="29">
        <v>187</v>
      </c>
      <c r="D76" s="52">
        <v>-18664774</v>
      </c>
      <c r="E76" s="53">
        <v>-53199877</v>
      </c>
      <c r="F76" s="54">
        <f t="shared" si="19"/>
        <v>-71864651</v>
      </c>
      <c r="G76" s="52">
        <v>98796373</v>
      </c>
      <c r="H76" s="53">
        <v>198076792</v>
      </c>
      <c r="I76" s="54">
        <f t="shared" si="21"/>
        <v>296873165</v>
      </c>
    </row>
    <row r="77" spans="1:9" ht="28.15" customHeight="1" x14ac:dyDescent="0.2">
      <c r="A77" s="205" t="s">
        <v>323</v>
      </c>
      <c r="B77" s="205"/>
      <c r="C77" s="29">
        <v>188</v>
      </c>
      <c r="D77" s="52">
        <v>0</v>
      </c>
      <c r="E77" s="53">
        <v>-2603101</v>
      </c>
      <c r="F77" s="54">
        <f t="shared" si="19"/>
        <v>-2603101</v>
      </c>
      <c r="G77" s="52">
        <v>0</v>
      </c>
      <c r="H77" s="53">
        <v>663668</v>
      </c>
      <c r="I77" s="54">
        <f t="shared" si="21"/>
        <v>663668</v>
      </c>
    </row>
    <row r="78" spans="1:9" ht="25.15" customHeight="1" x14ac:dyDescent="0.2">
      <c r="A78" s="205" t="s">
        <v>324</v>
      </c>
      <c r="B78" s="205"/>
      <c r="C78" s="29">
        <v>189</v>
      </c>
      <c r="D78" s="52">
        <v>0</v>
      </c>
      <c r="E78" s="53">
        <v>0</v>
      </c>
      <c r="F78" s="54">
        <f t="shared" si="19"/>
        <v>0</v>
      </c>
      <c r="G78" s="52">
        <v>0</v>
      </c>
      <c r="H78" s="53">
        <v>0</v>
      </c>
      <c r="I78" s="54">
        <f t="shared" si="21"/>
        <v>0</v>
      </c>
    </row>
    <row r="79" spans="1:9" x14ac:dyDescent="0.2">
      <c r="A79" s="205" t="s">
        <v>96</v>
      </c>
      <c r="B79" s="205"/>
      <c r="C79" s="29">
        <v>190</v>
      </c>
      <c r="D79" s="52">
        <v>0</v>
      </c>
      <c r="E79" s="53">
        <v>0</v>
      </c>
      <c r="F79" s="54">
        <f t="shared" si="19"/>
        <v>0</v>
      </c>
      <c r="G79" s="52">
        <v>0</v>
      </c>
      <c r="H79" s="53">
        <v>0</v>
      </c>
      <c r="I79" s="54">
        <f t="shared" si="21"/>
        <v>0</v>
      </c>
    </row>
    <row r="80" spans="1:9" ht="21" customHeight="1" x14ac:dyDescent="0.2">
      <c r="A80" s="205" t="s">
        <v>97</v>
      </c>
      <c r="B80" s="205"/>
      <c r="C80" s="29">
        <v>191</v>
      </c>
      <c r="D80" s="52">
        <v>0</v>
      </c>
      <c r="E80" s="53">
        <v>0</v>
      </c>
      <c r="F80" s="54">
        <f t="shared" si="19"/>
        <v>0</v>
      </c>
      <c r="G80" s="52">
        <v>0</v>
      </c>
      <c r="H80" s="53">
        <v>0</v>
      </c>
      <c r="I80" s="54">
        <f t="shared" si="21"/>
        <v>0</v>
      </c>
    </row>
    <row r="81" spans="1:9" ht="16.149999999999999" customHeight="1" x14ac:dyDescent="0.2">
      <c r="A81" s="205" t="s">
        <v>98</v>
      </c>
      <c r="B81" s="205"/>
      <c r="C81" s="29">
        <v>192</v>
      </c>
      <c r="D81" s="52">
        <v>0</v>
      </c>
      <c r="E81" s="53">
        <v>0</v>
      </c>
      <c r="F81" s="54">
        <f t="shared" si="19"/>
        <v>0</v>
      </c>
      <c r="G81" s="52">
        <v>0</v>
      </c>
      <c r="H81" s="53">
        <v>0</v>
      </c>
      <c r="I81" s="54">
        <f t="shared" si="21"/>
        <v>0</v>
      </c>
    </row>
    <row r="82" spans="1:9" x14ac:dyDescent="0.2">
      <c r="A82" s="205" t="s">
        <v>99</v>
      </c>
      <c r="B82" s="205"/>
      <c r="C82" s="29">
        <v>193</v>
      </c>
      <c r="D82" s="52">
        <v>3359659</v>
      </c>
      <c r="E82" s="53">
        <v>10044536</v>
      </c>
      <c r="F82" s="54">
        <f t="shared" si="19"/>
        <v>13404195</v>
      </c>
      <c r="G82" s="52">
        <v>-17783348</v>
      </c>
      <c r="H82" s="53">
        <v>-35773282</v>
      </c>
      <c r="I82" s="54">
        <f t="shared" si="21"/>
        <v>-53556630</v>
      </c>
    </row>
    <row r="83" spans="1:9" x14ac:dyDescent="0.2">
      <c r="A83" s="206" t="s">
        <v>245</v>
      </c>
      <c r="B83" s="207"/>
      <c r="C83" s="32">
        <v>194</v>
      </c>
      <c r="D83" s="55">
        <f>D69+D74</f>
        <v>20904763</v>
      </c>
      <c r="E83" s="56">
        <f>E69+E74</f>
        <v>188448161</v>
      </c>
      <c r="F83" s="54">
        <f t="shared" si="19"/>
        <v>209352924</v>
      </c>
      <c r="G83" s="55">
        <f t="shared" ref="G83:H83" si="24">G69+G74</f>
        <v>120688967</v>
      </c>
      <c r="H83" s="56">
        <f t="shared" si="24"/>
        <v>416391751</v>
      </c>
      <c r="I83" s="54">
        <f t="shared" si="21"/>
        <v>537080718</v>
      </c>
    </row>
    <row r="84" spans="1:9" x14ac:dyDescent="0.2">
      <c r="A84" s="202" t="s">
        <v>246</v>
      </c>
      <c r="B84" s="202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">
      <c r="A85" s="202" t="s">
        <v>247</v>
      </c>
      <c r="B85" s="202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03" t="s">
        <v>110</v>
      </c>
      <c r="B86" s="204"/>
      <c r="C86" s="30">
        <v>197</v>
      </c>
      <c r="D86" s="57">
        <v>0</v>
      </c>
      <c r="E86" s="58">
        <v>0</v>
      </c>
      <c r="F86" s="59">
        <f t="shared" si="19"/>
        <v>0</v>
      </c>
      <c r="G86" s="57">
        <v>0</v>
      </c>
      <c r="H86" s="58">
        <v>0</v>
      </c>
      <c r="I86" s="59">
        <f t="shared" si="21"/>
        <v>0</v>
      </c>
    </row>
  </sheetData>
  <sheetProtection algorithmName="SHA-512" hashValue="7FH/vnqcP0mJLG+Fp8ILTyRQw8AWdqhz6HzZL0OJFBK/hNIKi0tJJLEM67sgXEG059Bg0Js52WR279M4NKyVsw==" saltValue="/4Ndd8818RfHObNpD3d+YQ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zoomScaleNormal="100" zoomScaleSheetLayoutView="100" workbookViewId="0">
      <selection activeCell="K81" sqref="K81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14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 ht="12.75" customHeight="1" x14ac:dyDescent="0.2">
      <c r="A2" s="198" t="s">
        <v>387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">
      <c r="A4" s="200" t="s">
        <v>0</v>
      </c>
      <c r="B4" s="201"/>
      <c r="C4" s="200" t="s">
        <v>77</v>
      </c>
      <c r="D4" s="185" t="s">
        <v>4</v>
      </c>
      <c r="E4" s="186"/>
      <c r="F4" s="186"/>
      <c r="G4" s="185" t="s">
        <v>285</v>
      </c>
      <c r="H4" s="186"/>
      <c r="I4" s="186"/>
    </row>
    <row r="5" spans="1:9" ht="24" customHeight="1" x14ac:dyDescent="0.2">
      <c r="A5" s="201"/>
      <c r="B5" s="201"/>
      <c r="C5" s="201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0">
        <v>1</v>
      </c>
      <c r="B6" s="201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190" t="s">
        <v>205</v>
      </c>
      <c r="B7" s="188"/>
      <c r="C7" s="26">
        <v>118</v>
      </c>
      <c r="D7" s="40">
        <f>D8+D9+D10+D11+D12</f>
        <v>112665796</v>
      </c>
      <c r="E7" s="40">
        <f>E8+E9+E10+E11+E12</f>
        <v>467449695</v>
      </c>
      <c r="F7" s="40">
        <f>D7+E7</f>
        <v>580115491</v>
      </c>
      <c r="G7" s="40">
        <f t="shared" ref="G7:H7" si="0">G8+G9+G10+G11+G12</f>
        <v>80451008</v>
      </c>
      <c r="H7" s="40">
        <f t="shared" si="0"/>
        <v>521380281</v>
      </c>
      <c r="I7" s="40">
        <f>G7+H7</f>
        <v>601831289</v>
      </c>
    </row>
    <row r="8" spans="1:9" x14ac:dyDescent="0.2">
      <c r="A8" s="189" t="s">
        <v>67</v>
      </c>
      <c r="B8" s="189"/>
      <c r="C8" s="27">
        <v>119</v>
      </c>
      <c r="D8" s="41">
        <v>112916145</v>
      </c>
      <c r="E8" s="41">
        <v>375282223</v>
      </c>
      <c r="F8" s="40">
        <f t="shared" ref="F8:F71" si="1">D8+E8</f>
        <v>488198368</v>
      </c>
      <c r="G8" s="41">
        <v>80493147</v>
      </c>
      <c r="H8" s="41">
        <v>397562148</v>
      </c>
      <c r="I8" s="40">
        <f t="shared" ref="I8:I71" si="2">G8+H8</f>
        <v>478055295</v>
      </c>
    </row>
    <row r="9" spans="1:9" ht="19.5" customHeight="1" x14ac:dyDescent="0.2">
      <c r="A9" s="189" t="s">
        <v>206</v>
      </c>
      <c r="B9" s="189"/>
      <c r="C9" s="27">
        <v>120</v>
      </c>
      <c r="D9" s="41">
        <v>0</v>
      </c>
      <c r="E9" s="41">
        <v>-3870838</v>
      </c>
      <c r="F9" s="40">
        <f t="shared" si="1"/>
        <v>-3870838</v>
      </c>
      <c r="G9" s="41">
        <v>0</v>
      </c>
      <c r="H9" s="41">
        <v>11684543</v>
      </c>
      <c r="I9" s="40">
        <f t="shared" si="2"/>
        <v>11684543</v>
      </c>
    </row>
    <row r="10" spans="1:9" x14ac:dyDescent="0.2">
      <c r="A10" s="189" t="s">
        <v>207</v>
      </c>
      <c r="B10" s="189"/>
      <c r="C10" s="27">
        <v>121</v>
      </c>
      <c r="D10" s="41">
        <v>-20547</v>
      </c>
      <c r="E10" s="41">
        <v>-56299825</v>
      </c>
      <c r="F10" s="40">
        <f t="shared" si="1"/>
        <v>-56320372</v>
      </c>
      <c r="G10" s="41">
        <v>-27529</v>
      </c>
      <c r="H10" s="41">
        <v>-36074092</v>
      </c>
      <c r="I10" s="40">
        <f t="shared" si="2"/>
        <v>-36101621</v>
      </c>
    </row>
    <row r="11" spans="1:9" ht="22.5" customHeight="1" x14ac:dyDescent="0.2">
      <c r="A11" s="189" t="s">
        <v>208</v>
      </c>
      <c r="B11" s="189"/>
      <c r="C11" s="27">
        <v>122</v>
      </c>
      <c r="D11" s="41">
        <v>-218328</v>
      </c>
      <c r="E11" s="41">
        <v>173568104</v>
      </c>
      <c r="F11" s="40">
        <f t="shared" si="1"/>
        <v>173349776</v>
      </c>
      <c r="G11" s="41">
        <v>-11852</v>
      </c>
      <c r="H11" s="41">
        <v>181813142</v>
      </c>
      <c r="I11" s="40">
        <f t="shared" si="2"/>
        <v>181801290</v>
      </c>
    </row>
    <row r="12" spans="1:9" ht="21.75" customHeight="1" x14ac:dyDescent="0.2">
      <c r="A12" s="189" t="s">
        <v>209</v>
      </c>
      <c r="B12" s="189"/>
      <c r="C12" s="27">
        <v>123</v>
      </c>
      <c r="D12" s="41">
        <v>-11474</v>
      </c>
      <c r="E12" s="41">
        <v>-21229969</v>
      </c>
      <c r="F12" s="40">
        <f t="shared" si="1"/>
        <v>-21241443</v>
      </c>
      <c r="G12" s="41">
        <v>-2758</v>
      </c>
      <c r="H12" s="41">
        <v>-33605460</v>
      </c>
      <c r="I12" s="40">
        <f t="shared" si="2"/>
        <v>-33608218</v>
      </c>
    </row>
    <row r="13" spans="1:9" x14ac:dyDescent="0.2">
      <c r="A13" s="190" t="s">
        <v>210</v>
      </c>
      <c r="B13" s="188"/>
      <c r="C13" s="26">
        <v>124</v>
      </c>
      <c r="D13" s="40">
        <f>D14+D15+D16+D17+D18+D19+D20</f>
        <v>33031982</v>
      </c>
      <c r="E13" s="40">
        <f>E14+E15+E16+E17+E18+E19+E20</f>
        <v>65425832</v>
      </c>
      <c r="F13" s="40">
        <f t="shared" si="1"/>
        <v>98457814</v>
      </c>
      <c r="G13" s="40">
        <f t="shared" ref="G13" si="3">G14+G15+G16+G17+G18+G19+G20</f>
        <v>36940560</v>
      </c>
      <c r="H13" s="40">
        <f>H14+H15+H16+H17+H18+H19+H20</f>
        <v>154139214</v>
      </c>
      <c r="I13" s="40">
        <f t="shared" si="2"/>
        <v>191079774</v>
      </c>
    </row>
    <row r="14" spans="1:9" ht="24" customHeight="1" x14ac:dyDescent="0.2">
      <c r="A14" s="189" t="s">
        <v>211</v>
      </c>
      <c r="B14" s="189"/>
      <c r="C14" s="27">
        <v>125</v>
      </c>
      <c r="D14" s="41">
        <v>0</v>
      </c>
      <c r="E14" s="41">
        <v>6496</v>
      </c>
      <c r="F14" s="40">
        <f t="shared" si="1"/>
        <v>6496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">
      <c r="A15" s="189" t="s">
        <v>212</v>
      </c>
      <c r="B15" s="189"/>
      <c r="C15" s="27">
        <v>126</v>
      </c>
      <c r="D15" s="41">
        <v>0</v>
      </c>
      <c r="E15" s="41">
        <v>7162642</v>
      </c>
      <c r="F15" s="40">
        <f t="shared" si="1"/>
        <v>7162642</v>
      </c>
      <c r="G15" s="41">
        <v>0</v>
      </c>
      <c r="H15" s="41">
        <v>14445646</v>
      </c>
      <c r="I15" s="40">
        <f t="shared" si="2"/>
        <v>14445646</v>
      </c>
    </row>
    <row r="16" spans="1:9" x14ac:dyDescent="0.2">
      <c r="A16" s="189" t="s">
        <v>92</v>
      </c>
      <c r="B16" s="189"/>
      <c r="C16" s="27">
        <v>127</v>
      </c>
      <c r="D16" s="41">
        <v>28237569</v>
      </c>
      <c r="E16" s="41">
        <v>31705570</v>
      </c>
      <c r="F16" s="40">
        <f t="shared" si="1"/>
        <v>59943139</v>
      </c>
      <c r="G16" s="41">
        <v>26362415</v>
      </c>
      <c r="H16" s="41">
        <v>29350935</v>
      </c>
      <c r="I16" s="40">
        <f t="shared" si="2"/>
        <v>55713350</v>
      </c>
    </row>
    <row r="17" spans="1:9" x14ac:dyDescent="0.2">
      <c r="A17" s="189" t="s">
        <v>213</v>
      </c>
      <c r="B17" s="189"/>
      <c r="C17" s="27">
        <v>128</v>
      </c>
      <c r="D17" s="41">
        <v>-6874</v>
      </c>
      <c r="E17" s="41">
        <v>1279610</v>
      </c>
      <c r="F17" s="40">
        <f t="shared" si="1"/>
        <v>1272736</v>
      </c>
      <c r="G17" s="41">
        <v>-47804</v>
      </c>
      <c r="H17" s="41">
        <v>1016017</v>
      </c>
      <c r="I17" s="40">
        <f t="shared" si="2"/>
        <v>968213</v>
      </c>
    </row>
    <row r="18" spans="1:9" x14ac:dyDescent="0.2">
      <c r="A18" s="189" t="s">
        <v>214</v>
      </c>
      <c r="B18" s="189"/>
      <c r="C18" s="27">
        <v>129</v>
      </c>
      <c r="D18" s="41">
        <v>3955055</v>
      </c>
      <c r="E18" s="41">
        <v>2643690</v>
      </c>
      <c r="F18" s="40">
        <f t="shared" si="1"/>
        <v>6598745</v>
      </c>
      <c r="G18" s="41">
        <v>1855043</v>
      </c>
      <c r="H18" s="41">
        <v>6805356</v>
      </c>
      <c r="I18" s="40">
        <f t="shared" si="2"/>
        <v>8660399</v>
      </c>
    </row>
    <row r="19" spans="1:9" x14ac:dyDescent="0.2">
      <c r="A19" s="189" t="s">
        <v>6</v>
      </c>
      <c r="B19" s="189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8768666</v>
      </c>
      <c r="H19" s="41">
        <v>5258179</v>
      </c>
      <c r="I19" s="40">
        <f t="shared" si="2"/>
        <v>14026845</v>
      </c>
    </row>
    <row r="20" spans="1:9" x14ac:dyDescent="0.2">
      <c r="A20" s="189" t="s">
        <v>7</v>
      </c>
      <c r="B20" s="189"/>
      <c r="C20" s="27">
        <v>131</v>
      </c>
      <c r="D20" s="41">
        <v>846232</v>
      </c>
      <c r="E20" s="41">
        <v>22627824</v>
      </c>
      <c r="F20" s="40">
        <f t="shared" si="1"/>
        <v>23474056</v>
      </c>
      <c r="G20" s="41">
        <v>2240</v>
      </c>
      <c r="H20" s="41">
        <v>97263081</v>
      </c>
      <c r="I20" s="40">
        <f t="shared" si="2"/>
        <v>97265321</v>
      </c>
    </row>
    <row r="21" spans="1:9" x14ac:dyDescent="0.2">
      <c r="A21" s="228" t="s">
        <v>8</v>
      </c>
      <c r="B21" s="189"/>
      <c r="C21" s="27">
        <v>132</v>
      </c>
      <c r="D21" s="41">
        <v>566501</v>
      </c>
      <c r="E21" s="41">
        <v>6800398</v>
      </c>
      <c r="F21" s="40">
        <f t="shared" si="1"/>
        <v>7366899</v>
      </c>
      <c r="G21" s="41">
        <v>546883</v>
      </c>
      <c r="H21" s="41">
        <v>5184183</v>
      </c>
      <c r="I21" s="40">
        <f t="shared" si="2"/>
        <v>5731066</v>
      </c>
    </row>
    <row r="22" spans="1:9" ht="24.75" customHeight="1" x14ac:dyDescent="0.2">
      <c r="A22" s="228" t="s">
        <v>9</v>
      </c>
      <c r="B22" s="189"/>
      <c r="C22" s="27">
        <v>133</v>
      </c>
      <c r="D22" s="41">
        <v>67131</v>
      </c>
      <c r="E22" s="41">
        <v>3601449</v>
      </c>
      <c r="F22" s="40">
        <f t="shared" si="1"/>
        <v>3668580</v>
      </c>
      <c r="G22" s="41">
        <v>51397</v>
      </c>
      <c r="H22" s="41">
        <v>8137674</v>
      </c>
      <c r="I22" s="40">
        <f t="shared" si="2"/>
        <v>8189071</v>
      </c>
    </row>
    <row r="23" spans="1:9" x14ac:dyDescent="0.2">
      <c r="A23" s="228" t="s">
        <v>10</v>
      </c>
      <c r="B23" s="189"/>
      <c r="C23" s="27">
        <v>134</v>
      </c>
      <c r="D23" s="41">
        <v>-1768</v>
      </c>
      <c r="E23" s="41">
        <v>11882435</v>
      </c>
      <c r="F23" s="40">
        <f t="shared" si="1"/>
        <v>11880667</v>
      </c>
      <c r="G23" s="41">
        <v>-1398</v>
      </c>
      <c r="H23" s="41">
        <v>13575089</v>
      </c>
      <c r="I23" s="40">
        <f t="shared" si="2"/>
        <v>13573691</v>
      </c>
    </row>
    <row r="24" spans="1:9" ht="21" customHeight="1" x14ac:dyDescent="0.2">
      <c r="A24" s="190" t="s">
        <v>215</v>
      </c>
      <c r="B24" s="188"/>
      <c r="C24" s="26">
        <v>135</v>
      </c>
      <c r="D24" s="40">
        <f>D25+D28</f>
        <v>-129675396</v>
      </c>
      <c r="E24" s="40">
        <f>E25+E28</f>
        <v>-293606932</v>
      </c>
      <c r="F24" s="40">
        <f t="shared" si="1"/>
        <v>-423282328</v>
      </c>
      <c r="G24" s="40">
        <f t="shared" ref="G24:H24" si="4">G25+G28</f>
        <v>-113104972</v>
      </c>
      <c r="H24" s="40">
        <f t="shared" si="4"/>
        <v>-269418975</v>
      </c>
      <c r="I24" s="40">
        <f t="shared" si="2"/>
        <v>-382523947</v>
      </c>
    </row>
    <row r="25" spans="1:9" x14ac:dyDescent="0.2">
      <c r="A25" s="188" t="s">
        <v>216</v>
      </c>
      <c r="B25" s="188"/>
      <c r="C25" s="26">
        <v>136</v>
      </c>
      <c r="D25" s="40">
        <f>D26+D27</f>
        <v>-117445049</v>
      </c>
      <c r="E25" s="40">
        <f>E26+E27</f>
        <v>-302267030</v>
      </c>
      <c r="F25" s="40">
        <f t="shared" si="1"/>
        <v>-419712079</v>
      </c>
      <c r="G25" s="40">
        <f t="shared" ref="G25:H25" si="5">G26+G27</f>
        <v>-112939085</v>
      </c>
      <c r="H25" s="40">
        <f t="shared" si="5"/>
        <v>-334428786</v>
      </c>
      <c r="I25" s="40">
        <f t="shared" si="2"/>
        <v>-447367871</v>
      </c>
    </row>
    <row r="26" spans="1:9" x14ac:dyDescent="0.2">
      <c r="A26" s="189" t="s">
        <v>217</v>
      </c>
      <c r="B26" s="189"/>
      <c r="C26" s="27">
        <v>137</v>
      </c>
      <c r="D26" s="41">
        <v>-117445049</v>
      </c>
      <c r="E26" s="41">
        <v>-325426269</v>
      </c>
      <c r="F26" s="40">
        <f t="shared" si="1"/>
        <v>-442871318</v>
      </c>
      <c r="G26" s="41">
        <v>-112939085</v>
      </c>
      <c r="H26" s="41">
        <v>-375492039</v>
      </c>
      <c r="I26" s="40">
        <f t="shared" si="2"/>
        <v>-488431124</v>
      </c>
    </row>
    <row r="27" spans="1:9" x14ac:dyDescent="0.2">
      <c r="A27" s="189" t="s">
        <v>218</v>
      </c>
      <c r="B27" s="189"/>
      <c r="C27" s="27">
        <v>138</v>
      </c>
      <c r="D27" s="41">
        <v>0</v>
      </c>
      <c r="E27" s="41">
        <v>23159239</v>
      </c>
      <c r="F27" s="40">
        <f t="shared" si="1"/>
        <v>23159239</v>
      </c>
      <c r="G27" s="41">
        <v>0</v>
      </c>
      <c r="H27" s="41">
        <v>41063253</v>
      </c>
      <c r="I27" s="40">
        <f t="shared" si="2"/>
        <v>41063253</v>
      </c>
    </row>
    <row r="28" spans="1:9" x14ac:dyDescent="0.2">
      <c r="A28" s="188" t="s">
        <v>219</v>
      </c>
      <c r="B28" s="188"/>
      <c r="C28" s="26">
        <v>139</v>
      </c>
      <c r="D28" s="40">
        <f>D29+D30</f>
        <v>-12230347</v>
      </c>
      <c r="E28" s="40">
        <f>E29+E30</f>
        <v>8660098</v>
      </c>
      <c r="F28" s="40">
        <f t="shared" si="1"/>
        <v>-3570249</v>
      </c>
      <c r="G28" s="40">
        <f t="shared" ref="G28:H28" si="6">G29+G30</f>
        <v>-165887</v>
      </c>
      <c r="H28" s="40">
        <f t="shared" si="6"/>
        <v>65009811</v>
      </c>
      <c r="I28" s="40">
        <f t="shared" si="2"/>
        <v>64843924</v>
      </c>
    </row>
    <row r="29" spans="1:9" x14ac:dyDescent="0.2">
      <c r="A29" s="189" t="s">
        <v>11</v>
      </c>
      <c r="B29" s="189"/>
      <c r="C29" s="27">
        <v>140</v>
      </c>
      <c r="D29" s="41">
        <v>-12230347</v>
      </c>
      <c r="E29" s="41">
        <v>18615387</v>
      </c>
      <c r="F29" s="40">
        <f t="shared" si="1"/>
        <v>6385040</v>
      </c>
      <c r="G29" s="41">
        <v>-165887</v>
      </c>
      <c r="H29" s="41">
        <v>51516987</v>
      </c>
      <c r="I29" s="40">
        <f t="shared" si="2"/>
        <v>51351100</v>
      </c>
    </row>
    <row r="30" spans="1:9" x14ac:dyDescent="0.2">
      <c r="A30" s="189" t="s">
        <v>12</v>
      </c>
      <c r="B30" s="189"/>
      <c r="C30" s="27">
        <v>141</v>
      </c>
      <c r="D30" s="41">
        <v>0</v>
      </c>
      <c r="E30" s="41">
        <v>-9955289</v>
      </c>
      <c r="F30" s="40">
        <f t="shared" si="1"/>
        <v>-9955289</v>
      </c>
      <c r="G30" s="41">
        <v>0</v>
      </c>
      <c r="H30" s="41">
        <v>13492824</v>
      </c>
      <c r="I30" s="40">
        <f t="shared" si="2"/>
        <v>13492824</v>
      </c>
    </row>
    <row r="31" spans="1:9" ht="31.5" customHeight="1" x14ac:dyDescent="0.2">
      <c r="A31" s="190" t="s">
        <v>248</v>
      </c>
      <c r="B31" s="188"/>
      <c r="C31" s="26">
        <v>142</v>
      </c>
      <c r="D31" s="40">
        <f>D32+D35</f>
        <v>23862255</v>
      </c>
      <c r="E31" s="40">
        <f>E32+E35</f>
        <v>10098456</v>
      </c>
      <c r="F31" s="40">
        <f t="shared" si="1"/>
        <v>33960711</v>
      </c>
      <c r="G31" s="40">
        <f t="shared" ref="G31:H31" si="7">G32+G35</f>
        <v>19073515</v>
      </c>
      <c r="H31" s="40">
        <f t="shared" si="7"/>
        <v>5779785</v>
      </c>
      <c r="I31" s="40">
        <f t="shared" si="2"/>
        <v>24853300</v>
      </c>
    </row>
    <row r="32" spans="1:9" x14ac:dyDescent="0.2">
      <c r="A32" s="188" t="s">
        <v>220</v>
      </c>
      <c r="B32" s="188"/>
      <c r="C32" s="26">
        <v>143</v>
      </c>
      <c r="D32" s="40">
        <f>D33+D34</f>
        <v>23862255</v>
      </c>
      <c r="E32" s="40">
        <f>E33+E34</f>
        <v>4958091</v>
      </c>
      <c r="F32" s="40">
        <f t="shared" si="1"/>
        <v>28820346</v>
      </c>
      <c r="G32" s="40">
        <f t="shared" ref="G32:H32" si="8">G33+G34</f>
        <v>19073515</v>
      </c>
      <c r="H32" s="40">
        <f t="shared" si="8"/>
        <v>2395574</v>
      </c>
      <c r="I32" s="40">
        <f t="shared" si="2"/>
        <v>21469089</v>
      </c>
    </row>
    <row r="33" spans="1:9" x14ac:dyDescent="0.2">
      <c r="A33" s="189" t="s">
        <v>221</v>
      </c>
      <c r="B33" s="189"/>
      <c r="C33" s="27">
        <v>144</v>
      </c>
      <c r="D33" s="41">
        <v>23850496</v>
      </c>
      <c r="E33" s="41">
        <v>4958091</v>
      </c>
      <c r="F33" s="40">
        <f t="shared" si="1"/>
        <v>28808587</v>
      </c>
      <c r="G33" s="41">
        <v>19065731</v>
      </c>
      <c r="H33" s="41">
        <v>2395574</v>
      </c>
      <c r="I33" s="40">
        <f t="shared" si="2"/>
        <v>21461305</v>
      </c>
    </row>
    <row r="34" spans="1:9" x14ac:dyDescent="0.2">
      <c r="A34" s="189" t="s">
        <v>222</v>
      </c>
      <c r="B34" s="189"/>
      <c r="C34" s="27">
        <v>145</v>
      </c>
      <c r="D34" s="41">
        <v>11759</v>
      </c>
      <c r="E34" s="41">
        <v>0</v>
      </c>
      <c r="F34" s="40">
        <f t="shared" si="1"/>
        <v>11759</v>
      </c>
      <c r="G34" s="41">
        <v>7784</v>
      </c>
      <c r="H34" s="41">
        <v>0</v>
      </c>
      <c r="I34" s="40">
        <f t="shared" si="2"/>
        <v>7784</v>
      </c>
    </row>
    <row r="35" spans="1:9" ht="31.5" customHeight="1" x14ac:dyDescent="0.2">
      <c r="A35" s="188" t="s">
        <v>223</v>
      </c>
      <c r="B35" s="188"/>
      <c r="C35" s="26">
        <v>146</v>
      </c>
      <c r="D35" s="40">
        <f>D36+D37</f>
        <v>0</v>
      </c>
      <c r="E35" s="40">
        <f>E36+E37</f>
        <v>5140365</v>
      </c>
      <c r="F35" s="40">
        <f t="shared" si="1"/>
        <v>5140365</v>
      </c>
      <c r="G35" s="40">
        <f t="shared" ref="G35:H35" si="9">G36+G37</f>
        <v>0</v>
      </c>
      <c r="H35" s="40">
        <f t="shared" si="9"/>
        <v>3384211</v>
      </c>
      <c r="I35" s="40">
        <f t="shared" si="2"/>
        <v>3384211</v>
      </c>
    </row>
    <row r="36" spans="1:9" x14ac:dyDescent="0.2">
      <c r="A36" s="189" t="s">
        <v>224</v>
      </c>
      <c r="B36" s="189"/>
      <c r="C36" s="27">
        <v>147</v>
      </c>
      <c r="D36" s="41">
        <v>0</v>
      </c>
      <c r="E36" s="41">
        <v>5140365</v>
      </c>
      <c r="F36" s="40">
        <f t="shared" si="1"/>
        <v>5140365</v>
      </c>
      <c r="G36" s="41">
        <v>0</v>
      </c>
      <c r="H36" s="41">
        <v>3384211</v>
      </c>
      <c r="I36" s="40">
        <f t="shared" si="2"/>
        <v>3384211</v>
      </c>
    </row>
    <row r="37" spans="1:9" x14ac:dyDescent="0.2">
      <c r="A37" s="189" t="s">
        <v>225</v>
      </c>
      <c r="B37" s="18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190" t="s">
        <v>325</v>
      </c>
      <c r="B38" s="188"/>
      <c r="C38" s="26">
        <v>149</v>
      </c>
      <c r="D38" s="40">
        <f>D39+D40</f>
        <v>-1386174</v>
      </c>
      <c r="E38" s="40">
        <f>E39+E40</f>
        <v>0</v>
      </c>
      <c r="F38" s="40">
        <f t="shared" si="1"/>
        <v>-1386174</v>
      </c>
      <c r="G38" s="40">
        <f t="shared" ref="G38:H38" si="10">G39+G40</f>
        <v>1552323</v>
      </c>
      <c r="H38" s="40">
        <f t="shared" si="10"/>
        <v>0</v>
      </c>
      <c r="I38" s="40">
        <f t="shared" si="2"/>
        <v>1552323</v>
      </c>
    </row>
    <row r="39" spans="1:9" x14ac:dyDescent="0.2">
      <c r="A39" s="189" t="s">
        <v>226</v>
      </c>
      <c r="B39" s="189"/>
      <c r="C39" s="27">
        <v>150</v>
      </c>
      <c r="D39" s="41">
        <v>-1386174</v>
      </c>
      <c r="E39" s="41">
        <v>0</v>
      </c>
      <c r="F39" s="40">
        <f t="shared" si="1"/>
        <v>-1386174</v>
      </c>
      <c r="G39" s="41">
        <v>1552323</v>
      </c>
      <c r="H39" s="41">
        <v>0</v>
      </c>
      <c r="I39" s="40">
        <f t="shared" si="2"/>
        <v>1552323</v>
      </c>
    </row>
    <row r="40" spans="1:9" x14ac:dyDescent="0.2">
      <c r="A40" s="189" t="s">
        <v>227</v>
      </c>
      <c r="B40" s="18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28" t="s">
        <v>370</v>
      </c>
      <c r="B41" s="189"/>
      <c r="C41" s="27">
        <v>152</v>
      </c>
      <c r="D41" s="60">
        <f>D42+D43</f>
        <v>0</v>
      </c>
      <c r="E41" s="60">
        <f>E42+E43</f>
        <v>-59491</v>
      </c>
      <c r="F41" s="40">
        <f t="shared" si="1"/>
        <v>-59491</v>
      </c>
      <c r="G41" s="60">
        <f>G42+G43</f>
        <v>0</v>
      </c>
      <c r="H41" s="60">
        <f>H42+H43</f>
        <v>-1480936</v>
      </c>
      <c r="I41" s="40">
        <f t="shared" si="2"/>
        <v>-1480936</v>
      </c>
    </row>
    <row r="42" spans="1:9" x14ac:dyDescent="0.2">
      <c r="A42" s="189" t="s">
        <v>13</v>
      </c>
      <c r="B42" s="189"/>
      <c r="C42" s="27">
        <v>153</v>
      </c>
      <c r="D42" s="41">
        <v>0</v>
      </c>
      <c r="E42" s="41">
        <v>-59491</v>
      </c>
      <c r="F42" s="40">
        <f t="shared" si="1"/>
        <v>-59491</v>
      </c>
      <c r="G42" s="41">
        <v>0</v>
      </c>
      <c r="H42" s="41">
        <v>-1480936</v>
      </c>
      <c r="I42" s="40">
        <f t="shared" si="2"/>
        <v>-1480936</v>
      </c>
    </row>
    <row r="43" spans="1:9" x14ac:dyDescent="0.2">
      <c r="A43" s="189" t="s">
        <v>14</v>
      </c>
      <c r="B43" s="18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">
      <c r="A44" s="190" t="s">
        <v>229</v>
      </c>
      <c r="B44" s="188"/>
      <c r="C44" s="26">
        <v>155</v>
      </c>
      <c r="D44" s="40">
        <f>D45+D49</f>
        <v>-24938035</v>
      </c>
      <c r="E44" s="40">
        <f>E45+E49</f>
        <v>-233263203</v>
      </c>
      <c r="F44" s="40">
        <f t="shared" si="1"/>
        <v>-258201238</v>
      </c>
      <c r="G44" s="40">
        <f t="shared" ref="G44:H44" si="11">G45+G49</f>
        <v>-21933563</v>
      </c>
      <c r="H44" s="40">
        <f t="shared" si="11"/>
        <v>-241813612</v>
      </c>
      <c r="I44" s="40">
        <f t="shared" si="2"/>
        <v>-263747175</v>
      </c>
    </row>
    <row r="45" spans="1:9" x14ac:dyDescent="0.2">
      <c r="A45" s="188" t="s">
        <v>230</v>
      </c>
      <c r="B45" s="188"/>
      <c r="C45" s="26">
        <v>156</v>
      </c>
      <c r="D45" s="40">
        <f>D46+D47+D48</f>
        <v>-10178530</v>
      </c>
      <c r="E45" s="40">
        <f>E46+E47+E48</f>
        <v>-132403740</v>
      </c>
      <c r="F45" s="40">
        <f t="shared" si="1"/>
        <v>-142582270</v>
      </c>
      <c r="G45" s="40">
        <f t="shared" ref="G45:H45" si="12">G46+G47+G48</f>
        <v>-8777306</v>
      </c>
      <c r="H45" s="40">
        <f t="shared" si="12"/>
        <v>-130948856</v>
      </c>
      <c r="I45" s="40">
        <f t="shared" si="2"/>
        <v>-139726162</v>
      </c>
    </row>
    <row r="46" spans="1:9" x14ac:dyDescent="0.2">
      <c r="A46" s="189" t="s">
        <v>15</v>
      </c>
      <c r="B46" s="189"/>
      <c r="C46" s="27">
        <v>157</v>
      </c>
      <c r="D46" s="41">
        <v>-3428759</v>
      </c>
      <c r="E46" s="41">
        <v>-57534352</v>
      </c>
      <c r="F46" s="40">
        <f t="shared" si="1"/>
        <v>-60963111</v>
      </c>
      <c r="G46" s="41">
        <v>-1450524</v>
      </c>
      <c r="H46" s="41">
        <v>-53229750</v>
      </c>
      <c r="I46" s="40">
        <f t="shared" si="2"/>
        <v>-54680274</v>
      </c>
    </row>
    <row r="47" spans="1:9" x14ac:dyDescent="0.2">
      <c r="A47" s="189" t="s">
        <v>16</v>
      </c>
      <c r="B47" s="189"/>
      <c r="C47" s="27">
        <v>158</v>
      </c>
      <c r="D47" s="41">
        <v>-6749771</v>
      </c>
      <c r="E47" s="41">
        <v>-55782005</v>
      </c>
      <c r="F47" s="40">
        <f t="shared" si="1"/>
        <v>-62531776</v>
      </c>
      <c r="G47" s="41">
        <v>-7326782</v>
      </c>
      <c r="H47" s="41">
        <v>-55093832</v>
      </c>
      <c r="I47" s="40">
        <f t="shared" si="2"/>
        <v>-62420614</v>
      </c>
    </row>
    <row r="48" spans="1:9" x14ac:dyDescent="0.2">
      <c r="A48" s="189" t="s">
        <v>17</v>
      </c>
      <c r="B48" s="189"/>
      <c r="C48" s="27">
        <v>159</v>
      </c>
      <c r="D48" s="41">
        <v>0</v>
      </c>
      <c r="E48" s="41">
        <v>-19087383</v>
      </c>
      <c r="F48" s="40">
        <f t="shared" si="1"/>
        <v>-19087383</v>
      </c>
      <c r="G48" s="41">
        <v>0</v>
      </c>
      <c r="H48" s="41">
        <v>-22625274</v>
      </c>
      <c r="I48" s="40">
        <f t="shared" si="2"/>
        <v>-22625274</v>
      </c>
    </row>
    <row r="49" spans="1:9" ht="24.75" customHeight="1" x14ac:dyDescent="0.2">
      <c r="A49" s="188" t="s">
        <v>231</v>
      </c>
      <c r="B49" s="188"/>
      <c r="C49" s="26">
        <v>160</v>
      </c>
      <c r="D49" s="40">
        <f>D50+D51+D52</f>
        <v>-14759505</v>
      </c>
      <c r="E49" s="40">
        <f>E50+E51+E52</f>
        <v>-100859463</v>
      </c>
      <c r="F49" s="40">
        <f t="shared" si="1"/>
        <v>-115618968</v>
      </c>
      <c r="G49" s="40">
        <f t="shared" ref="G49:H49" si="13">G50+G51+G52</f>
        <v>-13156257</v>
      </c>
      <c r="H49" s="40">
        <f t="shared" si="13"/>
        <v>-110864756</v>
      </c>
      <c r="I49" s="40">
        <f t="shared" si="2"/>
        <v>-124021013</v>
      </c>
    </row>
    <row r="50" spans="1:9" x14ac:dyDescent="0.2">
      <c r="A50" s="189" t="s">
        <v>232</v>
      </c>
      <c r="B50" s="189"/>
      <c r="C50" s="27">
        <v>161</v>
      </c>
      <c r="D50" s="41">
        <v>-1470421</v>
      </c>
      <c r="E50" s="41">
        <v>-9385048</v>
      </c>
      <c r="F50" s="40">
        <f t="shared" si="1"/>
        <v>-10855469</v>
      </c>
      <c r="G50" s="41">
        <v>-931484</v>
      </c>
      <c r="H50" s="41">
        <v>-14012520</v>
      </c>
      <c r="I50" s="40">
        <f t="shared" si="2"/>
        <v>-14944004</v>
      </c>
    </row>
    <row r="51" spans="1:9" x14ac:dyDescent="0.2">
      <c r="A51" s="189" t="s">
        <v>28</v>
      </c>
      <c r="B51" s="189"/>
      <c r="C51" s="27">
        <v>162</v>
      </c>
      <c r="D51" s="41">
        <v>-4862705</v>
      </c>
      <c r="E51" s="41">
        <v>-28296360</v>
      </c>
      <c r="F51" s="40">
        <f t="shared" si="1"/>
        <v>-33159065</v>
      </c>
      <c r="G51" s="41">
        <v>-4430900</v>
      </c>
      <c r="H51" s="41">
        <v>-28761316</v>
      </c>
      <c r="I51" s="40">
        <f t="shared" si="2"/>
        <v>-33192216</v>
      </c>
    </row>
    <row r="52" spans="1:9" x14ac:dyDescent="0.2">
      <c r="A52" s="189" t="s">
        <v>29</v>
      </c>
      <c r="B52" s="189"/>
      <c r="C52" s="27">
        <v>163</v>
      </c>
      <c r="D52" s="41">
        <v>-8426379</v>
      </c>
      <c r="E52" s="41">
        <v>-63178055</v>
      </c>
      <c r="F52" s="40">
        <f t="shared" si="1"/>
        <v>-71604434</v>
      </c>
      <c r="G52" s="41">
        <v>-7793873</v>
      </c>
      <c r="H52" s="41">
        <v>-68090920</v>
      </c>
      <c r="I52" s="40">
        <f t="shared" si="2"/>
        <v>-75884793</v>
      </c>
    </row>
    <row r="53" spans="1:9" x14ac:dyDescent="0.2">
      <c r="A53" s="190" t="s">
        <v>233</v>
      </c>
      <c r="B53" s="188"/>
      <c r="C53" s="26">
        <v>164</v>
      </c>
      <c r="D53" s="40">
        <f>D54+D55+D56+D57+D58+D59+D60</f>
        <v>-5626514</v>
      </c>
      <c r="E53" s="40">
        <f>E54+E55+E56+E57+E58+E59+E60</f>
        <v>-44862802</v>
      </c>
      <c r="F53" s="40">
        <f t="shared" si="1"/>
        <v>-50489316</v>
      </c>
      <c r="G53" s="40">
        <f t="shared" ref="G53:H53" si="14">G54+G55+G56+G57+G58+G59+G60</f>
        <v>3992225</v>
      </c>
      <c r="H53" s="40">
        <f t="shared" si="14"/>
        <v>-92055428</v>
      </c>
      <c r="I53" s="40">
        <f t="shared" si="2"/>
        <v>-88063203</v>
      </c>
    </row>
    <row r="54" spans="1:9" ht="24" customHeight="1" x14ac:dyDescent="0.2">
      <c r="A54" s="189" t="s">
        <v>318</v>
      </c>
      <c r="B54" s="189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">
      <c r="A55" s="189" t="s">
        <v>30</v>
      </c>
      <c r="B55" s="189"/>
      <c r="C55" s="27">
        <v>166</v>
      </c>
      <c r="D55" s="41">
        <v>0</v>
      </c>
      <c r="E55" s="41">
        <v>-990004</v>
      </c>
      <c r="F55" s="40">
        <f t="shared" si="1"/>
        <v>-990004</v>
      </c>
      <c r="G55" s="41">
        <v>-330362</v>
      </c>
      <c r="H55" s="41">
        <v>-2975737</v>
      </c>
      <c r="I55" s="40">
        <f t="shared" si="2"/>
        <v>-3306099</v>
      </c>
    </row>
    <row r="56" spans="1:9" x14ac:dyDescent="0.2">
      <c r="A56" s="189" t="s">
        <v>69</v>
      </c>
      <c r="B56" s="189"/>
      <c r="C56" s="27">
        <v>167</v>
      </c>
      <c r="D56" s="41">
        <v>-305284</v>
      </c>
      <c r="E56" s="41">
        <v>-24220662</v>
      </c>
      <c r="F56" s="40">
        <f t="shared" si="1"/>
        <v>-24525946</v>
      </c>
      <c r="G56" s="41">
        <v>0</v>
      </c>
      <c r="H56" s="41">
        <v>-27978207</v>
      </c>
      <c r="I56" s="40">
        <f t="shared" si="2"/>
        <v>-27978207</v>
      </c>
    </row>
    <row r="57" spans="1:9" x14ac:dyDescent="0.2">
      <c r="A57" s="189" t="s">
        <v>234</v>
      </c>
      <c r="B57" s="189"/>
      <c r="C57" s="27">
        <v>168</v>
      </c>
      <c r="D57" s="41">
        <v>-2067028</v>
      </c>
      <c r="E57" s="41">
        <v>-1772933</v>
      </c>
      <c r="F57" s="40">
        <f t="shared" si="1"/>
        <v>-3839961</v>
      </c>
      <c r="G57" s="41">
        <v>-379465</v>
      </c>
      <c r="H57" s="41">
        <v>-6096348</v>
      </c>
      <c r="I57" s="40">
        <f t="shared" si="2"/>
        <v>-6475813</v>
      </c>
    </row>
    <row r="58" spans="1:9" x14ac:dyDescent="0.2">
      <c r="A58" s="189" t="s">
        <v>235</v>
      </c>
      <c r="B58" s="189"/>
      <c r="C58" s="27">
        <v>169</v>
      </c>
      <c r="D58" s="41">
        <v>-34429</v>
      </c>
      <c r="E58" s="41">
        <v>-3251857</v>
      </c>
      <c r="F58" s="40">
        <f t="shared" si="1"/>
        <v>-3286286</v>
      </c>
      <c r="G58" s="41">
        <v>-161694</v>
      </c>
      <c r="H58" s="41">
        <v>-2047892</v>
      </c>
      <c r="I58" s="40">
        <f t="shared" si="2"/>
        <v>-2209586</v>
      </c>
    </row>
    <row r="59" spans="1:9" x14ac:dyDescent="0.2">
      <c r="A59" s="189" t="s">
        <v>236</v>
      </c>
      <c r="B59" s="189"/>
      <c r="C59" s="27">
        <v>170</v>
      </c>
      <c r="D59" s="41">
        <v>-2195356</v>
      </c>
      <c r="E59" s="41">
        <v>-355273</v>
      </c>
      <c r="F59" s="40">
        <f t="shared" si="1"/>
        <v>-2550629</v>
      </c>
      <c r="G59" s="41">
        <v>5775853</v>
      </c>
      <c r="H59" s="41">
        <v>973103</v>
      </c>
      <c r="I59" s="40">
        <f t="shared" si="2"/>
        <v>6748956</v>
      </c>
    </row>
    <row r="60" spans="1:9" x14ac:dyDescent="0.2">
      <c r="A60" s="189" t="s">
        <v>94</v>
      </c>
      <c r="B60" s="189"/>
      <c r="C60" s="27">
        <v>171</v>
      </c>
      <c r="D60" s="41">
        <v>-1024417</v>
      </c>
      <c r="E60" s="41">
        <v>-14272073</v>
      </c>
      <c r="F60" s="40">
        <f t="shared" si="1"/>
        <v>-15296490</v>
      </c>
      <c r="G60" s="41">
        <v>-912107</v>
      </c>
      <c r="H60" s="41">
        <v>-53930347</v>
      </c>
      <c r="I60" s="40">
        <f t="shared" si="2"/>
        <v>-54842454</v>
      </c>
    </row>
    <row r="61" spans="1:9" ht="29.25" customHeight="1" x14ac:dyDescent="0.2">
      <c r="A61" s="190" t="s">
        <v>237</v>
      </c>
      <c r="B61" s="188"/>
      <c r="C61" s="26">
        <v>172</v>
      </c>
      <c r="D61" s="40">
        <f>D62+D63</f>
        <v>382844</v>
      </c>
      <c r="E61" s="40">
        <f>E62+E63</f>
        <v>-12103706</v>
      </c>
      <c r="F61" s="40">
        <f t="shared" si="1"/>
        <v>-11720862</v>
      </c>
      <c r="G61" s="40">
        <f t="shared" ref="G61:H61" si="15">G62+G63</f>
        <v>46136</v>
      </c>
      <c r="H61" s="40">
        <f t="shared" si="15"/>
        <v>-13567052</v>
      </c>
      <c r="I61" s="40">
        <f t="shared" si="2"/>
        <v>-13520916</v>
      </c>
    </row>
    <row r="62" spans="1:9" x14ac:dyDescent="0.2">
      <c r="A62" s="189" t="s">
        <v>31</v>
      </c>
      <c r="B62" s="189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">
      <c r="A63" s="189" t="s">
        <v>32</v>
      </c>
      <c r="B63" s="189"/>
      <c r="C63" s="27">
        <v>174</v>
      </c>
      <c r="D63" s="41">
        <v>382844</v>
      </c>
      <c r="E63" s="41">
        <v>-12103706</v>
      </c>
      <c r="F63" s="40">
        <f t="shared" si="1"/>
        <v>-11720862</v>
      </c>
      <c r="G63" s="41">
        <v>46136</v>
      </c>
      <c r="H63" s="41">
        <v>-13567052</v>
      </c>
      <c r="I63" s="40">
        <f t="shared" si="2"/>
        <v>-13520916</v>
      </c>
    </row>
    <row r="64" spans="1:9" x14ac:dyDescent="0.2">
      <c r="A64" s="228" t="s">
        <v>238</v>
      </c>
      <c r="B64" s="189"/>
      <c r="C64" s="27">
        <v>175</v>
      </c>
      <c r="D64" s="41">
        <v>0</v>
      </c>
      <c r="E64" s="41">
        <v>-16196094</v>
      </c>
      <c r="F64" s="40">
        <f t="shared" si="1"/>
        <v>-16196094</v>
      </c>
      <c r="G64" s="41">
        <v>9170</v>
      </c>
      <c r="H64" s="41">
        <v>-7023212</v>
      </c>
      <c r="I64" s="40">
        <f t="shared" si="2"/>
        <v>-7014042</v>
      </c>
    </row>
    <row r="65" spans="1:9" ht="42" customHeight="1" x14ac:dyDescent="0.2">
      <c r="A65" s="190" t="s">
        <v>314</v>
      </c>
      <c r="B65" s="188"/>
      <c r="C65" s="26">
        <v>176</v>
      </c>
      <c r="D65" s="40">
        <f>D7+D13+D21+D22+D23+D24+D31+D38+D41+D53+D61+D64+D44</f>
        <v>8948622</v>
      </c>
      <c r="E65" s="40">
        <f>E7+E13+E21+E22+E23+E24+E31+E38+E41+E53+E61+E64+E44</f>
        <v>-34833963</v>
      </c>
      <c r="F65" s="40">
        <f t="shared" si="1"/>
        <v>-25885341</v>
      </c>
      <c r="G65" s="40">
        <f t="shared" ref="G65:H65" si="16">G7+G13+G21+G22+G23+G24+G31+G38+G41+G53+G61+G64+G44</f>
        <v>7623284</v>
      </c>
      <c r="H65" s="40">
        <f t="shared" si="16"/>
        <v>82837011</v>
      </c>
      <c r="I65" s="40">
        <f t="shared" si="2"/>
        <v>90460295</v>
      </c>
    </row>
    <row r="66" spans="1:9" x14ac:dyDescent="0.2">
      <c r="A66" s="190" t="s">
        <v>239</v>
      </c>
      <c r="B66" s="188"/>
      <c r="C66" s="26">
        <v>177</v>
      </c>
      <c r="D66" s="40">
        <f>D67+D68</f>
        <v>281728</v>
      </c>
      <c r="E66" s="40">
        <f>E67+E68</f>
        <v>3936050</v>
      </c>
      <c r="F66" s="40">
        <f t="shared" si="1"/>
        <v>4217778</v>
      </c>
      <c r="G66" s="40">
        <f t="shared" ref="G66:H66" si="17">G67+G68</f>
        <v>-1629440</v>
      </c>
      <c r="H66" s="40">
        <f t="shared" si="17"/>
        <v>-18093629</v>
      </c>
      <c r="I66" s="40">
        <f t="shared" si="2"/>
        <v>-19723069</v>
      </c>
    </row>
    <row r="67" spans="1:9" x14ac:dyDescent="0.2">
      <c r="A67" s="189" t="s">
        <v>240</v>
      </c>
      <c r="B67" s="189"/>
      <c r="C67" s="27">
        <v>178</v>
      </c>
      <c r="D67" s="41">
        <v>-1319459</v>
      </c>
      <c r="E67" s="41">
        <v>22120626</v>
      </c>
      <c r="F67" s="40">
        <f t="shared" si="1"/>
        <v>20801167</v>
      </c>
      <c r="G67" s="41">
        <v>-1545590</v>
      </c>
      <c r="H67" s="41">
        <v>-1899008</v>
      </c>
      <c r="I67" s="40">
        <f t="shared" si="2"/>
        <v>-3444598</v>
      </c>
    </row>
    <row r="68" spans="1:9" x14ac:dyDescent="0.2">
      <c r="A68" s="189" t="s">
        <v>241</v>
      </c>
      <c r="B68" s="189"/>
      <c r="C68" s="27">
        <v>179</v>
      </c>
      <c r="D68" s="41">
        <v>1601187</v>
      </c>
      <c r="E68" s="41">
        <v>-18184576</v>
      </c>
      <c r="F68" s="40">
        <f t="shared" si="1"/>
        <v>-16583389</v>
      </c>
      <c r="G68" s="41">
        <v>-83850</v>
      </c>
      <c r="H68" s="41">
        <v>-16194621</v>
      </c>
      <c r="I68" s="40">
        <f t="shared" si="2"/>
        <v>-16278471</v>
      </c>
    </row>
    <row r="69" spans="1:9" ht="24" customHeight="1" x14ac:dyDescent="0.2">
      <c r="A69" s="190" t="s">
        <v>315</v>
      </c>
      <c r="B69" s="188"/>
      <c r="C69" s="26">
        <v>180</v>
      </c>
      <c r="D69" s="40">
        <f>D65+D66</f>
        <v>9230350</v>
      </c>
      <c r="E69" s="40">
        <f>E65+E66</f>
        <v>-30897913</v>
      </c>
      <c r="F69" s="40">
        <f t="shared" si="1"/>
        <v>-21667563</v>
      </c>
      <c r="G69" s="40">
        <f t="shared" ref="G69:H69" si="18">G65+G66</f>
        <v>5993844</v>
      </c>
      <c r="H69" s="40">
        <f t="shared" si="18"/>
        <v>64743382</v>
      </c>
      <c r="I69" s="40">
        <f t="shared" si="2"/>
        <v>70737226</v>
      </c>
    </row>
    <row r="70" spans="1:9" x14ac:dyDescent="0.2">
      <c r="A70" s="227" t="s">
        <v>95</v>
      </c>
      <c r="B70" s="227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">
      <c r="A71" s="227" t="s">
        <v>242</v>
      </c>
      <c r="B71" s="227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">
      <c r="A72" s="190" t="s">
        <v>243</v>
      </c>
      <c r="B72" s="190"/>
      <c r="C72" s="26">
        <v>183</v>
      </c>
      <c r="D72" s="40">
        <f>D7+D13+D21+D22+D23+D68</f>
        <v>147930829</v>
      </c>
      <c r="E72" s="40">
        <f>E7+E13+E21+E22+E23+E68</f>
        <v>536975233</v>
      </c>
      <c r="F72" s="40">
        <f t="shared" ref="F72:F86" si="19">D72+E72</f>
        <v>684906062</v>
      </c>
      <c r="G72" s="40">
        <f t="shared" ref="G72:H72" si="20">G7+G13+G21+G22+G23+G68</f>
        <v>117904600</v>
      </c>
      <c r="H72" s="40">
        <f t="shared" si="20"/>
        <v>686221820</v>
      </c>
      <c r="I72" s="40">
        <f t="shared" ref="I72:I86" si="21">G72+H72</f>
        <v>804126420</v>
      </c>
    </row>
    <row r="73" spans="1:9" ht="31.5" customHeight="1" x14ac:dyDescent="0.2">
      <c r="A73" s="190" t="s">
        <v>316</v>
      </c>
      <c r="B73" s="190"/>
      <c r="C73" s="26">
        <v>184</v>
      </c>
      <c r="D73" s="40">
        <f>D24+D31+D38+D41+D44+D53+D61+D64+D67</f>
        <v>-138700479</v>
      </c>
      <c r="E73" s="40">
        <f>E24+E31+E38+E41+E44+E53+E61+E64+E67</f>
        <v>-567873146</v>
      </c>
      <c r="F73" s="40">
        <f t="shared" si="19"/>
        <v>-706573625</v>
      </c>
      <c r="G73" s="40">
        <f t="shared" ref="G73:H73" si="22">G24+G31+G38+G41+G44+G53+G61+G64+G67</f>
        <v>-111910756</v>
      </c>
      <c r="H73" s="40">
        <f t="shared" si="22"/>
        <v>-621478438</v>
      </c>
      <c r="I73" s="40">
        <f t="shared" si="21"/>
        <v>-733389194</v>
      </c>
    </row>
    <row r="74" spans="1:9" x14ac:dyDescent="0.2">
      <c r="A74" s="190" t="s">
        <v>244</v>
      </c>
      <c r="B74" s="188"/>
      <c r="C74" s="26">
        <v>185</v>
      </c>
      <c r="D74" s="40">
        <f>D75+D76+D77+D78+D79+D80+D81+D82</f>
        <v>-6660492</v>
      </c>
      <c r="E74" s="40">
        <f>E75+E76+E77+E78+E79+E80+E81+E82</f>
        <v>-24894070</v>
      </c>
      <c r="F74" s="40">
        <f t="shared" si="19"/>
        <v>-31554562</v>
      </c>
      <c r="G74" s="40">
        <f t="shared" ref="G74:H74" si="23">G75+G76+G77+G78+G79+G80+G81+G82</f>
        <v>-11036807</v>
      </c>
      <c r="H74" s="40">
        <f t="shared" si="23"/>
        <v>18207680</v>
      </c>
      <c r="I74" s="40">
        <f t="shared" si="21"/>
        <v>7170873</v>
      </c>
    </row>
    <row r="75" spans="1:9" ht="27.75" customHeight="1" x14ac:dyDescent="0.2">
      <c r="A75" s="187" t="s">
        <v>321</v>
      </c>
      <c r="B75" s="187"/>
      <c r="C75" s="27">
        <v>186</v>
      </c>
      <c r="D75" s="41">
        <v>0</v>
      </c>
      <c r="E75" s="41">
        <v>794</v>
      </c>
      <c r="F75" s="40">
        <f t="shared" si="19"/>
        <v>794</v>
      </c>
      <c r="G75" s="41">
        <v>0</v>
      </c>
      <c r="H75" s="41">
        <v>-37948</v>
      </c>
      <c r="I75" s="40">
        <f t="shared" si="21"/>
        <v>-37948</v>
      </c>
    </row>
    <row r="76" spans="1:9" ht="22.9" customHeight="1" x14ac:dyDescent="0.2">
      <c r="A76" s="187" t="s">
        <v>322</v>
      </c>
      <c r="B76" s="187"/>
      <c r="C76" s="27">
        <v>187</v>
      </c>
      <c r="D76" s="41">
        <v>-8122548</v>
      </c>
      <c r="E76" s="41">
        <v>-27756493</v>
      </c>
      <c r="F76" s="40">
        <f t="shared" si="19"/>
        <v>-35879041</v>
      </c>
      <c r="G76" s="41">
        <v>-13459519</v>
      </c>
      <c r="H76" s="41">
        <v>21587097</v>
      </c>
      <c r="I76" s="40">
        <f t="shared" si="21"/>
        <v>8127578</v>
      </c>
    </row>
    <row r="77" spans="1:9" ht="32.25" customHeight="1" x14ac:dyDescent="0.2">
      <c r="A77" s="187" t="s">
        <v>323</v>
      </c>
      <c r="B77" s="187"/>
      <c r="C77" s="27">
        <v>188</v>
      </c>
      <c r="D77" s="41">
        <v>0</v>
      </c>
      <c r="E77" s="41">
        <v>-2603101</v>
      </c>
      <c r="F77" s="40">
        <f t="shared" si="19"/>
        <v>-2603101</v>
      </c>
      <c r="G77" s="41">
        <v>0</v>
      </c>
      <c r="H77" s="41">
        <v>663668</v>
      </c>
      <c r="I77" s="40">
        <f t="shared" si="21"/>
        <v>663668</v>
      </c>
    </row>
    <row r="78" spans="1:9" ht="32.25" customHeight="1" x14ac:dyDescent="0.2">
      <c r="A78" s="187" t="s">
        <v>324</v>
      </c>
      <c r="B78" s="187"/>
      <c r="C78" s="27">
        <v>189</v>
      </c>
      <c r="D78" s="41">
        <v>0</v>
      </c>
      <c r="E78" s="41">
        <v>0</v>
      </c>
      <c r="F78" s="40">
        <f t="shared" si="19"/>
        <v>0</v>
      </c>
      <c r="G78" s="41">
        <v>0</v>
      </c>
      <c r="H78" s="41">
        <v>0</v>
      </c>
      <c r="I78" s="40">
        <f t="shared" si="21"/>
        <v>0</v>
      </c>
    </row>
    <row r="79" spans="1:9" x14ac:dyDescent="0.2">
      <c r="A79" s="187" t="s">
        <v>96</v>
      </c>
      <c r="B79" s="187"/>
      <c r="C79" s="27">
        <v>190</v>
      </c>
      <c r="D79" s="41">
        <v>0</v>
      </c>
      <c r="E79" s="41">
        <v>0</v>
      </c>
      <c r="F79" s="40">
        <f t="shared" si="19"/>
        <v>0</v>
      </c>
      <c r="G79" s="41">
        <v>0</v>
      </c>
      <c r="H79" s="41">
        <v>0</v>
      </c>
      <c r="I79" s="40">
        <f t="shared" si="21"/>
        <v>0</v>
      </c>
    </row>
    <row r="80" spans="1:9" ht="21" customHeight="1" x14ac:dyDescent="0.2">
      <c r="A80" s="187" t="s">
        <v>97</v>
      </c>
      <c r="B80" s="187"/>
      <c r="C80" s="27">
        <v>191</v>
      </c>
      <c r="D80" s="41">
        <v>0</v>
      </c>
      <c r="E80" s="41">
        <v>0</v>
      </c>
      <c r="F80" s="40">
        <f t="shared" si="19"/>
        <v>0</v>
      </c>
      <c r="G80" s="41">
        <v>0</v>
      </c>
      <c r="H80" s="41">
        <v>0</v>
      </c>
      <c r="I80" s="40">
        <f t="shared" si="21"/>
        <v>0</v>
      </c>
    </row>
    <row r="81" spans="1:9" ht="18.600000000000001" customHeight="1" x14ac:dyDescent="0.2">
      <c r="A81" s="187" t="s">
        <v>98</v>
      </c>
      <c r="B81" s="187"/>
      <c r="C81" s="27">
        <v>192</v>
      </c>
      <c r="D81" s="41">
        <v>0</v>
      </c>
      <c r="E81" s="41">
        <v>0</v>
      </c>
      <c r="F81" s="40">
        <f t="shared" si="19"/>
        <v>0</v>
      </c>
      <c r="G81" s="41">
        <v>0</v>
      </c>
      <c r="H81" s="41">
        <v>0</v>
      </c>
      <c r="I81" s="40">
        <f t="shared" si="21"/>
        <v>0</v>
      </c>
    </row>
    <row r="82" spans="1:9" x14ac:dyDescent="0.2">
      <c r="A82" s="187" t="s">
        <v>99</v>
      </c>
      <c r="B82" s="187"/>
      <c r="C82" s="27">
        <v>193</v>
      </c>
      <c r="D82" s="41">
        <v>1462056</v>
      </c>
      <c r="E82" s="41">
        <v>5464730</v>
      </c>
      <c r="F82" s="40">
        <f t="shared" si="19"/>
        <v>6926786</v>
      </c>
      <c r="G82" s="41">
        <v>2422712</v>
      </c>
      <c r="H82" s="41">
        <v>-4005137</v>
      </c>
      <c r="I82" s="40">
        <f t="shared" si="21"/>
        <v>-1582425</v>
      </c>
    </row>
    <row r="83" spans="1:9" x14ac:dyDescent="0.2">
      <c r="A83" s="190" t="s">
        <v>245</v>
      </c>
      <c r="B83" s="188"/>
      <c r="C83" s="26">
        <v>194</v>
      </c>
      <c r="D83" s="40">
        <f>D69+D74</f>
        <v>2569858</v>
      </c>
      <c r="E83" s="40">
        <f>E69+E74</f>
        <v>-55791983</v>
      </c>
      <c r="F83" s="40">
        <f t="shared" si="19"/>
        <v>-53222125</v>
      </c>
      <c r="G83" s="40">
        <f t="shared" ref="G83:H83" si="24">G69+G74</f>
        <v>-5042963</v>
      </c>
      <c r="H83" s="40">
        <f t="shared" si="24"/>
        <v>82951062</v>
      </c>
      <c r="I83" s="40">
        <f t="shared" si="21"/>
        <v>77908099</v>
      </c>
    </row>
    <row r="84" spans="1:9" x14ac:dyDescent="0.2">
      <c r="A84" s="227" t="s">
        <v>246</v>
      </c>
      <c r="B84" s="227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">
      <c r="A85" s="227" t="s">
        <v>247</v>
      </c>
      <c r="B85" s="227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">
      <c r="A86" s="193" t="s">
        <v>110</v>
      </c>
      <c r="B86" s="187"/>
      <c r="C86" s="27">
        <v>197</v>
      </c>
      <c r="D86" s="41">
        <v>0</v>
      </c>
      <c r="E86" s="41">
        <v>0</v>
      </c>
      <c r="F86" s="40">
        <f t="shared" si="19"/>
        <v>0</v>
      </c>
      <c r="G86" s="41">
        <v>0</v>
      </c>
      <c r="H86" s="41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Normal="100" zoomScaleSheetLayoutView="100" workbookViewId="0">
      <selection activeCell="H19" sqref="H19"/>
    </sheetView>
  </sheetViews>
  <sheetFormatPr defaultColWidth="9.140625" defaultRowHeight="12.75" x14ac:dyDescent="0.2"/>
  <cols>
    <col min="1" max="7" width="9.140625" style="18"/>
    <col min="8" max="8" width="13.28515625" style="67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96" t="s">
        <v>70</v>
      </c>
      <c r="B1" s="197"/>
      <c r="C1" s="197"/>
      <c r="D1" s="197"/>
      <c r="E1" s="197"/>
      <c r="F1" s="197"/>
      <c r="G1" s="197"/>
      <c r="H1" s="197"/>
    </row>
    <row r="2" spans="1:9" ht="12.75" customHeight="1" x14ac:dyDescent="0.2">
      <c r="A2" s="198" t="s">
        <v>388</v>
      </c>
      <c r="B2" s="199"/>
      <c r="C2" s="199"/>
      <c r="D2" s="199"/>
      <c r="E2" s="199"/>
      <c r="F2" s="199"/>
      <c r="G2" s="199"/>
      <c r="H2" s="199"/>
    </row>
    <row r="3" spans="1:9" x14ac:dyDescent="0.2">
      <c r="A3" s="238" t="s">
        <v>35</v>
      </c>
      <c r="B3" s="217"/>
      <c r="C3" s="217"/>
      <c r="D3" s="217"/>
      <c r="E3" s="217"/>
      <c r="F3" s="217"/>
      <c r="G3" s="217"/>
      <c r="H3" s="217"/>
    </row>
    <row r="4" spans="1:9" ht="34.5" thickBot="1" x14ac:dyDescent="0.25">
      <c r="A4" s="239" t="s">
        <v>3</v>
      </c>
      <c r="B4" s="240"/>
      <c r="C4" s="240"/>
      <c r="D4" s="240"/>
      <c r="E4" s="240"/>
      <c r="F4" s="241"/>
      <c r="G4" s="19" t="s">
        <v>38</v>
      </c>
      <c r="H4" s="61" t="s">
        <v>4</v>
      </c>
      <c r="I4" s="61" t="s">
        <v>5</v>
      </c>
    </row>
    <row r="5" spans="1:9" ht="12.75" customHeight="1" x14ac:dyDescent="0.2">
      <c r="A5" s="242">
        <v>1</v>
      </c>
      <c r="B5" s="243"/>
      <c r="C5" s="243"/>
      <c r="D5" s="243"/>
      <c r="E5" s="243"/>
      <c r="F5" s="244"/>
      <c r="G5" s="20">
        <v>2</v>
      </c>
      <c r="H5" s="62">
        <v>3</v>
      </c>
      <c r="I5" s="62">
        <v>4</v>
      </c>
    </row>
    <row r="6" spans="1:9" x14ac:dyDescent="0.2">
      <c r="A6" s="245" t="s">
        <v>250</v>
      </c>
      <c r="B6" s="246"/>
      <c r="C6" s="246"/>
      <c r="D6" s="246"/>
      <c r="E6" s="246"/>
      <c r="F6" s="246"/>
      <c r="G6" s="21">
        <v>1</v>
      </c>
      <c r="H6" s="63">
        <f>H7+H18+H36</f>
        <v>107830958</v>
      </c>
      <c r="I6" s="63">
        <f>I7+I18+I36</f>
        <v>-248135890</v>
      </c>
    </row>
    <row r="7" spans="1:9" ht="21" customHeight="1" x14ac:dyDescent="0.2">
      <c r="A7" s="233" t="s">
        <v>251</v>
      </c>
      <c r="B7" s="235"/>
      <c r="C7" s="235"/>
      <c r="D7" s="235"/>
      <c r="E7" s="235"/>
      <c r="F7" s="235"/>
      <c r="G7" s="22">
        <v>2</v>
      </c>
      <c r="H7" s="64">
        <f>H8+H9</f>
        <v>125617129</v>
      </c>
      <c r="I7" s="64">
        <f>I8+I9</f>
        <v>129921502</v>
      </c>
    </row>
    <row r="8" spans="1:9" x14ac:dyDescent="0.2">
      <c r="A8" s="229" t="s">
        <v>48</v>
      </c>
      <c r="B8" s="230"/>
      <c r="C8" s="230"/>
      <c r="D8" s="230"/>
      <c r="E8" s="230"/>
      <c r="F8" s="230"/>
      <c r="G8" s="23">
        <v>3</v>
      </c>
      <c r="H8" s="65">
        <v>325078124</v>
      </c>
      <c r="I8" s="65">
        <v>353385381</v>
      </c>
    </row>
    <row r="9" spans="1:9" x14ac:dyDescent="0.2">
      <c r="A9" s="235" t="s">
        <v>49</v>
      </c>
      <c r="B9" s="235"/>
      <c r="C9" s="235"/>
      <c r="D9" s="235"/>
      <c r="E9" s="235"/>
      <c r="F9" s="235"/>
      <c r="G9" s="22">
        <v>4</v>
      </c>
      <c r="H9" s="64">
        <f>SUM(H10:H17)</f>
        <v>-199460995</v>
      </c>
      <c r="I9" s="64">
        <f>SUM(I10:I17)</f>
        <v>-223463879</v>
      </c>
    </row>
    <row r="10" spans="1:9" x14ac:dyDescent="0.2">
      <c r="A10" s="229" t="s">
        <v>252</v>
      </c>
      <c r="B10" s="230"/>
      <c r="C10" s="230"/>
      <c r="D10" s="230"/>
      <c r="E10" s="230"/>
      <c r="F10" s="230"/>
      <c r="G10" s="23">
        <v>5</v>
      </c>
      <c r="H10" s="65">
        <v>28251452</v>
      </c>
      <c r="I10" s="65">
        <v>40640873</v>
      </c>
    </row>
    <row r="11" spans="1:9" x14ac:dyDescent="0.2">
      <c r="A11" s="229" t="s">
        <v>253</v>
      </c>
      <c r="B11" s="230"/>
      <c r="C11" s="230"/>
      <c r="D11" s="230"/>
      <c r="E11" s="230"/>
      <c r="F11" s="230"/>
      <c r="G11" s="23">
        <v>6</v>
      </c>
      <c r="H11" s="65">
        <v>14309277</v>
      </c>
      <c r="I11" s="65">
        <v>17294063</v>
      </c>
    </row>
    <row r="12" spans="1:9" ht="23.25" customHeight="1" x14ac:dyDescent="0.2">
      <c r="A12" s="229" t="s">
        <v>254</v>
      </c>
      <c r="B12" s="230"/>
      <c r="C12" s="230"/>
      <c r="D12" s="230"/>
      <c r="E12" s="230"/>
      <c r="F12" s="230"/>
      <c r="G12" s="23">
        <v>7</v>
      </c>
      <c r="H12" s="65">
        <v>32406997</v>
      </c>
      <c r="I12" s="65">
        <v>-28969476</v>
      </c>
    </row>
    <row r="13" spans="1:9" x14ac:dyDescent="0.2">
      <c r="A13" s="229" t="s">
        <v>255</v>
      </c>
      <c r="B13" s="230"/>
      <c r="C13" s="230"/>
      <c r="D13" s="230"/>
      <c r="E13" s="230"/>
      <c r="F13" s="230"/>
      <c r="G13" s="23">
        <v>8</v>
      </c>
      <c r="H13" s="65">
        <v>1124608</v>
      </c>
      <c r="I13" s="65">
        <v>10253455</v>
      </c>
    </row>
    <row r="14" spans="1:9" x14ac:dyDescent="0.2">
      <c r="A14" s="229" t="s">
        <v>256</v>
      </c>
      <c r="B14" s="230"/>
      <c r="C14" s="230"/>
      <c r="D14" s="230"/>
      <c r="E14" s="230"/>
      <c r="F14" s="230"/>
      <c r="G14" s="23">
        <v>9</v>
      </c>
      <c r="H14" s="65">
        <v>-226080072</v>
      </c>
      <c r="I14" s="65">
        <v>-215930200</v>
      </c>
    </row>
    <row r="15" spans="1:9" x14ac:dyDescent="0.2">
      <c r="A15" s="229" t="s">
        <v>257</v>
      </c>
      <c r="B15" s="230"/>
      <c r="C15" s="230"/>
      <c r="D15" s="230"/>
      <c r="E15" s="230"/>
      <c r="F15" s="230"/>
      <c r="G15" s="23">
        <v>10</v>
      </c>
      <c r="H15" s="65">
        <v>0</v>
      </c>
      <c r="I15" s="65">
        <v>0</v>
      </c>
    </row>
    <row r="16" spans="1:9" ht="24.75" customHeight="1" x14ac:dyDescent="0.2">
      <c r="A16" s="229" t="s">
        <v>258</v>
      </c>
      <c r="B16" s="230"/>
      <c r="C16" s="230"/>
      <c r="D16" s="230"/>
      <c r="E16" s="230"/>
      <c r="F16" s="230"/>
      <c r="G16" s="23">
        <v>11</v>
      </c>
      <c r="H16" s="65">
        <v>-13916185</v>
      </c>
      <c r="I16" s="65">
        <v>-1135517</v>
      </c>
    </row>
    <row r="17" spans="1:9" x14ac:dyDescent="0.2">
      <c r="A17" s="229" t="s">
        <v>259</v>
      </c>
      <c r="B17" s="230"/>
      <c r="C17" s="230"/>
      <c r="D17" s="230"/>
      <c r="E17" s="230"/>
      <c r="F17" s="230"/>
      <c r="G17" s="23">
        <v>12</v>
      </c>
      <c r="H17" s="65">
        <v>-35557072</v>
      </c>
      <c r="I17" s="65">
        <v>-45617077</v>
      </c>
    </row>
    <row r="18" spans="1:9" ht="30.75" customHeight="1" x14ac:dyDescent="0.2">
      <c r="A18" s="233" t="s">
        <v>55</v>
      </c>
      <c r="B18" s="235"/>
      <c r="C18" s="235"/>
      <c r="D18" s="235"/>
      <c r="E18" s="235"/>
      <c r="F18" s="235"/>
      <c r="G18" s="22">
        <v>13</v>
      </c>
      <c r="H18" s="64">
        <f>SUM(H19:H35)</f>
        <v>9796677</v>
      </c>
      <c r="I18" s="64">
        <f>SUM(I19:I35)</f>
        <v>-327032741</v>
      </c>
    </row>
    <row r="19" spans="1:9" x14ac:dyDescent="0.2">
      <c r="A19" s="229" t="s">
        <v>260</v>
      </c>
      <c r="B19" s="230"/>
      <c r="C19" s="230"/>
      <c r="D19" s="230"/>
      <c r="E19" s="230"/>
      <c r="F19" s="230"/>
      <c r="G19" s="23">
        <v>14</v>
      </c>
      <c r="H19" s="65">
        <v>-274267880</v>
      </c>
      <c r="I19" s="65">
        <v>-361421935</v>
      </c>
    </row>
    <row r="20" spans="1:9" ht="24.75" customHeight="1" x14ac:dyDescent="0.2">
      <c r="A20" s="229" t="s">
        <v>261</v>
      </c>
      <c r="B20" s="230"/>
      <c r="C20" s="230"/>
      <c r="D20" s="230"/>
      <c r="E20" s="230"/>
      <c r="F20" s="230"/>
      <c r="G20" s="23">
        <v>15</v>
      </c>
      <c r="H20" s="65">
        <v>-89240656</v>
      </c>
      <c r="I20" s="65">
        <v>124003667</v>
      </c>
    </row>
    <row r="21" spans="1:9" x14ac:dyDescent="0.2">
      <c r="A21" s="229" t="s">
        <v>262</v>
      </c>
      <c r="B21" s="230"/>
      <c r="C21" s="230"/>
      <c r="D21" s="230"/>
      <c r="E21" s="230"/>
      <c r="F21" s="230"/>
      <c r="G21" s="23">
        <v>16</v>
      </c>
      <c r="H21" s="65">
        <v>346094877</v>
      </c>
      <c r="I21" s="65">
        <v>-223962355</v>
      </c>
    </row>
    <row r="22" spans="1:9" x14ac:dyDescent="0.2">
      <c r="A22" s="229" t="s">
        <v>263</v>
      </c>
      <c r="B22" s="230"/>
      <c r="C22" s="230"/>
      <c r="D22" s="230"/>
      <c r="E22" s="230"/>
      <c r="F22" s="230"/>
      <c r="G22" s="23">
        <v>17</v>
      </c>
      <c r="H22" s="65">
        <v>0</v>
      </c>
      <c r="I22" s="65">
        <v>0</v>
      </c>
    </row>
    <row r="23" spans="1:9" ht="30" customHeight="1" x14ac:dyDescent="0.2">
      <c r="A23" s="229" t="s">
        <v>264</v>
      </c>
      <c r="B23" s="230"/>
      <c r="C23" s="230"/>
      <c r="D23" s="230"/>
      <c r="E23" s="230"/>
      <c r="F23" s="230"/>
      <c r="G23" s="23">
        <v>18</v>
      </c>
      <c r="H23" s="65">
        <v>-99127310</v>
      </c>
      <c r="I23" s="65">
        <v>-10534151</v>
      </c>
    </row>
    <row r="24" spans="1:9" x14ac:dyDescent="0.2">
      <c r="A24" s="229" t="s">
        <v>56</v>
      </c>
      <c r="B24" s="230"/>
      <c r="C24" s="230"/>
      <c r="D24" s="230"/>
      <c r="E24" s="230"/>
      <c r="F24" s="230"/>
      <c r="G24" s="23">
        <v>19</v>
      </c>
      <c r="H24" s="65">
        <v>-3600805</v>
      </c>
      <c r="I24" s="65">
        <v>2025965</v>
      </c>
    </row>
    <row r="25" spans="1:9" x14ac:dyDescent="0.2">
      <c r="A25" s="229" t="s">
        <v>57</v>
      </c>
      <c r="B25" s="230"/>
      <c r="C25" s="230"/>
      <c r="D25" s="230"/>
      <c r="E25" s="230"/>
      <c r="F25" s="230"/>
      <c r="G25" s="23">
        <v>20</v>
      </c>
      <c r="H25" s="65">
        <v>317123</v>
      </c>
      <c r="I25" s="65">
        <v>94308</v>
      </c>
    </row>
    <row r="26" spans="1:9" x14ac:dyDescent="0.2">
      <c r="A26" s="229" t="s">
        <v>58</v>
      </c>
      <c r="B26" s="230"/>
      <c r="C26" s="230"/>
      <c r="D26" s="230"/>
      <c r="E26" s="230"/>
      <c r="F26" s="230"/>
      <c r="G26" s="23">
        <v>21</v>
      </c>
      <c r="H26" s="65">
        <v>36826777</v>
      </c>
      <c r="I26" s="65">
        <v>21377957</v>
      </c>
    </row>
    <row r="27" spans="1:9" x14ac:dyDescent="0.2">
      <c r="A27" s="229" t="s">
        <v>59</v>
      </c>
      <c r="B27" s="230"/>
      <c r="C27" s="230"/>
      <c r="D27" s="230"/>
      <c r="E27" s="230"/>
      <c r="F27" s="230"/>
      <c r="G27" s="23">
        <v>22</v>
      </c>
      <c r="H27" s="65">
        <v>540760</v>
      </c>
      <c r="I27" s="65">
        <v>0</v>
      </c>
    </row>
    <row r="28" spans="1:9" ht="25.5" customHeight="1" x14ac:dyDescent="0.2">
      <c r="A28" s="229" t="s">
        <v>265</v>
      </c>
      <c r="B28" s="230"/>
      <c r="C28" s="230"/>
      <c r="D28" s="230"/>
      <c r="E28" s="230"/>
      <c r="F28" s="230"/>
      <c r="G28" s="23">
        <v>23</v>
      </c>
      <c r="H28" s="65">
        <v>-76759081</v>
      </c>
      <c r="I28" s="65">
        <v>21757998</v>
      </c>
    </row>
    <row r="29" spans="1:9" x14ac:dyDescent="0.2">
      <c r="A29" s="229" t="s">
        <v>60</v>
      </c>
      <c r="B29" s="230"/>
      <c r="C29" s="230"/>
      <c r="D29" s="230"/>
      <c r="E29" s="230"/>
      <c r="F29" s="230"/>
      <c r="G29" s="23">
        <v>24</v>
      </c>
      <c r="H29" s="65">
        <v>71139610</v>
      </c>
      <c r="I29" s="65">
        <v>115546800</v>
      </c>
    </row>
    <row r="30" spans="1:9" ht="33" customHeight="1" x14ac:dyDescent="0.2">
      <c r="A30" s="229" t="s">
        <v>283</v>
      </c>
      <c r="B30" s="230"/>
      <c r="C30" s="230"/>
      <c r="D30" s="230"/>
      <c r="E30" s="230"/>
      <c r="F30" s="230"/>
      <c r="G30" s="23">
        <v>25</v>
      </c>
      <c r="H30" s="65">
        <v>99127310</v>
      </c>
      <c r="I30" s="65">
        <v>10534151</v>
      </c>
    </row>
    <row r="31" spans="1:9" x14ac:dyDescent="0.2">
      <c r="A31" s="229" t="s">
        <v>61</v>
      </c>
      <c r="B31" s="230"/>
      <c r="C31" s="230"/>
      <c r="D31" s="230"/>
      <c r="E31" s="230"/>
      <c r="F31" s="230"/>
      <c r="G31" s="23">
        <v>26</v>
      </c>
      <c r="H31" s="65">
        <v>-374745</v>
      </c>
      <c r="I31" s="65">
        <v>-115427</v>
      </c>
    </row>
    <row r="32" spans="1:9" ht="23.25" customHeight="1" x14ac:dyDescent="0.2">
      <c r="A32" s="229" t="s">
        <v>62</v>
      </c>
      <c r="B32" s="230"/>
      <c r="C32" s="230"/>
      <c r="D32" s="230"/>
      <c r="E32" s="230"/>
      <c r="F32" s="230"/>
      <c r="G32" s="23">
        <v>27</v>
      </c>
      <c r="H32" s="65">
        <v>0</v>
      </c>
      <c r="I32" s="65">
        <v>0</v>
      </c>
    </row>
    <row r="33" spans="1:9" x14ac:dyDescent="0.2">
      <c r="A33" s="229" t="s">
        <v>63</v>
      </c>
      <c r="B33" s="230"/>
      <c r="C33" s="230"/>
      <c r="D33" s="230"/>
      <c r="E33" s="230"/>
      <c r="F33" s="230"/>
      <c r="G33" s="23">
        <v>28</v>
      </c>
      <c r="H33" s="65">
        <v>1916214</v>
      </c>
      <c r="I33" s="65">
        <v>40360</v>
      </c>
    </row>
    <row r="34" spans="1:9" x14ac:dyDescent="0.2">
      <c r="A34" s="229" t="s">
        <v>64</v>
      </c>
      <c r="B34" s="230"/>
      <c r="C34" s="230"/>
      <c r="D34" s="230"/>
      <c r="E34" s="230"/>
      <c r="F34" s="230"/>
      <c r="G34" s="23">
        <v>29</v>
      </c>
      <c r="H34" s="65">
        <v>-2767510</v>
      </c>
      <c r="I34" s="65">
        <v>-8356374</v>
      </c>
    </row>
    <row r="35" spans="1:9" ht="21" customHeight="1" x14ac:dyDescent="0.2">
      <c r="A35" s="229" t="s">
        <v>266</v>
      </c>
      <c r="B35" s="230"/>
      <c r="C35" s="230"/>
      <c r="D35" s="230"/>
      <c r="E35" s="230"/>
      <c r="F35" s="230"/>
      <c r="G35" s="23">
        <v>30</v>
      </c>
      <c r="H35" s="65">
        <v>-28007</v>
      </c>
      <c r="I35" s="65">
        <v>-18023705</v>
      </c>
    </row>
    <row r="36" spans="1:9" x14ac:dyDescent="0.2">
      <c r="A36" s="231" t="s">
        <v>65</v>
      </c>
      <c r="B36" s="230"/>
      <c r="C36" s="230"/>
      <c r="D36" s="230"/>
      <c r="E36" s="230"/>
      <c r="F36" s="230"/>
      <c r="G36" s="23">
        <v>31</v>
      </c>
      <c r="H36" s="65">
        <v>-27582848</v>
      </c>
      <c r="I36" s="65">
        <v>-51024651</v>
      </c>
    </row>
    <row r="37" spans="1:9" x14ac:dyDescent="0.2">
      <c r="A37" s="233" t="s">
        <v>50</v>
      </c>
      <c r="B37" s="235"/>
      <c r="C37" s="235"/>
      <c r="D37" s="235"/>
      <c r="E37" s="235"/>
      <c r="F37" s="235"/>
      <c r="G37" s="22">
        <v>32</v>
      </c>
      <c r="H37" s="64">
        <f>SUM(H38:H51)</f>
        <v>154392546</v>
      </c>
      <c r="I37" s="64">
        <f>SUM(I38:I51)</f>
        <v>51334851</v>
      </c>
    </row>
    <row r="38" spans="1:9" x14ac:dyDescent="0.2">
      <c r="A38" s="229" t="s">
        <v>267</v>
      </c>
      <c r="B38" s="230"/>
      <c r="C38" s="230"/>
      <c r="D38" s="230"/>
      <c r="E38" s="230"/>
      <c r="F38" s="230"/>
      <c r="G38" s="23">
        <v>33</v>
      </c>
      <c r="H38" s="65">
        <v>2276088</v>
      </c>
      <c r="I38" s="65">
        <v>5417096</v>
      </c>
    </row>
    <row r="39" spans="1:9" x14ac:dyDescent="0.2">
      <c r="A39" s="229" t="s">
        <v>268</v>
      </c>
      <c r="B39" s="230"/>
      <c r="C39" s="230"/>
      <c r="D39" s="230"/>
      <c r="E39" s="230"/>
      <c r="F39" s="230"/>
      <c r="G39" s="23">
        <v>34</v>
      </c>
      <c r="H39" s="65">
        <v>-20128840</v>
      </c>
      <c r="I39" s="65">
        <v>-25969189</v>
      </c>
    </row>
    <row r="40" spans="1:9" x14ac:dyDescent="0.2">
      <c r="A40" s="229" t="s">
        <v>269</v>
      </c>
      <c r="B40" s="230"/>
      <c r="C40" s="230"/>
      <c r="D40" s="230"/>
      <c r="E40" s="230"/>
      <c r="F40" s="230"/>
      <c r="G40" s="23">
        <v>35</v>
      </c>
      <c r="H40" s="65">
        <v>0</v>
      </c>
      <c r="I40" s="65">
        <v>643969</v>
      </c>
    </row>
    <row r="41" spans="1:9" x14ac:dyDescent="0.2">
      <c r="A41" s="229" t="s">
        <v>270</v>
      </c>
      <c r="B41" s="230"/>
      <c r="C41" s="230"/>
      <c r="D41" s="230"/>
      <c r="E41" s="230"/>
      <c r="F41" s="230"/>
      <c r="G41" s="23">
        <v>36</v>
      </c>
      <c r="H41" s="65">
        <v>-13559232</v>
      </c>
      <c r="I41" s="65">
        <v>-27541961</v>
      </c>
    </row>
    <row r="42" spans="1:9" ht="25.5" customHeight="1" x14ac:dyDescent="0.2">
      <c r="A42" s="229" t="s">
        <v>271</v>
      </c>
      <c r="B42" s="230"/>
      <c r="C42" s="230"/>
      <c r="D42" s="230"/>
      <c r="E42" s="230"/>
      <c r="F42" s="230"/>
      <c r="G42" s="23">
        <v>37</v>
      </c>
      <c r="H42" s="65">
        <v>30651520</v>
      </c>
      <c r="I42" s="65">
        <v>16750126</v>
      </c>
    </row>
    <row r="43" spans="1:9" ht="21.75" customHeight="1" x14ac:dyDescent="0.2">
      <c r="A43" s="229" t="s">
        <v>272</v>
      </c>
      <c r="B43" s="230"/>
      <c r="C43" s="230"/>
      <c r="D43" s="230"/>
      <c r="E43" s="230"/>
      <c r="F43" s="230"/>
      <c r="G43" s="23">
        <v>38</v>
      </c>
      <c r="H43" s="65">
        <v>-1017205</v>
      </c>
      <c r="I43" s="65">
        <v>-4259498</v>
      </c>
    </row>
    <row r="44" spans="1:9" ht="24" customHeight="1" x14ac:dyDescent="0.2">
      <c r="A44" s="229" t="s">
        <v>273</v>
      </c>
      <c r="B44" s="230"/>
      <c r="C44" s="230"/>
      <c r="D44" s="230"/>
      <c r="E44" s="230"/>
      <c r="F44" s="230"/>
      <c r="G44" s="23">
        <v>39</v>
      </c>
      <c r="H44" s="65">
        <v>-230106</v>
      </c>
      <c r="I44" s="65">
        <v>0</v>
      </c>
    </row>
    <row r="45" spans="1:9" x14ac:dyDescent="0.2">
      <c r="A45" s="229" t="s">
        <v>274</v>
      </c>
      <c r="B45" s="230"/>
      <c r="C45" s="230"/>
      <c r="D45" s="230"/>
      <c r="E45" s="230"/>
      <c r="F45" s="230"/>
      <c r="G45" s="23">
        <v>40</v>
      </c>
      <c r="H45" s="65">
        <v>448510330</v>
      </c>
      <c r="I45" s="65">
        <v>357560988</v>
      </c>
    </row>
    <row r="46" spans="1:9" x14ac:dyDescent="0.2">
      <c r="A46" s="229" t="s">
        <v>275</v>
      </c>
      <c r="B46" s="230"/>
      <c r="C46" s="230"/>
      <c r="D46" s="230"/>
      <c r="E46" s="230"/>
      <c r="F46" s="230"/>
      <c r="G46" s="23">
        <v>41</v>
      </c>
      <c r="H46" s="65">
        <v>-339343206</v>
      </c>
      <c r="I46" s="65">
        <v>-386588725</v>
      </c>
    </row>
    <row r="47" spans="1:9" x14ac:dyDescent="0.2">
      <c r="A47" s="229" t="s">
        <v>276</v>
      </c>
      <c r="B47" s="230"/>
      <c r="C47" s="230"/>
      <c r="D47" s="230"/>
      <c r="E47" s="230"/>
      <c r="F47" s="230"/>
      <c r="G47" s="23">
        <v>42</v>
      </c>
      <c r="H47" s="65">
        <v>0</v>
      </c>
      <c r="I47" s="65">
        <v>0</v>
      </c>
    </row>
    <row r="48" spans="1:9" x14ac:dyDescent="0.2">
      <c r="A48" s="229" t="s">
        <v>277</v>
      </c>
      <c r="B48" s="230"/>
      <c r="C48" s="230"/>
      <c r="D48" s="230"/>
      <c r="E48" s="230"/>
      <c r="F48" s="230"/>
      <c r="G48" s="23">
        <v>43</v>
      </c>
      <c r="H48" s="65">
        <v>0</v>
      </c>
      <c r="I48" s="65">
        <v>0</v>
      </c>
    </row>
    <row r="49" spans="1:9" x14ac:dyDescent="0.2">
      <c r="A49" s="229" t="s">
        <v>278</v>
      </c>
      <c r="B49" s="232"/>
      <c r="C49" s="232"/>
      <c r="D49" s="232"/>
      <c r="E49" s="232"/>
      <c r="F49" s="232"/>
      <c r="G49" s="23">
        <v>44</v>
      </c>
      <c r="H49" s="65">
        <v>39267885</v>
      </c>
      <c r="I49" s="65">
        <v>43886354</v>
      </c>
    </row>
    <row r="50" spans="1:9" x14ac:dyDescent="0.2">
      <c r="A50" s="229" t="s">
        <v>279</v>
      </c>
      <c r="B50" s="232"/>
      <c r="C50" s="232"/>
      <c r="D50" s="232"/>
      <c r="E50" s="232"/>
      <c r="F50" s="232"/>
      <c r="G50" s="23">
        <v>45</v>
      </c>
      <c r="H50" s="65">
        <v>101776873</v>
      </c>
      <c r="I50" s="65">
        <v>93026128</v>
      </c>
    </row>
    <row r="51" spans="1:9" x14ac:dyDescent="0.2">
      <c r="A51" s="229" t="s">
        <v>280</v>
      </c>
      <c r="B51" s="232"/>
      <c r="C51" s="232"/>
      <c r="D51" s="232"/>
      <c r="E51" s="232"/>
      <c r="F51" s="232"/>
      <c r="G51" s="23">
        <v>46</v>
      </c>
      <c r="H51" s="65">
        <v>-93811561</v>
      </c>
      <c r="I51" s="65">
        <v>-21590437</v>
      </c>
    </row>
    <row r="52" spans="1:9" x14ac:dyDescent="0.2">
      <c r="A52" s="233" t="s">
        <v>51</v>
      </c>
      <c r="B52" s="234"/>
      <c r="C52" s="234"/>
      <c r="D52" s="234"/>
      <c r="E52" s="234"/>
      <c r="F52" s="234"/>
      <c r="G52" s="22">
        <v>47</v>
      </c>
      <c r="H52" s="64">
        <f>SUM(H53:H57)</f>
        <v>-980000</v>
      </c>
      <c r="I52" s="64">
        <f>SUM(I53:I57)</f>
        <v>-19492236</v>
      </c>
    </row>
    <row r="53" spans="1:9" x14ac:dyDescent="0.2">
      <c r="A53" s="229" t="s">
        <v>281</v>
      </c>
      <c r="B53" s="232"/>
      <c r="C53" s="232"/>
      <c r="D53" s="232"/>
      <c r="E53" s="232"/>
      <c r="F53" s="232"/>
      <c r="G53" s="23">
        <v>48</v>
      </c>
      <c r="H53" s="65">
        <v>0</v>
      </c>
      <c r="I53" s="65">
        <v>0</v>
      </c>
    </row>
    <row r="54" spans="1:9" x14ac:dyDescent="0.2">
      <c r="A54" s="229" t="s">
        <v>100</v>
      </c>
      <c r="B54" s="232"/>
      <c r="C54" s="232"/>
      <c r="D54" s="232"/>
      <c r="E54" s="232"/>
      <c r="F54" s="232"/>
      <c r="G54" s="23">
        <v>49</v>
      </c>
      <c r="H54" s="65">
        <v>0</v>
      </c>
      <c r="I54" s="65">
        <v>0</v>
      </c>
    </row>
    <row r="55" spans="1:9" x14ac:dyDescent="0.2">
      <c r="A55" s="229" t="s">
        <v>101</v>
      </c>
      <c r="B55" s="232"/>
      <c r="C55" s="232"/>
      <c r="D55" s="232"/>
      <c r="E55" s="232"/>
      <c r="F55" s="232"/>
      <c r="G55" s="23">
        <v>50</v>
      </c>
      <c r="H55" s="65">
        <v>0</v>
      </c>
      <c r="I55" s="65">
        <v>-18512236</v>
      </c>
    </row>
    <row r="56" spans="1:9" x14ac:dyDescent="0.2">
      <c r="A56" s="229" t="s">
        <v>102</v>
      </c>
      <c r="B56" s="232"/>
      <c r="C56" s="232"/>
      <c r="D56" s="232"/>
      <c r="E56" s="232"/>
      <c r="F56" s="232"/>
      <c r="G56" s="23">
        <v>51</v>
      </c>
      <c r="H56" s="65">
        <v>0</v>
      </c>
      <c r="I56" s="65">
        <v>0</v>
      </c>
    </row>
    <row r="57" spans="1:9" x14ac:dyDescent="0.2">
      <c r="A57" s="229" t="s">
        <v>103</v>
      </c>
      <c r="B57" s="232"/>
      <c r="C57" s="232"/>
      <c r="D57" s="232"/>
      <c r="E57" s="232"/>
      <c r="F57" s="232"/>
      <c r="G57" s="23">
        <v>52</v>
      </c>
      <c r="H57" s="65">
        <v>-980000</v>
      </c>
      <c r="I57" s="65">
        <v>-980000</v>
      </c>
    </row>
    <row r="58" spans="1:9" x14ac:dyDescent="0.2">
      <c r="A58" s="233" t="s">
        <v>52</v>
      </c>
      <c r="B58" s="234"/>
      <c r="C58" s="234"/>
      <c r="D58" s="234"/>
      <c r="E58" s="234"/>
      <c r="F58" s="234"/>
      <c r="G58" s="22">
        <v>53</v>
      </c>
      <c r="H58" s="64">
        <f>H6+H37+H52</f>
        <v>261243504</v>
      </c>
      <c r="I58" s="64">
        <f>I6+I37+I52</f>
        <v>-216293275</v>
      </c>
    </row>
    <row r="59" spans="1:9" ht="24.75" customHeight="1" x14ac:dyDescent="0.2">
      <c r="A59" s="231" t="s">
        <v>282</v>
      </c>
      <c r="B59" s="232"/>
      <c r="C59" s="232"/>
      <c r="D59" s="232"/>
      <c r="E59" s="232"/>
      <c r="F59" s="232"/>
      <c r="G59" s="23">
        <v>54</v>
      </c>
      <c r="H59" s="65">
        <v>45916291</v>
      </c>
      <c r="I59" s="65">
        <v>-14026845</v>
      </c>
    </row>
    <row r="60" spans="1:9" ht="27.75" customHeight="1" x14ac:dyDescent="0.2">
      <c r="A60" s="233" t="s">
        <v>53</v>
      </c>
      <c r="B60" s="234"/>
      <c r="C60" s="234"/>
      <c r="D60" s="234"/>
      <c r="E60" s="234"/>
      <c r="F60" s="234"/>
      <c r="G60" s="22">
        <v>55</v>
      </c>
      <c r="H60" s="64">
        <f>H58+H59</f>
        <v>307159795</v>
      </c>
      <c r="I60" s="64">
        <f>I58+I59</f>
        <v>-230320120</v>
      </c>
    </row>
    <row r="61" spans="1:9" x14ac:dyDescent="0.2">
      <c r="A61" s="229" t="s">
        <v>104</v>
      </c>
      <c r="B61" s="232"/>
      <c r="C61" s="232"/>
      <c r="D61" s="232"/>
      <c r="E61" s="232"/>
      <c r="F61" s="232"/>
      <c r="G61" s="23">
        <v>56</v>
      </c>
      <c r="H61" s="65">
        <v>48480660</v>
      </c>
      <c r="I61" s="65">
        <v>355640455</v>
      </c>
    </row>
    <row r="62" spans="1:9" x14ac:dyDescent="0.2">
      <c r="A62" s="236" t="s">
        <v>54</v>
      </c>
      <c r="B62" s="237"/>
      <c r="C62" s="237"/>
      <c r="D62" s="237"/>
      <c r="E62" s="237"/>
      <c r="F62" s="237"/>
      <c r="G62" s="24">
        <v>57</v>
      </c>
      <c r="H62" s="66">
        <f>H60+H61</f>
        <v>355640455</v>
      </c>
      <c r="I62" s="66">
        <f>I60+I61</f>
        <v>125320335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7" activePane="bottomRight" state="frozen"/>
      <selection activeCell="L1" sqref="L1"/>
      <selection pane="topRight" activeCell="L1" sqref="L1"/>
      <selection pane="bottomLeft" activeCell="L1" sqref="L1"/>
      <selection pane="bottomRight" activeCell="J32" sqref="J32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52" t="s">
        <v>66</v>
      </c>
      <c r="B1" s="253"/>
      <c r="C1" s="253"/>
      <c r="D1" s="253"/>
      <c r="E1" s="254"/>
      <c r="F1" s="255"/>
      <c r="G1" s="255"/>
      <c r="H1" s="255"/>
      <c r="I1" s="255"/>
      <c r="J1" s="255"/>
      <c r="K1" s="256"/>
      <c r="L1" s="197"/>
      <c r="M1" s="197"/>
    </row>
    <row r="2" spans="1:34" ht="19.5" customHeight="1" x14ac:dyDescent="0.2">
      <c r="A2" s="198" t="s">
        <v>388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34" x14ac:dyDescent="0.2">
      <c r="A3" s="4"/>
      <c r="B3" s="5"/>
      <c r="C3" s="5"/>
      <c r="D3" s="6"/>
      <c r="E3" s="68"/>
      <c r="F3" s="69"/>
      <c r="G3" s="69"/>
      <c r="H3" s="69"/>
      <c r="I3" s="69"/>
      <c r="J3" s="69"/>
      <c r="K3" s="69"/>
      <c r="L3" s="257" t="s">
        <v>35</v>
      </c>
      <c r="M3" s="257"/>
    </row>
    <row r="4" spans="1:34" ht="13.5" customHeight="1" x14ac:dyDescent="0.2">
      <c r="A4" s="258" t="s">
        <v>27</v>
      </c>
      <c r="B4" s="258"/>
      <c r="C4" s="258"/>
      <c r="D4" s="251" t="s">
        <v>38</v>
      </c>
      <c r="E4" s="185" t="s">
        <v>71</v>
      </c>
      <c r="F4" s="185"/>
      <c r="G4" s="185"/>
      <c r="H4" s="185"/>
      <c r="I4" s="185"/>
      <c r="J4" s="185"/>
      <c r="K4" s="185"/>
      <c r="L4" s="185" t="s">
        <v>76</v>
      </c>
      <c r="M4" s="185" t="s">
        <v>47</v>
      </c>
    </row>
    <row r="5" spans="1:34" ht="56.25" x14ac:dyDescent="0.2">
      <c r="A5" s="258"/>
      <c r="B5" s="258"/>
      <c r="C5" s="258"/>
      <c r="D5" s="251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5"/>
      <c r="M5" s="185"/>
    </row>
    <row r="6" spans="1:34" x14ac:dyDescent="0.2">
      <c r="A6" s="185">
        <v>1</v>
      </c>
      <c r="B6" s="185"/>
      <c r="C6" s="185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50" t="s">
        <v>286</v>
      </c>
      <c r="B7" s="250"/>
      <c r="C7" s="250"/>
      <c r="D7" s="11">
        <v>1</v>
      </c>
      <c r="E7" s="70">
        <v>589325800</v>
      </c>
      <c r="F7" s="70">
        <v>681482525</v>
      </c>
      <c r="G7" s="70">
        <v>334225530</v>
      </c>
      <c r="H7" s="70">
        <v>400450237</v>
      </c>
      <c r="I7" s="70">
        <v>413454289</v>
      </c>
      <c r="J7" s="70">
        <v>150942944</v>
      </c>
      <c r="K7" s="71">
        <f>SUM(E7:J7)</f>
        <v>2569881325</v>
      </c>
      <c r="L7" s="70">
        <v>0</v>
      </c>
      <c r="M7" s="71">
        <f>K7+L7</f>
        <v>2569881325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48" t="s">
        <v>294</v>
      </c>
      <c r="B8" s="248"/>
      <c r="C8" s="248"/>
      <c r="D8" s="11">
        <v>2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1">
        <f t="shared" ref="K8:K40" si="0">SUM(E8:J8)</f>
        <v>0</v>
      </c>
      <c r="L8" s="70">
        <v>0</v>
      </c>
      <c r="M8" s="71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48" t="s">
        <v>295</v>
      </c>
      <c r="B9" s="248"/>
      <c r="C9" s="248"/>
      <c r="D9" s="11">
        <v>3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1">
        <f t="shared" si="0"/>
        <v>0</v>
      </c>
      <c r="L9" s="70">
        <v>0</v>
      </c>
      <c r="M9" s="71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47" t="s">
        <v>287</v>
      </c>
      <c r="B10" s="247"/>
      <c r="C10" s="247"/>
      <c r="D10" s="13">
        <v>4</v>
      </c>
      <c r="E10" s="71">
        <f>E7+E8+E9</f>
        <v>589325800</v>
      </c>
      <c r="F10" s="71">
        <f t="shared" ref="F10:L10" si="2">F7+F8+F9</f>
        <v>681482525</v>
      </c>
      <c r="G10" s="71">
        <f>G7+G8+G9</f>
        <v>334225530</v>
      </c>
      <c r="H10" s="71">
        <f t="shared" si="2"/>
        <v>400450237</v>
      </c>
      <c r="I10" s="71">
        <f t="shared" si="2"/>
        <v>413454289</v>
      </c>
      <c r="J10" s="71">
        <f t="shared" si="2"/>
        <v>150942944</v>
      </c>
      <c r="K10" s="71">
        <f t="shared" si="0"/>
        <v>2569881325</v>
      </c>
      <c r="L10" s="71">
        <f t="shared" si="2"/>
        <v>0</v>
      </c>
      <c r="M10" s="71">
        <f t="shared" si="1"/>
        <v>2569881325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47" t="s">
        <v>291</v>
      </c>
      <c r="B11" s="247"/>
      <c r="C11" s="247"/>
      <c r="D11" s="13">
        <v>5</v>
      </c>
      <c r="E11" s="71">
        <f>E12+E13</f>
        <v>0</v>
      </c>
      <c r="F11" s="71">
        <f t="shared" ref="F11:L11" si="3">F12+F13</f>
        <v>0</v>
      </c>
      <c r="G11" s="71">
        <f t="shared" si="3"/>
        <v>-61064833</v>
      </c>
      <c r="H11" s="71">
        <f t="shared" si="3"/>
        <v>0</v>
      </c>
      <c r="I11" s="71">
        <f t="shared" si="3"/>
        <v>0</v>
      </c>
      <c r="J11" s="71">
        <f t="shared" si="3"/>
        <v>270417757</v>
      </c>
      <c r="K11" s="71">
        <f t="shared" si="0"/>
        <v>209352924</v>
      </c>
      <c r="L11" s="71">
        <f t="shared" si="3"/>
        <v>0</v>
      </c>
      <c r="M11" s="71">
        <f t="shared" si="1"/>
        <v>209352924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48" t="s">
        <v>296</v>
      </c>
      <c r="B12" s="248"/>
      <c r="C12" s="248"/>
      <c r="D12" s="11">
        <v>6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270417757</v>
      </c>
      <c r="K12" s="71">
        <f t="shared" si="0"/>
        <v>270417757</v>
      </c>
      <c r="L12" s="70">
        <v>0</v>
      </c>
      <c r="M12" s="71">
        <f t="shared" si="1"/>
        <v>270417757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49" t="s">
        <v>292</v>
      </c>
      <c r="B13" s="249"/>
      <c r="C13" s="249"/>
      <c r="D13" s="13">
        <v>7</v>
      </c>
      <c r="E13" s="71">
        <f>E14+E15+E16+E17</f>
        <v>0</v>
      </c>
      <c r="F13" s="71">
        <f t="shared" ref="F13:L13" si="4">F14+F15+F16+F17</f>
        <v>0</v>
      </c>
      <c r="G13" s="71">
        <f t="shared" si="4"/>
        <v>-61064833</v>
      </c>
      <c r="H13" s="71">
        <f t="shared" si="4"/>
        <v>0</v>
      </c>
      <c r="I13" s="71">
        <f t="shared" si="4"/>
        <v>0</v>
      </c>
      <c r="J13" s="71">
        <f t="shared" si="4"/>
        <v>0</v>
      </c>
      <c r="K13" s="71">
        <f t="shared" si="0"/>
        <v>-61064833</v>
      </c>
      <c r="L13" s="71">
        <f t="shared" si="4"/>
        <v>0</v>
      </c>
      <c r="M13" s="71">
        <f t="shared" si="1"/>
        <v>-61064833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48" t="s">
        <v>297</v>
      </c>
      <c r="B14" s="248"/>
      <c r="C14" s="248"/>
      <c r="D14" s="11">
        <v>8</v>
      </c>
      <c r="E14" s="70">
        <v>0</v>
      </c>
      <c r="F14" s="70">
        <v>0</v>
      </c>
      <c r="G14" s="70">
        <v>-2134543</v>
      </c>
      <c r="H14" s="70">
        <v>0</v>
      </c>
      <c r="I14" s="70">
        <v>0</v>
      </c>
      <c r="J14" s="70">
        <v>0</v>
      </c>
      <c r="K14" s="71">
        <f>SUM(E14:J14)</f>
        <v>-2134543</v>
      </c>
      <c r="L14" s="70">
        <v>0</v>
      </c>
      <c r="M14" s="71">
        <f>K14+L14</f>
        <v>-2134543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48" t="s">
        <v>298</v>
      </c>
      <c r="B15" s="248"/>
      <c r="C15" s="248"/>
      <c r="D15" s="11">
        <v>9</v>
      </c>
      <c r="E15" s="70">
        <v>0</v>
      </c>
      <c r="F15" s="70">
        <v>0</v>
      </c>
      <c r="G15" s="70">
        <v>-24818074</v>
      </c>
      <c r="H15" s="70">
        <v>0</v>
      </c>
      <c r="I15" s="70">
        <v>0</v>
      </c>
      <c r="J15" s="70">
        <v>0</v>
      </c>
      <c r="K15" s="71">
        <f t="shared" si="0"/>
        <v>-24818074</v>
      </c>
      <c r="L15" s="70">
        <v>0</v>
      </c>
      <c r="M15" s="71">
        <f t="shared" si="1"/>
        <v>-24818074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48" t="s">
        <v>299</v>
      </c>
      <c r="B16" s="248"/>
      <c r="C16" s="248"/>
      <c r="D16" s="11">
        <v>10</v>
      </c>
      <c r="E16" s="70">
        <v>0</v>
      </c>
      <c r="F16" s="70">
        <v>0</v>
      </c>
      <c r="G16" s="70">
        <v>-34110939</v>
      </c>
      <c r="H16" s="70">
        <v>0</v>
      </c>
      <c r="I16" s="70">
        <v>0</v>
      </c>
      <c r="J16" s="70">
        <v>0</v>
      </c>
      <c r="K16" s="71">
        <f t="shared" si="0"/>
        <v>-34110939</v>
      </c>
      <c r="L16" s="70">
        <v>0</v>
      </c>
      <c r="M16" s="71">
        <f t="shared" si="1"/>
        <v>-34110939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48" t="s">
        <v>300</v>
      </c>
      <c r="B17" s="248"/>
      <c r="C17" s="248"/>
      <c r="D17" s="11">
        <v>11</v>
      </c>
      <c r="E17" s="70">
        <v>0</v>
      </c>
      <c r="F17" s="70">
        <v>0</v>
      </c>
      <c r="G17" s="70">
        <v>-1277</v>
      </c>
      <c r="H17" s="70">
        <v>0</v>
      </c>
      <c r="I17" s="70">
        <v>0</v>
      </c>
      <c r="J17" s="70">
        <v>0</v>
      </c>
      <c r="K17" s="71">
        <f t="shared" si="0"/>
        <v>-1277</v>
      </c>
      <c r="L17" s="120">
        <v>0</v>
      </c>
      <c r="M17" s="71">
        <f t="shared" si="1"/>
        <v>-1277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47" t="s">
        <v>301</v>
      </c>
      <c r="B18" s="247"/>
      <c r="C18" s="247"/>
      <c r="D18" s="13">
        <v>12</v>
      </c>
      <c r="E18" s="71">
        <f>E19+E20+E21+E22</f>
        <v>0</v>
      </c>
      <c r="F18" s="71">
        <f t="shared" ref="F18:L18" si="5">F19+F20+F21+F22</f>
        <v>0</v>
      </c>
      <c r="G18" s="71">
        <f t="shared" si="5"/>
        <v>268217</v>
      </c>
      <c r="H18" s="71">
        <f t="shared" si="5"/>
        <v>1588338</v>
      </c>
      <c r="I18" s="71">
        <f t="shared" si="5"/>
        <v>181076373</v>
      </c>
      <c r="J18" s="71">
        <f t="shared" si="5"/>
        <v>-150942944</v>
      </c>
      <c r="K18" s="71">
        <f t="shared" si="0"/>
        <v>31989984</v>
      </c>
      <c r="L18" s="71">
        <f t="shared" si="5"/>
        <v>0</v>
      </c>
      <c r="M18" s="71">
        <f t="shared" si="1"/>
        <v>31989984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48" t="s">
        <v>302</v>
      </c>
      <c r="B19" s="248"/>
      <c r="C19" s="248"/>
      <c r="D19" s="11">
        <v>13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1">
        <f t="shared" si="0"/>
        <v>0</v>
      </c>
      <c r="L19" s="70">
        <v>0</v>
      </c>
      <c r="M19" s="71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48" t="s">
        <v>303</v>
      </c>
      <c r="B20" s="248"/>
      <c r="C20" s="248"/>
      <c r="D20" s="11">
        <v>14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1">
        <f t="shared" si="0"/>
        <v>0</v>
      </c>
      <c r="L20" s="70">
        <v>0</v>
      </c>
      <c r="M20" s="71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48" t="s">
        <v>304</v>
      </c>
      <c r="B21" s="248"/>
      <c r="C21" s="248"/>
      <c r="D21" s="11">
        <v>15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-980000</v>
      </c>
      <c r="K21" s="71">
        <f t="shared" si="0"/>
        <v>-980000</v>
      </c>
      <c r="L21" s="70">
        <v>0</v>
      </c>
      <c r="M21" s="71">
        <f t="shared" si="1"/>
        <v>-980000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48" t="s">
        <v>305</v>
      </c>
      <c r="B22" s="248"/>
      <c r="C22" s="248"/>
      <c r="D22" s="11">
        <v>16</v>
      </c>
      <c r="E22" s="70">
        <v>0</v>
      </c>
      <c r="F22" s="70">
        <v>0</v>
      </c>
      <c r="G22" s="70">
        <v>268217</v>
      </c>
      <c r="H22" s="70">
        <v>1588338</v>
      </c>
      <c r="I22" s="70">
        <v>181076373</v>
      </c>
      <c r="J22" s="70">
        <v>-149962944</v>
      </c>
      <c r="K22" s="71">
        <f t="shared" si="0"/>
        <v>32969984</v>
      </c>
      <c r="L22" s="70">
        <v>0</v>
      </c>
      <c r="M22" s="71">
        <f t="shared" si="1"/>
        <v>32969984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47" t="s">
        <v>288</v>
      </c>
      <c r="B23" s="247"/>
      <c r="C23" s="247"/>
      <c r="D23" s="13">
        <v>17</v>
      </c>
      <c r="E23" s="71">
        <f>E18+E11+E10</f>
        <v>589325800</v>
      </c>
      <c r="F23" s="71">
        <f t="shared" ref="F23:J23" si="6">F18+F11+F10</f>
        <v>681482525</v>
      </c>
      <c r="G23" s="71">
        <f t="shared" si="6"/>
        <v>273428914</v>
      </c>
      <c r="H23" s="71">
        <f t="shared" si="6"/>
        <v>402038575</v>
      </c>
      <c r="I23" s="71">
        <f t="shared" si="6"/>
        <v>594530662</v>
      </c>
      <c r="J23" s="71">
        <f t="shared" si="6"/>
        <v>270417757</v>
      </c>
      <c r="K23" s="71">
        <f t="shared" si="0"/>
        <v>2811224233</v>
      </c>
      <c r="L23" s="71">
        <f t="shared" ref="L23" si="7">L18+L11+L10</f>
        <v>0</v>
      </c>
      <c r="M23" s="71">
        <f t="shared" si="1"/>
        <v>2811224233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50" t="s">
        <v>289</v>
      </c>
      <c r="B24" s="250"/>
      <c r="C24" s="250"/>
      <c r="D24" s="11">
        <v>18</v>
      </c>
      <c r="E24" s="70">
        <v>589325800</v>
      </c>
      <c r="F24" s="70">
        <v>681482525</v>
      </c>
      <c r="G24" s="70">
        <v>273428914</v>
      </c>
      <c r="H24" s="70">
        <v>402038575</v>
      </c>
      <c r="I24" s="70">
        <v>594530662</v>
      </c>
      <c r="J24" s="70">
        <v>270417757</v>
      </c>
      <c r="K24" s="71">
        <f t="shared" si="0"/>
        <v>2811224233</v>
      </c>
      <c r="L24" s="70">
        <v>0</v>
      </c>
      <c r="M24" s="71">
        <f t="shared" si="1"/>
        <v>2811224233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48" t="s">
        <v>306</v>
      </c>
      <c r="B25" s="248"/>
      <c r="C25" s="248"/>
      <c r="D25" s="11">
        <v>19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1">
        <f t="shared" si="0"/>
        <v>0</v>
      </c>
      <c r="L25" s="70">
        <v>0</v>
      </c>
      <c r="M25" s="71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48" t="s">
        <v>295</v>
      </c>
      <c r="B26" s="248"/>
      <c r="C26" s="248"/>
      <c r="D26" s="11">
        <v>20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1">
        <f t="shared" si="0"/>
        <v>0</v>
      </c>
      <c r="L26" s="70">
        <v>0</v>
      </c>
      <c r="M26" s="71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47" t="s">
        <v>290</v>
      </c>
      <c r="B27" s="247"/>
      <c r="C27" s="247"/>
      <c r="D27" s="13">
        <v>21</v>
      </c>
      <c r="E27" s="71">
        <f>E24+E25+E26</f>
        <v>589325800</v>
      </c>
      <c r="F27" s="71">
        <f t="shared" ref="F27:L27" si="8">F24+F25+F26</f>
        <v>681482525</v>
      </c>
      <c r="G27" s="71">
        <f t="shared" si="8"/>
        <v>273428914</v>
      </c>
      <c r="H27" s="71">
        <f t="shared" si="8"/>
        <v>402038575</v>
      </c>
      <c r="I27" s="71">
        <f t="shared" si="8"/>
        <v>594530662</v>
      </c>
      <c r="J27" s="71">
        <f t="shared" si="8"/>
        <v>270417757</v>
      </c>
      <c r="K27" s="71">
        <f t="shared" si="0"/>
        <v>2811224233</v>
      </c>
      <c r="L27" s="71">
        <f t="shared" si="8"/>
        <v>0</v>
      </c>
      <c r="M27" s="71">
        <f t="shared" si="1"/>
        <v>2811224233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47" t="s">
        <v>307</v>
      </c>
      <c r="B28" s="247"/>
      <c r="C28" s="247"/>
      <c r="D28" s="13">
        <v>22</v>
      </c>
      <c r="E28" s="71">
        <f>E29+E30</f>
        <v>0</v>
      </c>
      <c r="F28" s="71">
        <f t="shared" ref="F28:L28" si="9">F29+F30</f>
        <v>0</v>
      </c>
      <c r="G28" s="71">
        <f t="shared" si="9"/>
        <v>243950005</v>
      </c>
      <c r="H28" s="71">
        <f t="shared" si="9"/>
        <v>0</v>
      </c>
      <c r="I28" s="71">
        <f t="shared" si="9"/>
        <v>0</v>
      </c>
      <c r="J28" s="71">
        <f t="shared" si="9"/>
        <v>293130713</v>
      </c>
      <c r="K28" s="71">
        <f t="shared" si="0"/>
        <v>537080718</v>
      </c>
      <c r="L28" s="71">
        <f t="shared" si="9"/>
        <v>0</v>
      </c>
      <c r="M28" s="71">
        <f t="shared" si="1"/>
        <v>537080718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48" t="s">
        <v>296</v>
      </c>
      <c r="B29" s="248"/>
      <c r="C29" s="248"/>
      <c r="D29" s="11">
        <v>23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293130713</v>
      </c>
      <c r="K29" s="71">
        <f t="shared" si="0"/>
        <v>293130713</v>
      </c>
      <c r="L29" s="70">
        <v>0</v>
      </c>
      <c r="M29" s="71">
        <f t="shared" si="1"/>
        <v>293130713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49" t="s">
        <v>308</v>
      </c>
      <c r="B30" s="249"/>
      <c r="C30" s="249"/>
      <c r="D30" s="13">
        <v>24</v>
      </c>
      <c r="E30" s="71">
        <f>E31+E32+E33+E34</f>
        <v>0</v>
      </c>
      <c r="F30" s="71">
        <f t="shared" ref="F30:L30" si="10">F31+F32+F33+F34</f>
        <v>0</v>
      </c>
      <c r="G30" s="71">
        <f t="shared" si="10"/>
        <v>243950005</v>
      </c>
      <c r="H30" s="71">
        <f t="shared" si="10"/>
        <v>0</v>
      </c>
      <c r="I30" s="71">
        <f t="shared" si="10"/>
        <v>0</v>
      </c>
      <c r="J30" s="71">
        <f t="shared" si="10"/>
        <v>0</v>
      </c>
      <c r="K30" s="71">
        <f t="shared" si="0"/>
        <v>243950005</v>
      </c>
      <c r="L30" s="71">
        <f t="shared" si="10"/>
        <v>0</v>
      </c>
      <c r="M30" s="71">
        <f t="shared" si="1"/>
        <v>243950005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48" t="s">
        <v>297</v>
      </c>
      <c r="B31" s="248"/>
      <c r="C31" s="248"/>
      <c r="D31" s="11">
        <v>25</v>
      </c>
      <c r="E31" s="70">
        <v>0</v>
      </c>
      <c r="F31" s="70">
        <v>0</v>
      </c>
      <c r="G31" s="70">
        <v>544208</v>
      </c>
      <c r="H31" s="70">
        <v>0</v>
      </c>
      <c r="I31" s="70">
        <v>0</v>
      </c>
      <c r="J31" s="70">
        <v>0</v>
      </c>
      <c r="K31" s="71">
        <f t="shared" si="0"/>
        <v>544208</v>
      </c>
      <c r="L31" s="70">
        <v>0</v>
      </c>
      <c r="M31" s="71">
        <f t="shared" si="1"/>
        <v>544208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48" t="s">
        <v>298</v>
      </c>
      <c r="B32" s="248"/>
      <c r="C32" s="248"/>
      <c r="D32" s="11">
        <v>26</v>
      </c>
      <c r="E32" s="70">
        <v>0</v>
      </c>
      <c r="F32" s="70">
        <v>0</v>
      </c>
      <c r="G32" s="70">
        <v>270441738</v>
      </c>
      <c r="H32" s="70">
        <v>0</v>
      </c>
      <c r="I32" s="70">
        <v>0</v>
      </c>
      <c r="J32" s="70">
        <v>0</v>
      </c>
      <c r="K32" s="71">
        <f t="shared" si="0"/>
        <v>270441738</v>
      </c>
      <c r="L32" s="70">
        <v>0</v>
      </c>
      <c r="M32" s="71">
        <f t="shared" si="1"/>
        <v>270441738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48" t="s">
        <v>299</v>
      </c>
      <c r="B33" s="248"/>
      <c r="C33" s="248"/>
      <c r="D33" s="11">
        <v>27</v>
      </c>
      <c r="E33" s="70">
        <v>0</v>
      </c>
      <c r="F33" s="70">
        <v>0</v>
      </c>
      <c r="G33" s="70">
        <v>-27005743</v>
      </c>
      <c r="H33" s="70">
        <v>0</v>
      </c>
      <c r="I33" s="70">
        <v>0</v>
      </c>
      <c r="J33" s="70">
        <v>0</v>
      </c>
      <c r="K33" s="71">
        <f t="shared" si="0"/>
        <v>-27005743</v>
      </c>
      <c r="L33" s="70">
        <v>0</v>
      </c>
      <c r="M33" s="71">
        <f t="shared" si="1"/>
        <v>-27005743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48" t="s">
        <v>309</v>
      </c>
      <c r="B34" s="248"/>
      <c r="C34" s="248"/>
      <c r="D34" s="11">
        <v>28</v>
      </c>
      <c r="E34" s="70">
        <v>0</v>
      </c>
      <c r="F34" s="70">
        <v>0</v>
      </c>
      <c r="G34" s="70">
        <v>-30198</v>
      </c>
      <c r="H34" s="70">
        <v>0</v>
      </c>
      <c r="I34" s="70">
        <v>0</v>
      </c>
      <c r="J34" s="70">
        <v>0</v>
      </c>
      <c r="K34" s="71">
        <f t="shared" si="0"/>
        <v>-30198</v>
      </c>
      <c r="L34" s="70">
        <v>0</v>
      </c>
      <c r="M34" s="71">
        <f t="shared" si="1"/>
        <v>-30198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47" t="s">
        <v>310</v>
      </c>
      <c r="B35" s="247"/>
      <c r="C35" s="247"/>
      <c r="D35" s="13">
        <v>29</v>
      </c>
      <c r="E35" s="71">
        <f>E36+E37+E38+E39</f>
        <v>0</v>
      </c>
      <c r="F35" s="71">
        <f t="shared" ref="F35:L35" si="11">F36+F37+F38+F39</f>
        <v>0</v>
      </c>
      <c r="G35" s="71">
        <f t="shared" si="11"/>
        <v>-723225</v>
      </c>
      <c r="H35" s="71">
        <f t="shared" si="11"/>
        <v>0</v>
      </c>
      <c r="I35" s="71">
        <f t="shared" si="11"/>
        <v>271299738</v>
      </c>
      <c r="J35" s="71">
        <f t="shared" si="11"/>
        <v>-270417757</v>
      </c>
      <c r="K35" s="71">
        <f t="shared" si="0"/>
        <v>158756</v>
      </c>
      <c r="L35" s="71">
        <f t="shared" si="11"/>
        <v>0</v>
      </c>
      <c r="M35" s="71">
        <f t="shared" si="1"/>
        <v>158756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48" t="s">
        <v>302</v>
      </c>
      <c r="B36" s="248"/>
      <c r="C36" s="248"/>
      <c r="D36" s="11">
        <v>30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1">
        <f t="shared" si="0"/>
        <v>0</v>
      </c>
      <c r="L36" s="70">
        <v>0</v>
      </c>
      <c r="M36" s="71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48" t="s">
        <v>303</v>
      </c>
      <c r="B37" s="248"/>
      <c r="C37" s="248"/>
      <c r="D37" s="11">
        <v>31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1">
        <f t="shared" si="0"/>
        <v>0</v>
      </c>
      <c r="L37" s="70">
        <v>0</v>
      </c>
      <c r="M37" s="71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48" t="s">
        <v>311</v>
      </c>
      <c r="B38" s="248"/>
      <c r="C38" s="248"/>
      <c r="D38" s="11">
        <v>32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1">
        <f t="shared" si="0"/>
        <v>0</v>
      </c>
      <c r="L38" s="70">
        <v>0</v>
      </c>
      <c r="M38" s="71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48" t="s">
        <v>312</v>
      </c>
      <c r="B39" s="248"/>
      <c r="C39" s="248"/>
      <c r="D39" s="11">
        <v>33</v>
      </c>
      <c r="E39" s="70">
        <v>0</v>
      </c>
      <c r="F39" s="70">
        <v>0</v>
      </c>
      <c r="G39" s="70">
        <v>-723225</v>
      </c>
      <c r="H39" s="70">
        <v>0</v>
      </c>
      <c r="I39" s="70">
        <v>271299738</v>
      </c>
      <c r="J39" s="70">
        <v>-270417757</v>
      </c>
      <c r="K39" s="71">
        <f t="shared" si="0"/>
        <v>158756</v>
      </c>
      <c r="L39" s="70">
        <v>0</v>
      </c>
      <c r="M39" s="71">
        <f t="shared" si="1"/>
        <v>158756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47" t="s">
        <v>313</v>
      </c>
      <c r="B40" s="247"/>
      <c r="C40" s="247"/>
      <c r="D40" s="13">
        <v>34</v>
      </c>
      <c r="E40" s="71">
        <f>E35+E28+E27</f>
        <v>589325800</v>
      </c>
      <c r="F40" s="71">
        <f t="shared" ref="F40:J40" si="12">F35+F28+F27</f>
        <v>681482525</v>
      </c>
      <c r="G40" s="71">
        <f t="shared" si="12"/>
        <v>516655694</v>
      </c>
      <c r="H40" s="71">
        <f t="shared" si="12"/>
        <v>402038575</v>
      </c>
      <c r="I40" s="71">
        <f t="shared" si="12"/>
        <v>865830400</v>
      </c>
      <c r="J40" s="71">
        <f t="shared" si="12"/>
        <v>293130713</v>
      </c>
      <c r="K40" s="71">
        <f t="shared" si="0"/>
        <v>3348463707</v>
      </c>
      <c r="L40" s="71">
        <f t="shared" ref="L40" si="13">L35+L28+L27</f>
        <v>0</v>
      </c>
      <c r="M40" s="71">
        <f t="shared" si="1"/>
        <v>3348463707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Q1:IV1048576 A7:P65535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0"/>
  <sheetViews>
    <sheetView showGridLines="0" tabSelected="1" workbookViewId="0">
      <selection sqref="A1:XFD1048576"/>
    </sheetView>
  </sheetViews>
  <sheetFormatPr defaultRowHeight="12.75" x14ac:dyDescent="0.2"/>
  <sheetData>
    <row r="1" spans="1:9" x14ac:dyDescent="0.2">
      <c r="A1" s="259" t="s">
        <v>389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">
      <c r="A2" s="260"/>
      <c r="B2" s="260"/>
      <c r="C2" s="260"/>
      <c r="D2" s="260"/>
      <c r="E2" s="260"/>
      <c r="F2" s="260"/>
      <c r="G2" s="260"/>
      <c r="H2" s="260"/>
      <c r="I2" s="260"/>
    </row>
    <row r="3" spans="1:9" x14ac:dyDescent="0.2">
      <c r="A3" s="260"/>
      <c r="B3" s="260"/>
      <c r="C3" s="260"/>
      <c r="D3" s="260"/>
      <c r="E3" s="260"/>
      <c r="F3" s="260"/>
      <c r="G3" s="260"/>
      <c r="H3" s="260"/>
      <c r="I3" s="260"/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  <row r="5" spans="1:9" x14ac:dyDescent="0.2">
      <c r="A5" s="260"/>
      <c r="B5" s="260"/>
      <c r="C5" s="260"/>
      <c r="D5" s="260"/>
      <c r="E5" s="260"/>
      <c r="F5" s="260"/>
      <c r="G5" s="260"/>
      <c r="H5" s="260"/>
      <c r="I5" s="260"/>
    </row>
    <row r="6" spans="1:9" x14ac:dyDescent="0.2">
      <c r="A6" s="260"/>
      <c r="B6" s="260"/>
      <c r="C6" s="260"/>
      <c r="D6" s="260"/>
      <c r="E6" s="260"/>
      <c r="F6" s="260"/>
      <c r="G6" s="260"/>
      <c r="H6" s="260"/>
      <c r="I6" s="260"/>
    </row>
    <row r="7" spans="1:9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x14ac:dyDescent="0.2">
      <c r="A8" s="260"/>
      <c r="B8" s="260"/>
      <c r="C8" s="260"/>
      <c r="D8" s="260"/>
      <c r="E8" s="260"/>
      <c r="F8" s="260"/>
      <c r="G8" s="260"/>
      <c r="H8" s="260"/>
      <c r="I8" s="260"/>
    </row>
    <row r="9" spans="1:9" x14ac:dyDescent="0.2">
      <c r="A9" s="260"/>
      <c r="B9" s="260"/>
      <c r="C9" s="260"/>
      <c r="D9" s="260"/>
      <c r="E9" s="260"/>
      <c r="F9" s="260"/>
      <c r="G9" s="260"/>
      <c r="H9" s="260"/>
      <c r="I9" s="260"/>
    </row>
    <row r="10" spans="1:9" x14ac:dyDescent="0.2">
      <c r="A10" s="260"/>
      <c r="B10" s="260"/>
      <c r="C10" s="260"/>
      <c r="D10" s="260"/>
      <c r="E10" s="260"/>
      <c r="F10" s="260"/>
      <c r="G10" s="260"/>
      <c r="H10" s="260"/>
      <c r="I10" s="260"/>
    </row>
    <row r="11" spans="1:9" x14ac:dyDescent="0.2">
      <c r="A11" s="260"/>
      <c r="B11" s="260"/>
      <c r="C11" s="260"/>
      <c r="D11" s="260"/>
      <c r="E11" s="260"/>
      <c r="F11" s="260"/>
      <c r="G11" s="260"/>
      <c r="H11" s="260"/>
      <c r="I11" s="260"/>
    </row>
    <row r="12" spans="1:9" x14ac:dyDescent="0.2">
      <c r="A12" s="260"/>
      <c r="B12" s="260"/>
      <c r="C12" s="260"/>
      <c r="D12" s="260"/>
      <c r="E12" s="260"/>
      <c r="F12" s="260"/>
      <c r="G12" s="260"/>
      <c r="H12" s="260"/>
      <c r="I12" s="260"/>
    </row>
    <row r="13" spans="1:9" x14ac:dyDescent="0.2">
      <c r="A13" s="260"/>
      <c r="B13" s="260"/>
      <c r="C13" s="260"/>
      <c r="D13" s="260"/>
      <c r="E13" s="260"/>
      <c r="F13" s="260"/>
      <c r="G13" s="260"/>
      <c r="H13" s="260"/>
      <c r="I13" s="260"/>
    </row>
    <row r="14" spans="1:9" x14ac:dyDescent="0.2">
      <c r="A14" s="260"/>
      <c r="B14" s="260"/>
      <c r="C14" s="260"/>
      <c r="D14" s="260"/>
      <c r="E14" s="260"/>
      <c r="F14" s="260"/>
      <c r="G14" s="260"/>
      <c r="H14" s="260"/>
      <c r="I14" s="260"/>
    </row>
    <row r="15" spans="1:9" x14ac:dyDescent="0.2">
      <c r="A15" s="260"/>
      <c r="B15" s="260"/>
      <c r="C15" s="260"/>
      <c r="D15" s="260"/>
      <c r="E15" s="260"/>
      <c r="F15" s="260"/>
      <c r="G15" s="260"/>
      <c r="H15" s="260"/>
      <c r="I15" s="260"/>
    </row>
    <row r="16" spans="1:9" x14ac:dyDescent="0.2">
      <c r="A16" s="260"/>
      <c r="B16" s="260"/>
      <c r="C16" s="260"/>
      <c r="D16" s="260"/>
      <c r="E16" s="260"/>
      <c r="F16" s="260"/>
      <c r="G16" s="260"/>
      <c r="H16" s="260"/>
      <c r="I16" s="260"/>
    </row>
    <row r="17" spans="1:9" x14ac:dyDescent="0.2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x14ac:dyDescent="0.2">
      <c r="A18" s="260"/>
      <c r="B18" s="260"/>
      <c r="C18" s="260"/>
      <c r="D18" s="260"/>
      <c r="E18" s="260"/>
      <c r="F18" s="260"/>
      <c r="G18" s="260"/>
      <c r="H18" s="260"/>
      <c r="I18" s="260"/>
    </row>
    <row r="19" spans="1:9" x14ac:dyDescent="0.2">
      <c r="A19" s="260"/>
      <c r="B19" s="260"/>
      <c r="C19" s="260"/>
      <c r="D19" s="260"/>
      <c r="E19" s="260"/>
      <c r="F19" s="260"/>
      <c r="G19" s="260"/>
      <c r="H19" s="260"/>
      <c r="I19" s="260"/>
    </row>
    <row r="20" spans="1:9" x14ac:dyDescent="0.2">
      <c r="A20" s="260"/>
      <c r="B20" s="260"/>
      <c r="C20" s="260"/>
      <c r="D20" s="260"/>
      <c r="E20" s="260"/>
      <c r="F20" s="260"/>
      <c r="G20" s="260"/>
      <c r="H20" s="260"/>
      <c r="I20" s="260"/>
    </row>
    <row r="21" spans="1:9" x14ac:dyDescent="0.2">
      <c r="A21" s="260"/>
      <c r="B21" s="260"/>
      <c r="C21" s="260"/>
      <c r="D21" s="260"/>
      <c r="E21" s="260"/>
      <c r="F21" s="260"/>
      <c r="G21" s="260"/>
      <c r="H21" s="260"/>
      <c r="I21" s="260"/>
    </row>
    <row r="22" spans="1:9" x14ac:dyDescent="0.2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9" x14ac:dyDescent="0.2">
      <c r="A23" s="260"/>
      <c r="B23" s="260"/>
      <c r="C23" s="260"/>
      <c r="D23" s="260"/>
      <c r="E23" s="260"/>
      <c r="F23" s="260"/>
      <c r="G23" s="260"/>
      <c r="H23" s="260"/>
      <c r="I23" s="260"/>
    </row>
    <row r="24" spans="1:9" x14ac:dyDescent="0.2">
      <c r="A24" s="260"/>
      <c r="B24" s="260"/>
      <c r="C24" s="260"/>
      <c r="D24" s="260"/>
      <c r="E24" s="260"/>
      <c r="F24" s="260"/>
      <c r="G24" s="260"/>
      <c r="H24" s="260"/>
      <c r="I24" s="260"/>
    </row>
    <row r="25" spans="1:9" x14ac:dyDescent="0.2">
      <c r="A25" s="260"/>
      <c r="B25" s="260"/>
      <c r="C25" s="260"/>
      <c r="D25" s="260"/>
      <c r="E25" s="260"/>
      <c r="F25" s="260"/>
      <c r="G25" s="260"/>
      <c r="H25" s="260"/>
      <c r="I25" s="260"/>
    </row>
    <row r="26" spans="1:9" x14ac:dyDescent="0.2">
      <c r="A26" s="260"/>
      <c r="B26" s="260"/>
      <c r="C26" s="260"/>
      <c r="D26" s="260"/>
      <c r="E26" s="260"/>
      <c r="F26" s="260"/>
      <c r="G26" s="260"/>
      <c r="H26" s="260"/>
      <c r="I26" s="260"/>
    </row>
    <row r="27" spans="1:9" x14ac:dyDescent="0.2">
      <c r="A27" s="260"/>
      <c r="B27" s="260"/>
      <c r="C27" s="260"/>
      <c r="D27" s="260"/>
      <c r="E27" s="260"/>
      <c r="F27" s="260"/>
      <c r="G27" s="260"/>
      <c r="H27" s="260"/>
      <c r="I27" s="260"/>
    </row>
    <row r="28" spans="1:9" x14ac:dyDescent="0.2">
      <c r="A28" s="260"/>
      <c r="B28" s="260"/>
      <c r="C28" s="260"/>
      <c r="D28" s="260"/>
      <c r="E28" s="260"/>
      <c r="F28" s="260"/>
      <c r="G28" s="260"/>
      <c r="H28" s="260"/>
      <c r="I28" s="260"/>
    </row>
    <row r="29" spans="1:9" x14ac:dyDescent="0.2">
      <c r="A29" s="260"/>
      <c r="B29" s="260"/>
      <c r="C29" s="260"/>
      <c r="D29" s="260"/>
      <c r="E29" s="260"/>
      <c r="F29" s="260"/>
      <c r="G29" s="260"/>
      <c r="H29" s="260"/>
      <c r="I29" s="260"/>
    </row>
    <row r="30" spans="1:9" x14ac:dyDescent="0.2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x14ac:dyDescent="0.2">
      <c r="A31" s="260"/>
      <c r="B31" s="260"/>
      <c r="C31" s="260"/>
      <c r="D31" s="260"/>
      <c r="E31" s="260"/>
      <c r="F31" s="260"/>
      <c r="G31" s="260"/>
      <c r="H31" s="260"/>
      <c r="I31" s="260"/>
    </row>
    <row r="32" spans="1:9" x14ac:dyDescent="0.2">
      <c r="A32" s="260"/>
      <c r="B32" s="260"/>
      <c r="C32" s="260"/>
      <c r="D32" s="260"/>
      <c r="E32" s="260"/>
      <c r="F32" s="260"/>
      <c r="G32" s="260"/>
      <c r="H32" s="260"/>
      <c r="I32" s="260"/>
    </row>
    <row r="33" spans="1:9" x14ac:dyDescent="0.2">
      <c r="A33" s="260"/>
      <c r="B33" s="260"/>
      <c r="C33" s="260"/>
      <c r="D33" s="260"/>
      <c r="E33" s="260"/>
      <c r="F33" s="260"/>
      <c r="G33" s="260"/>
      <c r="H33" s="260"/>
      <c r="I33" s="260"/>
    </row>
    <row r="34" spans="1:9" x14ac:dyDescent="0.2">
      <c r="A34" s="260"/>
      <c r="B34" s="260"/>
      <c r="C34" s="260"/>
      <c r="D34" s="260"/>
      <c r="E34" s="260"/>
      <c r="F34" s="260"/>
      <c r="G34" s="260"/>
      <c r="H34" s="260"/>
      <c r="I34" s="260"/>
    </row>
    <row r="35" spans="1:9" x14ac:dyDescent="0.2">
      <c r="A35" s="260"/>
      <c r="B35" s="260"/>
      <c r="C35" s="260"/>
      <c r="D35" s="260"/>
      <c r="E35" s="260"/>
      <c r="F35" s="260"/>
      <c r="G35" s="260"/>
      <c r="H35" s="260"/>
      <c r="I35" s="260"/>
    </row>
    <row r="36" spans="1:9" x14ac:dyDescent="0.2">
      <c r="A36" s="260"/>
      <c r="B36" s="260"/>
      <c r="C36" s="260"/>
      <c r="D36" s="260"/>
      <c r="E36" s="260"/>
      <c r="F36" s="260"/>
      <c r="G36" s="260"/>
      <c r="H36" s="260"/>
      <c r="I36" s="260"/>
    </row>
    <row r="37" spans="1:9" x14ac:dyDescent="0.2">
      <c r="A37" s="260"/>
      <c r="B37" s="260"/>
      <c r="C37" s="260"/>
      <c r="D37" s="260"/>
      <c r="E37" s="260"/>
      <c r="F37" s="260"/>
      <c r="G37" s="260"/>
      <c r="H37" s="260"/>
      <c r="I37" s="260"/>
    </row>
    <row r="38" spans="1:9" x14ac:dyDescent="0.2">
      <c r="A38" s="260"/>
      <c r="B38" s="260"/>
      <c r="C38" s="260"/>
      <c r="D38" s="260"/>
      <c r="E38" s="260"/>
      <c r="F38" s="260"/>
      <c r="G38" s="260"/>
      <c r="H38" s="260"/>
      <c r="I38" s="260"/>
    </row>
    <row r="39" spans="1:9" x14ac:dyDescent="0.2">
      <c r="A39" s="260"/>
      <c r="B39" s="260"/>
      <c r="C39" s="260"/>
      <c r="D39" s="260"/>
      <c r="E39" s="260"/>
      <c r="F39" s="260"/>
      <c r="G39" s="260"/>
      <c r="H39" s="260"/>
      <c r="I39" s="260"/>
    </row>
    <row r="40" spans="1:9" x14ac:dyDescent="0.2">
      <c r="A40" s="260"/>
      <c r="B40" s="260"/>
      <c r="C40" s="260"/>
      <c r="D40" s="260"/>
      <c r="E40" s="260"/>
      <c r="F40" s="260"/>
      <c r="G40" s="260"/>
      <c r="H40" s="260"/>
      <c r="I40" s="260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22baa3bd-a2fa-4ea9-9ebb-3a9c6a55952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d8745bc5-821e-4205-946a-621c2da728c8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2020-02-12T11:06:14Z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