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19\10 MJESEČNE KONSOLIDACIJE\12 2019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 activeTab="3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3" l="1"/>
  <c r="M8" i="23" s="1"/>
  <c r="K9" i="23"/>
  <c r="M9" i="23"/>
  <c r="E10" i="23"/>
  <c r="F10" i="23"/>
  <c r="G10" i="23"/>
  <c r="H10" i="23"/>
  <c r="K10" i="23" s="1"/>
  <c r="M10" i="23" s="1"/>
  <c r="I10" i="23"/>
  <c r="J10" i="23"/>
  <c r="L10" i="23"/>
  <c r="F11" i="23"/>
  <c r="G11" i="23"/>
  <c r="J11" i="23"/>
  <c r="K12" i="23"/>
  <c r="M12" i="23"/>
  <c r="E13" i="23"/>
  <c r="E11" i="23" s="1"/>
  <c r="F13" i="23"/>
  <c r="G13" i="23"/>
  <c r="K13" i="23" s="1"/>
  <c r="M13" i="23" s="1"/>
  <c r="H13" i="23"/>
  <c r="H11" i="23" s="1"/>
  <c r="H23" i="23" s="1"/>
  <c r="I13" i="23"/>
  <c r="I11" i="23" s="1"/>
  <c r="I23" i="23" s="1"/>
  <c r="J13" i="23"/>
  <c r="L13" i="23"/>
  <c r="L11" i="23" s="1"/>
  <c r="L23" i="23" s="1"/>
  <c r="K14" i="23"/>
  <c r="M14" i="23"/>
  <c r="K15" i="23"/>
  <c r="M15" i="23" s="1"/>
  <c r="K16" i="23"/>
  <c r="M16" i="23"/>
  <c r="K17" i="23"/>
  <c r="M17" i="23" s="1"/>
  <c r="E18" i="23"/>
  <c r="F18" i="23"/>
  <c r="G18" i="23"/>
  <c r="G23" i="23" s="1"/>
  <c r="H18" i="23"/>
  <c r="I18" i="23"/>
  <c r="J18" i="23"/>
  <c r="K18" i="23"/>
  <c r="M18" i="23" s="1"/>
  <c r="L18" i="23"/>
  <c r="K19" i="23"/>
  <c r="M19" i="23"/>
  <c r="K20" i="23"/>
  <c r="M20" i="23"/>
  <c r="K21" i="23"/>
  <c r="M21" i="23"/>
  <c r="K22" i="23"/>
  <c r="M22" i="23"/>
  <c r="F23" i="23"/>
  <c r="J23" i="23"/>
  <c r="K24" i="23"/>
  <c r="M24" i="23" s="1"/>
  <c r="K25" i="23"/>
  <c r="M25" i="23"/>
  <c r="K26" i="23"/>
  <c r="M26" i="23" s="1"/>
  <c r="E27" i="23"/>
  <c r="F27" i="23"/>
  <c r="G27" i="23"/>
  <c r="K27" i="23" s="1"/>
  <c r="M27" i="23" s="1"/>
  <c r="H27" i="23"/>
  <c r="I27" i="23"/>
  <c r="J27" i="23"/>
  <c r="L27" i="23"/>
  <c r="E28" i="23"/>
  <c r="F28" i="23"/>
  <c r="I28" i="23"/>
  <c r="J28" i="23"/>
  <c r="K29" i="23"/>
  <c r="M29" i="23" s="1"/>
  <c r="E30" i="23"/>
  <c r="F30" i="23"/>
  <c r="G30" i="23"/>
  <c r="G28" i="23" s="1"/>
  <c r="H30" i="23"/>
  <c r="H28" i="23" s="1"/>
  <c r="I30" i="23"/>
  <c r="J30" i="23"/>
  <c r="K30" i="23"/>
  <c r="L30" i="23"/>
  <c r="L28" i="23" s="1"/>
  <c r="K31" i="23"/>
  <c r="M31" i="23"/>
  <c r="K32" i="23"/>
  <c r="M32" i="23" s="1"/>
  <c r="K33" i="23"/>
  <c r="M33" i="23"/>
  <c r="K34" i="23"/>
  <c r="M34" i="23" s="1"/>
  <c r="E35" i="23"/>
  <c r="K35" i="23" s="1"/>
  <c r="F35" i="23"/>
  <c r="F40" i="23" s="1"/>
  <c r="G35" i="23"/>
  <c r="H35" i="23"/>
  <c r="I35" i="23"/>
  <c r="I40" i="23" s="1"/>
  <c r="J35" i="23"/>
  <c r="L35" i="23"/>
  <c r="K36" i="23"/>
  <c r="M36" i="23" s="1"/>
  <c r="K37" i="23"/>
  <c r="M37" i="23"/>
  <c r="K38" i="23"/>
  <c r="M38" i="23" s="1"/>
  <c r="K39" i="23"/>
  <c r="M39" i="23" s="1"/>
  <c r="E40" i="23"/>
  <c r="L40" i="23" l="1"/>
  <c r="M35" i="23"/>
  <c r="M30" i="23"/>
  <c r="H40" i="23"/>
  <c r="G40" i="23"/>
  <c r="J40" i="23"/>
  <c r="E23" i="23"/>
  <c r="K23" i="23" s="1"/>
  <c r="M23" i="23" s="1"/>
  <c r="K11" i="23"/>
  <c r="M11" i="23" s="1"/>
  <c r="K28" i="23"/>
  <c r="M28" i="23" s="1"/>
  <c r="H41" i="21"/>
  <c r="G41" i="21"/>
  <c r="E41" i="21"/>
  <c r="D41" i="21"/>
  <c r="K40" i="23" l="1"/>
  <c r="M40" i="23" s="1"/>
  <c r="H41" i="24"/>
  <c r="G41" i="24"/>
  <c r="E41" i="24"/>
  <c r="D41" i="24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K7" i="23"/>
  <c r="M7" i="23" s="1"/>
  <c r="F7" i="21" l="1"/>
  <c r="D44" i="21"/>
  <c r="D31" i="21"/>
  <c r="D24" i="21"/>
  <c r="D53" i="20"/>
  <c r="D76" i="20"/>
  <c r="D124" i="20" s="1"/>
  <c r="D21" i="20"/>
  <c r="D15" i="20" s="1"/>
  <c r="D73" i="20" s="1"/>
  <c r="D72" i="21"/>
  <c r="I6" i="22"/>
  <c r="I58" i="22" s="1"/>
  <c r="I60" i="22" s="1"/>
  <c r="D73" i="21" l="1"/>
  <c r="D65" i="21"/>
  <c r="D69" i="21" s="1"/>
  <c r="D83" i="21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I32" i="24" s="1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E72" i="24" s="1"/>
  <c r="D7" i="24"/>
  <c r="D72" i="24" s="1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H72" i="24" l="1"/>
  <c r="I61" i="21"/>
  <c r="I28" i="21"/>
  <c r="I8" i="20"/>
  <c r="I74" i="21"/>
  <c r="I66" i="21"/>
  <c r="I49" i="21"/>
  <c r="I35" i="21"/>
  <c r="I32" i="21"/>
  <c r="H31" i="21"/>
  <c r="I13" i="21"/>
  <c r="I45" i="24"/>
  <c r="F61" i="24"/>
  <c r="F49" i="24"/>
  <c r="F38" i="24"/>
  <c r="F35" i="24"/>
  <c r="F32" i="24"/>
  <c r="H6" i="22"/>
  <c r="H58" i="22" s="1"/>
  <c r="H60" i="22" s="1"/>
  <c r="H62" i="22" s="1"/>
  <c r="I74" i="24"/>
  <c r="I66" i="24"/>
  <c r="I53" i="24"/>
  <c r="I105" i="20"/>
  <c r="I92" i="20"/>
  <c r="I25" i="20"/>
  <c r="F66" i="24"/>
  <c r="I77" i="20"/>
  <c r="E24" i="21"/>
  <c r="I108" i="20"/>
  <c r="I28" i="24"/>
  <c r="I7" i="21"/>
  <c r="I25" i="21"/>
  <c r="I11" i="20"/>
  <c r="G21" i="20"/>
  <c r="G15" i="20" s="1"/>
  <c r="H24" i="21"/>
  <c r="H21" i="20"/>
  <c r="H15" i="20" s="1"/>
  <c r="I58" i="20"/>
  <c r="I69" i="20"/>
  <c r="I81" i="20"/>
  <c r="I89" i="20"/>
  <c r="I38" i="21"/>
  <c r="H53" i="20"/>
  <c r="F74" i="24"/>
  <c r="I42" i="20"/>
  <c r="H76" i="20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I76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H65" i="21" l="1"/>
  <c r="H69" i="21" s="1"/>
  <c r="H83" i="21" s="1"/>
  <c r="I31" i="21"/>
  <c r="H73" i="20"/>
  <c r="I53" i="20"/>
  <c r="H65" i="24"/>
  <c r="H69" i="24" s="1"/>
  <c r="H83" i="24" s="1"/>
  <c r="I44" i="24"/>
  <c r="F44" i="24"/>
  <c r="E65" i="24"/>
  <c r="E69" i="24" s="1"/>
  <c r="E83" i="24" s="1"/>
  <c r="E65" i="21"/>
  <c r="E69" i="21" s="1"/>
  <c r="E83" i="21" s="1"/>
  <c r="I15" i="20"/>
  <c r="I21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l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  <c r="G124" i="20" l="1"/>
  <c r="I111" i="20" l="1"/>
  <c r="I125" i="20"/>
  <c r="H124" i="20" l="1"/>
  <c r="I124" i="20" s="1"/>
  <c r="I96" i="20"/>
  <c r="I74" i="20"/>
</calcChain>
</file>

<file path=xl/sharedStrings.xml><?xml version="1.0" encoding="utf-8"?>
<sst xmlns="http://schemas.openxmlformats.org/spreadsheetml/2006/main" count="553" uniqueCount="424">
  <si>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</si>
  <si>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</si>
  <si>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</si>
  <si>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</si>
  <si>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</si>
  <si>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</si>
  <si>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</si>
  <si>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</si>
  <si>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</si>
  <si>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</si>
  <si>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</si>
  <si>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</si>
  <si>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</si>
  <si>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</si>
  <si>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</si>
  <si>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</si>
  <si>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</si>
  <si>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</si>
  <si>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</si>
  <si>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</si>
  <si>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</si>
  <si>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</si>
  <si>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</si>
  <si>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</si>
  <si>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</si>
  <si>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</si>
  <si>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</si>
  <si>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</si>
  <si>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</si>
  <si>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</si>
  <si>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</si>
  <si>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</si>
  <si>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</si>
  <si>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</si>
  <si>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</si>
  <si>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</si>
  <si>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</si>
  <si>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</si>
  <si>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</si>
  <si>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</si>
  <si>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</si>
  <si>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</si>
  <si>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</si>
  <si>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</si>
  <si>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</si>
  <si>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</si>
  <si>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</si>
  <si>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</si>
  <si>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</si>
  <si>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</si>
  <si>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</si>
  <si>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</si>
  <si>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</si>
  <si>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</si>
  <si>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</si>
  <si>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</si>
  <si>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</si>
  <si>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</si>
  <si>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</si>
  <si>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</si>
  <si>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</si>
  <si>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</si>
  <si>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</si>
  <si>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</si>
  <si>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</si>
  <si>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</si>
  <si>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</si>
  <si>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</si>
  <si>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</si>
  <si>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</si>
  <si>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</si>
  <si>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</si>
  <si>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</si>
  <si>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</si>
  <si>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</si>
  <si>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</si>
  <si>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</si>
  <si>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</si>
  <si>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</si>
  <si>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</si>
  <si>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</si>
  <si>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</si>
  <si>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</si>
  <si>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</si>
  <si>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</si>
  <si>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</si>
  <si>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</si>
  <si>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</si>
  <si>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</si>
  <si>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</si>
  <si>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</si>
  <si>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</si>
  <si>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</si>
  <si>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</si>
  <si>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</si>
  <si>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</si>
  <si>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</si>
  <si>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</si>
  <si>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</si>
  <si>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</si>
  <si>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</si>
  <si>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</si>
  <si>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</si>
  <si>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</si>
  <si>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</si>
  <si>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</si>
  <si>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</si>
  <si>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</si>
  <si>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</si>
  <si>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</si>
  <si>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</si>
  <si>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</si>
  <si>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</si>
  <si>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</si>
  <si>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</si>
  <si>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</si>
  <si>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</si>
  <si>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</si>
  <si>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</si>
  <si>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</si>
  <si>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</si>
  <si>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</si>
  <si>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</si>
  <si>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</si>
  <si>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</si>
  <si>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</si>
  <si>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</si>
  <si>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</si>
  <si>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</si>
  <si>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</si>
  <si>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</si>
  <si>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</si>
  <si>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</si>
  <si>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</si>
  <si>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</si>
  <si>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</si>
  <si>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</si>
  <si>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</si>
  <si>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</si>
  <si>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</si>
  <si>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</si>
  <si>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</si>
  <si>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</si>
  <si>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</si>
  <si>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</si>
  <si>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</si>
  <si>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</si>
  <si>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</si>
  <si>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</si>
  <si>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</si>
  <si>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</si>
  <si>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</si>
  <si>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</si>
  <si>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</si>
  <si>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</si>
  <si>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</si>
  <si>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</si>
  <si>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</si>
  <si>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</si>
  <si>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</si>
  <si>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</si>
  <si>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</si>
  <si>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</si>
  <si>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</si>
  <si>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</si>
  <si>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</si>
  <si>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</si>
  <si>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</si>
  <si>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</si>
  <si>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</si>
  <si>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</si>
  <si>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</si>
  <si>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</si>
  <si>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</si>
  <si>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</si>
  <si>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</si>
  <si>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</si>
  <si>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</si>
  <si>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</si>
  <si>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</si>
  <si>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</si>
  <si>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</si>
  <si>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</si>
  <si>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</si>
  <si>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</si>
  <si>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</si>
  <si>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</si>
  <si>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</si>
  <si>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</si>
  <si>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</si>
  <si>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</si>
  <si>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</si>
  <si>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</si>
  <si>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</si>
  <si>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</si>
  <si>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</si>
  <si>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</si>
  <si>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</si>
  <si>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</si>
  <si>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</si>
  <si>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</si>
  <si>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</si>
  <si>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</si>
  <si>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</si>
  <si>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</si>
  <si>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</si>
  <si>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</si>
  <si>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</si>
  <si>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</si>
  <si>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</si>
  <si>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</si>
  <si>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</si>
  <si>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</si>
  <si>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</si>
  <si>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</si>
  <si>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</si>
  <si>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</si>
  <si>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</si>
  <si>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</si>
  <si>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</si>
  <si>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</si>
  <si>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</si>
  <si>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</si>
  <si>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</si>
  <si>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</si>
  <si>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</si>
  <si>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</si>
  <si>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</si>
  <si>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</si>
  <si>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</si>
  <si>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</si>
  <si>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</si>
  <si>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</si>
  <si>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</si>
  <si>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</si>
  <si>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</si>
  <si>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</si>
  <si>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</si>
  <si>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</si>
  <si>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</si>
  <si>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</si>
  <si>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</si>
  <si>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</si>
  <si>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</si>
  <si>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</si>
  <si>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</si>
  <si>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</si>
  <si>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</si>
  <si>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</si>
  <si>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</si>
  <si>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</si>
  <si>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</si>
  <si>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</si>
  <si>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</si>
  <si>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</si>
  <si>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</si>
  <si>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</si>
  <si>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</si>
  <si>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</si>
  <si>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</si>
  <si>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</si>
  <si>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</si>
  <si>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</si>
  <si>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</si>
  <si>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</si>
  <si>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</si>
  <si>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</si>
  <si>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</si>
  <si>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</si>
  <si>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</si>
  <si>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</si>
  <si>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</si>
  <si>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</si>
  <si>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</si>
  <si>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</si>
  <si>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</si>
  <si>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</si>
  <si>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</si>
  <si>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</si>
  <si>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</si>
  <si>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</si>
  <si>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</si>
  <si>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</si>
  <si>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</si>
  <si>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</si>
  <si>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</si>
  <si>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</si>
  <si>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</si>
  <si>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</si>
  <si>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</si>
  <si>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</si>
  <si>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</si>
  <si>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</si>
  <si>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</si>
  <si>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</si>
  <si>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</si>
  <si>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</si>
  <si>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</si>
  <si>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</si>
  <si>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</si>
  <si>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</si>
  <si>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</si>
  <si>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</si>
  <si>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</si>
  <si>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</si>
  <si>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</si>
  <si>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</si>
  <si>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</si>
  <si>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</si>
  <si>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</si>
  <si>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</si>
  <si>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</si>
  <si>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</si>
  <si>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</si>
  <si>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</si>
  <si>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</si>
  <si>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</si>
  <si>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</si>
  <si>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</si>
  <si>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</si>
  <si>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</si>
  <si>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</si>
  <si>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</si>
  <si>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</si>
  <si>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</si>
  <si>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</si>
  <si>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</si>
  <si>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</si>
  <si>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</si>
  <si>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</si>
  <si>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</si>
  <si>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</si>
  <si>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</si>
  <si>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</si>
  <si>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</si>
  <si>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</si>
  <si>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</si>
  <si>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</si>
  <si>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</si>
  <si>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</si>
  <si>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</si>
  <si>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</si>
  <si>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</si>
  <si>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</si>
  <si>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</si>
  <si>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</si>
  <si>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</si>
  <si>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</si>
  <si>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</si>
  <si>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</si>
  <si>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</si>
  <si>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</si>
  <si>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</si>
  <si>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</si>
  <si>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</si>
  <si>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</si>
  <si>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</si>
  <si>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</si>
  <si>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</si>
  <si>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</si>
  <si>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</si>
  <si>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</si>
  <si>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</si>
  <si>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</si>
  <si>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</si>
  <si>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</si>
  <si>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</si>
  <si>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</si>
  <si>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</si>
  <si>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</si>
  <si>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</si>
  <si>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</si>
  <si>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</si>
  <si>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</si>
  <si>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</si>
  <si>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</si>
  <si>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</si>
  <si>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</si>
  <si>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</si>
  <si>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</si>
  <si>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</si>
  <si>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</si>
  <si>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</si>
  <si>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</si>
  <si>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</si>
  <si>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</si>
  <si>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</si>
  <si>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</si>
  <si>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</si>
  <si>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</si>
  <si>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</si>
  <si>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</si>
  <si>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</si>
  <si>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</si>
  <si>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</si>
  <si>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</si>
  <si>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</si>
  <si>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</si>
  <si>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</si>
  <si>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</si>
  <si>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</si>
  <si>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</si>
  <si>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</si>
  <si>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</si>
  <si>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</si>
  <si>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</si>
  <si>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</si>
  <si>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</si>
  <si>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</si>
  <si>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</si>
  <si>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</si>
  <si>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</si>
  <si>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</si>
  <si>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</si>
  <si>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</si>
  <si>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</si>
  <si>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Jelena Matijević</t>
  </si>
  <si>
    <t>01/633 3135</t>
  </si>
  <si>
    <t>jelena.matijevic@crosig.hr</t>
  </si>
  <si>
    <t>Stanje na dan: 31.12.2019.</t>
  </si>
  <si>
    <t>U razdoblju: 1.1.2019. - 31.12.2019.</t>
  </si>
  <si>
    <t>U razdoblju: 1.10.2019. - 31.12.2019.</t>
  </si>
  <si>
    <t>U razdoblju: 1.1.2019.-31.12.2019.</t>
  </si>
  <si>
    <r>
      <t xml:space="preserve">BILJEŠKE UZ FINANCIJSKE IZVJEŠTAJE - TFI
(sastavljaju se za tromjesečna izvještajna razdoblja)
Naziv izdavatelja: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1.1.2019. - 31.12.2019.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2018.godinu, radi razumijevanja informacija objavljenih u bilješkama uz financijske izvještaje sastavljene na kraju četvrtog tromjesečja, dostupan je na službenoj stranici društva: https://www.crosig.hr/hr/investitori/godisnja-izvjesca/, službenim stranicama Zagrebačke burze te u Službenom registru propisanih informacija HANFA-e.
Računovodstvene politike korištene u pripremi financijskih izvještaja za izvještajno razdoblje odgovaraju računovodstvenim politikama korištenim u pripremi revidiranih financijskih izvještaja za 2018. godinu, izuzev računovodstvene politike vezane za priznavanje najmova (MSFI 16).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</si>
</sst>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2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2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6" xfId="0" applyNumberFormat="1" applyFont="1" applyFill="1" applyBorder="1" applyAlignment="1" applyProtection="1">
      <alignment horizontal="center" vertical="center"/>
    </xf>
    <xf numFmtId="164" fontId="7" fillId="6" borderId="37" xfId="0" applyNumberFormat="1" applyFont="1" applyFill="1" applyBorder="1" applyAlignment="1" applyProtection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164" fontId="7" fillId="6" borderId="42" xfId="0" applyNumberFormat="1" applyFont="1" applyFill="1" applyBorder="1" applyAlignment="1" applyProtection="1">
      <alignment horizontal="center" vertical="center"/>
    </xf>
    <xf numFmtId="164" fontId="7" fillId="0" borderId="42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2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2" xfId="0" applyNumberFormat="1" applyFont="1" applyFill="1" applyBorder="1" applyAlignment="1" applyProtection="1">
      <alignment horizontal="center" vertical="center"/>
    </xf>
    <xf numFmtId="3" fontId="18" fillId="6" borderId="42" xfId="0" applyNumberFormat="1" applyFont="1" applyFill="1" applyBorder="1" applyAlignment="1" applyProtection="1">
      <alignment horizontal="right" vertical="center" shrinkToFit="1"/>
    </xf>
    <xf numFmtId="3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3" xfId="0" applyNumberFormat="1" applyFont="1" applyFill="1" applyBorder="1" applyAlignment="1" applyProtection="1">
      <alignment horizontal="right" vertical="center" shrinkToFit="1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18" fillId="6" borderId="32" xfId="0" applyNumberFormat="1" applyFont="1" applyFill="1" applyBorder="1" applyAlignment="1" applyProtection="1">
      <alignment horizontal="right" vertical="center" shrinkToFit="1"/>
    </xf>
    <xf numFmtId="3" fontId="18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6" xfId="0" applyNumberFormat="1" applyFont="1" applyFill="1" applyBorder="1" applyAlignment="1" applyProtection="1">
      <alignment vertical="center" shrinkToFit="1"/>
    </xf>
    <xf numFmtId="3" fontId="18" fillId="6" borderId="37" xfId="0" applyNumberFormat="1" applyFont="1" applyFill="1" applyBorder="1" applyAlignment="1" applyProtection="1">
      <alignment vertical="center" shrinkToFit="1"/>
    </xf>
    <xf numFmtId="3" fontId="2" fillId="0" borderId="37" xfId="0" applyNumberFormat="1" applyFont="1" applyFill="1" applyBorder="1" applyAlignment="1" applyProtection="1">
      <alignment vertical="center" shrinkToFit="1"/>
      <protection locked="0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2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4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5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48" xfId="5" applyFont="1" applyFill="1" applyBorder="1" applyAlignment="1">
      <alignment vertical="center"/>
    </xf>
    <xf numFmtId="0" fontId="29" fillId="0" borderId="0" xfId="5" applyFont="1" applyFill="1"/>
    <xf numFmtId="0" fontId="4" fillId="4" borderId="44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5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49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5" xfId="5" applyFill="1" applyBorder="1"/>
    <xf numFmtId="0" fontId="27" fillId="4" borderId="44" xfId="5" applyFont="1" applyFill="1" applyBorder="1" applyAlignment="1">
      <alignment wrapText="1"/>
    </xf>
    <xf numFmtId="0" fontId="27" fillId="4" borderId="45" xfId="5" applyFont="1" applyFill="1" applyBorder="1" applyAlignment="1">
      <alignment wrapText="1"/>
    </xf>
    <xf numFmtId="0" fontId="27" fillId="4" borderId="44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5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5" xfId="5" applyFont="1" applyFill="1" applyBorder="1" applyAlignment="1">
      <alignment vertical="center"/>
    </xf>
    <xf numFmtId="0" fontId="5" fillId="4" borderId="44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5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5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5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44" xfId="5" applyFont="1" applyFill="1" applyBorder="1" applyAlignment="1">
      <alignment vertical="top"/>
    </xf>
    <xf numFmtId="0" fontId="30" fillId="4" borderId="45" xfId="5" applyFont="1" applyFill="1" applyBorder="1"/>
    <xf numFmtId="0" fontId="1" fillId="4" borderId="46" xfId="5" applyFill="1" applyBorder="1"/>
    <xf numFmtId="0" fontId="1" fillId="4" borderId="10" xfId="5" applyFill="1" applyBorder="1"/>
    <xf numFmtId="0" fontId="1" fillId="4" borderId="47" xfId="5" applyFill="1" applyBorder="1"/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 shrinkToFit="1"/>
    </xf>
    <xf numFmtId="0" fontId="4" fillId="0" borderId="44" xfId="5" applyFont="1" applyFill="1" applyBorder="1" applyAlignment="1" applyProtection="1">
      <alignment horizontal="right" vertical="center"/>
      <protection locked="0"/>
    </xf>
    <xf numFmtId="0" fontId="4" fillId="0" borderId="0" xfId="5" applyFont="1" applyFill="1" applyBorder="1" applyAlignment="1" applyProtection="1">
      <alignment horizontal="right" vertical="center"/>
      <protection locked="0"/>
    </xf>
    <xf numFmtId="0" fontId="4" fillId="0" borderId="45" xfId="5" applyFont="1" applyFill="1" applyBorder="1" applyAlignment="1" applyProtection="1">
      <alignment horizontal="center" vertical="center"/>
      <protection locked="0"/>
    </xf>
    <xf numFmtId="0" fontId="4" fillId="7" borderId="47" xfId="5" quotePrefix="1" applyFont="1" applyFill="1" applyBorder="1" applyAlignment="1" applyProtection="1">
      <alignment horizontal="center" vertical="center"/>
      <protection locked="0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3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7" borderId="46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7" xfId="5" applyFont="1" applyFill="1" applyBorder="1" applyAlignment="1" applyProtection="1">
      <alignment horizontal="right" vertical="center"/>
      <protection locked="0"/>
    </xf>
    <xf numFmtId="0" fontId="23" fillId="4" borderId="43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4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5" xfId="5" applyFont="1" applyFill="1" applyBorder="1" applyAlignment="1">
      <alignment horizontal="center" vertical="center"/>
    </xf>
    <xf numFmtId="0" fontId="4" fillId="4" borderId="44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6" xfId="5" applyNumberFormat="1" applyFont="1" applyFill="1" applyBorder="1" applyAlignment="1" applyProtection="1">
      <alignment horizontal="center" vertical="center"/>
      <protection locked="0"/>
    </xf>
    <xf numFmtId="14" fontId="4" fillId="7" borderId="47" xfId="5" applyNumberFormat="1" applyFont="1" applyFill="1" applyBorder="1" applyAlignment="1" applyProtection="1">
      <alignment horizontal="center" vertical="center"/>
      <protection locked="0"/>
    </xf>
    <xf numFmtId="0" fontId="4" fillId="0" borderId="44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5" xfId="5" applyFont="1" applyFill="1" applyBorder="1" applyAlignment="1">
      <alignment horizontal="center" vertical="center" wrapText="1"/>
    </xf>
    <xf numFmtId="0" fontId="5" fillId="4" borderId="44" xfId="5" applyFont="1" applyFill="1" applyBorder="1" applyAlignment="1">
      <alignment horizontal="right" vertical="center" wrapText="1"/>
    </xf>
    <xf numFmtId="0" fontId="5" fillId="4" borderId="45" xfId="5" applyFont="1" applyFill="1" applyBorder="1" applyAlignment="1">
      <alignment horizontal="right" vertical="center" wrapText="1"/>
    </xf>
    <xf numFmtId="49" fontId="4" fillId="7" borderId="46" xfId="5" applyNumberFormat="1" applyFont="1" applyFill="1" applyBorder="1" applyAlignment="1" applyProtection="1">
      <alignment horizontal="center" vertical="center"/>
      <protection locked="0"/>
    </xf>
    <xf numFmtId="49" fontId="4" fillId="7" borderId="47" xfId="5" applyNumberFormat="1" applyFont="1" applyFill="1" applyBorder="1" applyAlignment="1" applyProtection="1">
      <alignment horizontal="center" vertical="center"/>
      <protection locked="0"/>
    </xf>
    <xf numFmtId="0" fontId="27" fillId="4" borderId="44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4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4" xfId="5" applyFont="1" applyFill="1" applyBorder="1" applyAlignment="1">
      <alignment horizontal="right" vertical="center"/>
    </xf>
    <xf numFmtId="0" fontId="5" fillId="4" borderId="45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6" xfId="5" applyFont="1" applyFill="1" applyBorder="1" applyAlignment="1" applyProtection="1">
      <alignment horizontal="center" vertical="center"/>
      <protection locked="0"/>
    </xf>
    <xf numFmtId="0" fontId="4" fillId="7" borderId="47" xfId="5" applyFont="1" applyFill="1" applyBorder="1" applyAlignment="1" applyProtection="1">
      <alignment horizontal="center" vertical="center"/>
      <protection locked="0"/>
    </xf>
    <xf numFmtId="0" fontId="27" fillId="4" borderId="44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6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7" xfId="5" applyFont="1" applyFill="1" applyBorder="1" applyAlignment="1" applyProtection="1">
      <alignment vertical="center"/>
      <protection locked="0"/>
    </xf>
    <xf numFmtId="0" fontId="28" fillId="4" borderId="44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6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7" xfId="5" applyFont="1" applyFill="1" applyBorder="1" applyProtection="1">
      <protection locked="0"/>
    </xf>
    <xf numFmtId="0" fontId="5" fillId="4" borderId="44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49" fontId="4" fillId="7" borderId="46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7" xfId="5" applyNumberFormat="1" applyFont="1" applyFill="1" applyBorder="1" applyAlignment="1" applyProtection="1">
      <alignment vertical="center"/>
      <protection locked="0"/>
    </xf>
    <xf numFmtId="0" fontId="5" fillId="4" borderId="45" xfId="5" applyFont="1" applyFill="1" applyBorder="1" applyAlignment="1">
      <alignment horizontal="center" vertical="center"/>
    </xf>
    <xf numFmtId="0" fontId="5" fillId="4" borderId="44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7" fillId="7" borderId="46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7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0" xfId="5" applyFont="1" applyFill="1" applyBorder="1" applyAlignment="1">
      <alignment horizontal="left" vertical="center" wrapText="1"/>
    </xf>
    <xf numFmtId="0" fontId="31" fillId="7" borderId="46" xfId="6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 wrapText="1"/>
    </xf>
    <xf numFmtId="0" fontId="7" fillId="6" borderId="42" xfId="0" applyFont="1" applyFill="1" applyBorder="1" applyAlignment="1" applyProtection="1">
      <alignment vertical="center" wrapText="1"/>
    </xf>
    <xf numFmtId="0" fontId="2" fillId="6" borderId="42" xfId="0" applyFont="1" applyFill="1" applyBorder="1" applyAlignment="1" applyProtection="1">
      <alignment vertical="center" wrapText="1"/>
    </xf>
    <xf numFmtId="0" fontId="7" fillId="0" borderId="42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2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7" fillId="2" borderId="42" xfId="0" applyNumberFormat="1" applyFont="1" applyFill="1" applyBorder="1" applyAlignment="1" applyProtection="1">
      <alignment horizontal="center" vertical="center" wrapText="1"/>
    </xf>
    <xf numFmtId="3" fontId="0" fillId="0" borderId="42" xfId="0" applyNumberFormat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vertical="center" wrapText="1"/>
    </xf>
    <xf numFmtId="0" fontId="19" fillId="3" borderId="42" xfId="0" applyFont="1" applyFill="1" applyBorder="1" applyAlignment="1" applyProtection="1">
      <alignment horizontal="left" vertical="center" wrapText="1"/>
    </xf>
    <xf numFmtId="0" fontId="20" fillId="3" borderId="42" xfId="0" applyFont="1" applyFill="1" applyBorder="1" applyAlignment="1" applyProtection="1">
      <alignment vertical="center"/>
    </xf>
    <xf numFmtId="0" fontId="16" fillId="3" borderId="42" xfId="0" applyFont="1" applyFill="1" applyBorder="1" applyAlignment="1" applyProtection="1">
      <alignment horizontal="left" vertical="center" wrapText="1"/>
    </xf>
    <xf numFmtId="0" fontId="17" fillId="3" borderId="4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2" xfId="0" applyFont="1" applyFill="1" applyBorder="1" applyAlignment="1" applyProtection="1">
      <alignment vertical="center" wrapText="1"/>
    </xf>
    <xf numFmtId="0" fontId="21" fillId="0" borderId="42" xfId="0" applyFont="1" applyFill="1" applyBorder="1" applyAlignment="1" applyProtection="1">
      <alignment vertical="center" wrapText="1"/>
    </xf>
    <xf numFmtId="0" fontId="2" fillId="0" borderId="37" xfId="0" applyFont="1" applyFill="1" applyBorder="1" applyAlignment="1" applyProtection="1">
      <alignment vertical="center" wrapText="1"/>
    </xf>
    <xf numFmtId="0" fontId="2" fillId="0" borderId="37" xfId="0" applyFont="1" applyBorder="1" applyAlignment="1" applyProtection="1">
      <alignment wrapText="1"/>
    </xf>
    <xf numFmtId="0" fontId="2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vertical="center" wrapText="1"/>
    </xf>
    <xf numFmtId="0" fontId="7" fillId="6" borderId="36" xfId="0" applyFont="1" applyFill="1" applyBorder="1" applyAlignment="1" applyProtection="1">
      <alignment vertical="center" wrapText="1"/>
    </xf>
    <xf numFmtId="0" fontId="2" fillId="6" borderId="36" xfId="0" applyFont="1" applyFill="1" applyBorder="1" applyAlignment="1" applyProtection="1">
      <alignment vertical="center" wrapText="1"/>
    </xf>
    <xf numFmtId="0" fontId="7" fillId="6" borderId="37" xfId="0" applyFont="1" applyFill="1" applyBorder="1" applyAlignment="1" applyProtection="1">
      <alignment vertical="center" wrapText="1"/>
    </xf>
    <xf numFmtId="0" fontId="2" fillId="6" borderId="37" xfId="0" applyFont="1" applyFill="1" applyBorder="1" applyAlignment="1" applyProtection="1">
      <alignment vertical="center" wrapText="1"/>
    </xf>
    <xf numFmtId="0" fontId="2" fillId="6" borderId="37" xfId="0" applyFont="1" applyFill="1" applyBorder="1" applyAlignment="1" applyProtection="1">
      <alignment wrapText="1"/>
    </xf>
    <xf numFmtId="0" fontId="7" fillId="0" borderId="37" xfId="0" applyFont="1" applyFill="1" applyBorder="1" applyAlignment="1" applyProtection="1">
      <alignment vertical="center" wrapText="1"/>
    </xf>
    <xf numFmtId="4" fontId="13" fillId="0" borderId="42" xfId="0" applyNumberFormat="1" applyFont="1" applyFill="1" applyBorder="1" applyAlignment="1" applyProtection="1">
      <alignment horizontal="left" vertical="center" wrapText="1"/>
    </xf>
    <xf numFmtId="4" fontId="12" fillId="6" borderId="42" xfId="0" applyNumberFormat="1" applyFont="1" applyFill="1" applyBorder="1" applyAlignment="1" applyProtection="1">
      <alignment horizontal="left" vertical="center" wrapText="1"/>
    </xf>
    <xf numFmtId="4" fontId="13" fillId="6" borderId="42" xfId="0" applyNumberFormat="1" applyFont="1" applyFill="1" applyBorder="1" applyAlignment="1" applyProtection="1">
      <alignment horizontal="left" vertical="center" wrapText="1"/>
    </xf>
    <xf numFmtId="4" fontId="12" fillId="0" borderId="42" xfId="0" applyNumberFormat="1" applyFont="1" applyFill="1" applyBorder="1" applyAlignment="1" applyProtection="1">
      <alignment horizontal="left" vertical="center" wrapText="1"/>
    </xf>
    <xf numFmtId="4" fontId="4" fillId="2" borderId="42" xfId="0" applyNumberFormat="1" applyFont="1" applyFill="1" applyBorder="1" applyAlignment="1" applyProtection="1">
      <alignment horizontal="center" vertical="center" wrapText="1"/>
    </xf>
    <xf numFmtId="1" fontId="4" fillId="2" borderId="4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7">
    <cellStyle name="Hyperlink" xfId="6" builtinId="8"/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lena.matijevic@crosig.hr" TargetMode="External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zoomScale="80" zoomScaleNormal="80" workbookViewId="0">
      <selection activeCell="N12" sqref="N12"/>
    </sheetView>
  </sheetViews>
  <sheetFormatPr defaultColWidth="9.140625" defaultRowHeight="15" x14ac:dyDescent="0.25"/>
  <cols>
    <col min="1" max="1" width="9.140625" style="72"/>
    <col min="2" max="2" width="27.140625" style="72" customWidth="1"/>
    <col min="3" max="3" width="9.140625" style="72"/>
    <col min="4" max="4" width="24.140625" style="72" customWidth="1"/>
    <col min="5" max="8" width="9.140625" style="72"/>
    <col min="9" max="9" width="20" style="72" customWidth="1"/>
    <col min="10" max="10" width="11.28515625" style="72" customWidth="1"/>
    <col min="11" max="16384" width="9.140625" style="72"/>
  </cols>
  <sheetData>
    <row r="1" spans="1:10" ht="15.75" x14ac:dyDescent="0.25">
      <c r="A1" s="127" t="s">
        <v>326</v>
      </c>
      <c r="B1" s="128"/>
      <c r="C1" s="128"/>
      <c r="D1" s="70"/>
      <c r="E1" s="70"/>
      <c r="F1" s="70"/>
      <c r="G1" s="70"/>
      <c r="H1" s="70"/>
      <c r="I1" s="70"/>
      <c r="J1" s="71"/>
    </row>
    <row r="2" spans="1:10" ht="14.45" customHeight="1" x14ac:dyDescent="0.25">
      <c r="A2" s="129" t="s">
        <v>343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75"/>
    </row>
    <row r="4" spans="1:10" ht="33.6" customHeight="1" x14ac:dyDescent="0.25">
      <c r="A4" s="132" t="s">
        <v>327</v>
      </c>
      <c r="B4" s="133"/>
      <c r="C4" s="133"/>
      <c r="D4" s="133"/>
      <c r="E4" s="134">
        <v>43466</v>
      </c>
      <c r="F4" s="135"/>
      <c r="G4" s="76" t="s">
        <v>328</v>
      </c>
      <c r="H4" s="134">
        <v>43830</v>
      </c>
      <c r="I4" s="135"/>
      <c r="J4" s="77"/>
    </row>
    <row r="5" spans="1:10" s="78" customFormat="1" ht="10.15" customHeight="1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8"/>
    </row>
    <row r="6" spans="1:10" ht="20.45" customHeight="1" x14ac:dyDescent="0.25">
      <c r="A6" s="79"/>
      <c r="B6" s="80" t="s">
        <v>350</v>
      </c>
      <c r="C6" s="81"/>
      <c r="D6" s="81"/>
      <c r="E6" s="87">
        <v>2019</v>
      </c>
      <c r="F6" s="82"/>
      <c r="G6" s="76"/>
      <c r="H6" s="82"/>
      <c r="I6" s="83"/>
      <c r="J6" s="84"/>
    </row>
    <row r="7" spans="1:10" s="86" customFormat="1" ht="10.9" customHeight="1" x14ac:dyDescent="0.25">
      <c r="A7" s="79"/>
      <c r="B7" s="81"/>
      <c r="C7" s="81"/>
      <c r="D7" s="81"/>
      <c r="E7" s="85"/>
      <c r="F7" s="85"/>
      <c r="G7" s="76"/>
      <c r="H7" s="82"/>
      <c r="I7" s="83"/>
      <c r="J7" s="84"/>
    </row>
    <row r="8" spans="1:10" ht="20.45" customHeight="1" x14ac:dyDescent="0.25">
      <c r="A8" s="79"/>
      <c r="B8" s="80" t="s">
        <v>351</v>
      </c>
      <c r="C8" s="81"/>
      <c r="D8" s="81"/>
      <c r="E8" s="87">
        <v>4</v>
      </c>
      <c r="F8" s="82"/>
      <c r="G8" s="76"/>
      <c r="H8" s="82"/>
      <c r="I8" s="83"/>
      <c r="J8" s="84"/>
    </row>
    <row r="9" spans="1:10" s="86" customFormat="1" ht="10.9" customHeight="1" x14ac:dyDescent="0.25">
      <c r="A9" s="79"/>
      <c r="B9" s="81"/>
      <c r="C9" s="81"/>
      <c r="D9" s="81"/>
      <c r="E9" s="85"/>
      <c r="F9" s="85"/>
      <c r="G9" s="76"/>
      <c r="H9" s="85"/>
      <c r="I9" s="88"/>
      <c r="J9" s="84"/>
    </row>
    <row r="10" spans="1:10" ht="37.9" customHeight="1" x14ac:dyDescent="0.25">
      <c r="A10" s="146" t="s">
        <v>352</v>
      </c>
      <c r="B10" s="147"/>
      <c r="C10" s="147"/>
      <c r="D10" s="147"/>
      <c r="E10" s="147"/>
      <c r="F10" s="147"/>
      <c r="G10" s="147"/>
      <c r="H10" s="147"/>
      <c r="I10" s="147"/>
      <c r="J10" s="89"/>
    </row>
    <row r="11" spans="1:10" ht="24.6" customHeight="1" x14ac:dyDescent="0.25">
      <c r="A11" s="148" t="s">
        <v>329</v>
      </c>
      <c r="B11" s="149"/>
      <c r="C11" s="141" t="s">
        <v>370</v>
      </c>
      <c r="D11" s="142"/>
      <c r="E11" s="90"/>
      <c r="F11" s="150" t="s">
        <v>353</v>
      </c>
      <c r="G11" s="140"/>
      <c r="H11" s="151" t="s">
        <v>371</v>
      </c>
      <c r="I11" s="152"/>
      <c r="J11" s="91"/>
    </row>
    <row r="12" spans="1:10" ht="14.45" customHeight="1" x14ac:dyDescent="0.25">
      <c r="A12" s="92"/>
      <c r="B12" s="93"/>
      <c r="C12" s="93"/>
      <c r="D12" s="93"/>
      <c r="E12" s="144"/>
      <c r="F12" s="144"/>
      <c r="G12" s="144"/>
      <c r="H12" s="144"/>
      <c r="I12" s="94"/>
      <c r="J12" s="91"/>
    </row>
    <row r="13" spans="1:10" ht="21" customHeight="1" x14ac:dyDescent="0.25">
      <c r="A13" s="139" t="s">
        <v>344</v>
      </c>
      <c r="B13" s="140"/>
      <c r="C13" s="141" t="s">
        <v>372</v>
      </c>
      <c r="D13" s="142"/>
      <c r="E13" s="143"/>
      <c r="F13" s="144"/>
      <c r="G13" s="144"/>
      <c r="H13" s="144"/>
      <c r="I13" s="94"/>
      <c r="J13" s="91"/>
    </row>
    <row r="14" spans="1:10" ht="10.9" customHeight="1" x14ac:dyDescent="0.25">
      <c r="A14" s="90"/>
      <c r="B14" s="94"/>
      <c r="C14" s="93"/>
      <c r="D14" s="93"/>
      <c r="E14" s="145"/>
      <c r="F14" s="145"/>
      <c r="G14" s="145"/>
      <c r="H14" s="145"/>
      <c r="I14" s="93"/>
      <c r="J14" s="95"/>
    </row>
    <row r="15" spans="1:10" ht="22.9" customHeight="1" x14ac:dyDescent="0.25">
      <c r="A15" s="139" t="s">
        <v>330</v>
      </c>
      <c r="B15" s="140"/>
      <c r="C15" s="141" t="s">
        <v>373</v>
      </c>
      <c r="D15" s="142"/>
      <c r="E15" s="159"/>
      <c r="F15" s="160"/>
      <c r="G15" s="96" t="s">
        <v>354</v>
      </c>
      <c r="H15" s="151" t="s">
        <v>374</v>
      </c>
      <c r="I15" s="152"/>
      <c r="J15" s="97"/>
    </row>
    <row r="16" spans="1:10" ht="10.9" customHeight="1" x14ac:dyDescent="0.25">
      <c r="A16" s="90"/>
      <c r="B16" s="94"/>
      <c r="C16" s="93"/>
      <c r="D16" s="93"/>
      <c r="E16" s="145"/>
      <c r="F16" s="145"/>
      <c r="G16" s="145"/>
      <c r="H16" s="145"/>
      <c r="I16" s="93"/>
      <c r="J16" s="95"/>
    </row>
    <row r="17" spans="1:10" ht="22.9" customHeight="1" x14ac:dyDescent="0.25">
      <c r="A17" s="98"/>
      <c r="B17" s="96" t="s">
        <v>355</v>
      </c>
      <c r="C17" s="141" t="s">
        <v>375</v>
      </c>
      <c r="D17" s="142"/>
      <c r="E17" s="99"/>
      <c r="F17" s="99"/>
      <c r="G17" s="99"/>
      <c r="H17" s="99"/>
      <c r="I17" s="99"/>
      <c r="J17" s="97"/>
    </row>
    <row r="18" spans="1:10" x14ac:dyDescent="0.25">
      <c r="A18" s="153"/>
      <c r="B18" s="154"/>
      <c r="C18" s="145"/>
      <c r="D18" s="145"/>
      <c r="E18" s="145"/>
      <c r="F18" s="145"/>
      <c r="G18" s="145"/>
      <c r="H18" s="145"/>
      <c r="I18" s="93"/>
      <c r="J18" s="95"/>
    </row>
    <row r="19" spans="1:10" x14ac:dyDescent="0.25">
      <c r="A19" s="148" t="s">
        <v>331</v>
      </c>
      <c r="B19" s="155"/>
      <c r="C19" s="156" t="s">
        <v>376</v>
      </c>
      <c r="D19" s="157"/>
      <c r="E19" s="157"/>
      <c r="F19" s="157"/>
      <c r="G19" s="157"/>
      <c r="H19" s="157"/>
      <c r="I19" s="157"/>
      <c r="J19" s="158"/>
    </row>
    <row r="20" spans="1:10" x14ac:dyDescent="0.25">
      <c r="A20" s="92"/>
      <c r="B20" s="93"/>
      <c r="C20" s="100"/>
      <c r="D20" s="93"/>
      <c r="E20" s="145"/>
      <c r="F20" s="145"/>
      <c r="G20" s="145"/>
      <c r="H20" s="145"/>
      <c r="I20" s="93"/>
      <c r="J20" s="95"/>
    </row>
    <row r="21" spans="1:10" x14ac:dyDescent="0.25">
      <c r="A21" s="148" t="s">
        <v>332</v>
      </c>
      <c r="B21" s="155"/>
      <c r="C21" s="151" t="s">
        <v>377</v>
      </c>
      <c r="D21" s="152"/>
      <c r="E21" s="145"/>
      <c r="F21" s="145"/>
      <c r="G21" s="156" t="s">
        <v>378</v>
      </c>
      <c r="H21" s="157"/>
      <c r="I21" s="157"/>
      <c r="J21" s="158"/>
    </row>
    <row r="22" spans="1:10" x14ac:dyDescent="0.25">
      <c r="A22" s="92"/>
      <c r="B22" s="93"/>
      <c r="C22" s="93"/>
      <c r="D22" s="93"/>
      <c r="E22" s="145"/>
      <c r="F22" s="145"/>
      <c r="G22" s="145"/>
      <c r="H22" s="145"/>
      <c r="I22" s="93"/>
      <c r="J22" s="95"/>
    </row>
    <row r="23" spans="1:10" x14ac:dyDescent="0.25">
      <c r="A23" s="148" t="s">
        <v>333</v>
      </c>
      <c r="B23" s="155"/>
      <c r="C23" s="156" t="s">
        <v>379</v>
      </c>
      <c r="D23" s="157"/>
      <c r="E23" s="157"/>
      <c r="F23" s="157"/>
      <c r="G23" s="157"/>
      <c r="H23" s="157"/>
      <c r="I23" s="157"/>
      <c r="J23" s="158"/>
    </row>
    <row r="24" spans="1:10" x14ac:dyDescent="0.25">
      <c r="A24" s="92"/>
      <c r="B24" s="93"/>
      <c r="C24" s="93"/>
      <c r="D24" s="93"/>
      <c r="E24" s="145"/>
      <c r="F24" s="145"/>
      <c r="G24" s="145"/>
      <c r="H24" s="145"/>
      <c r="I24" s="93"/>
      <c r="J24" s="95"/>
    </row>
    <row r="25" spans="1:10" x14ac:dyDescent="0.25">
      <c r="A25" s="148" t="s">
        <v>334</v>
      </c>
      <c r="B25" s="155"/>
      <c r="C25" s="162" t="s">
        <v>380</v>
      </c>
      <c r="D25" s="163"/>
      <c r="E25" s="163"/>
      <c r="F25" s="163"/>
      <c r="G25" s="163"/>
      <c r="H25" s="163"/>
      <c r="I25" s="163"/>
      <c r="J25" s="164"/>
    </row>
    <row r="26" spans="1:10" x14ac:dyDescent="0.25">
      <c r="A26" s="92"/>
      <c r="B26" s="93"/>
      <c r="C26" s="100"/>
      <c r="D26" s="93"/>
      <c r="E26" s="145"/>
      <c r="F26" s="145"/>
      <c r="G26" s="145"/>
      <c r="H26" s="145"/>
      <c r="I26" s="93"/>
      <c r="J26" s="95"/>
    </row>
    <row r="27" spans="1:10" x14ac:dyDescent="0.25">
      <c r="A27" s="148" t="s">
        <v>335</v>
      </c>
      <c r="B27" s="155"/>
      <c r="C27" s="162" t="s">
        <v>381</v>
      </c>
      <c r="D27" s="163"/>
      <c r="E27" s="163"/>
      <c r="F27" s="163"/>
      <c r="G27" s="163"/>
      <c r="H27" s="163"/>
      <c r="I27" s="163"/>
      <c r="J27" s="164"/>
    </row>
    <row r="28" spans="1:10" ht="13.9" customHeight="1" x14ac:dyDescent="0.25">
      <c r="A28" s="92"/>
      <c r="B28" s="93"/>
      <c r="C28" s="100"/>
      <c r="D28" s="93"/>
      <c r="E28" s="145"/>
      <c r="F28" s="145"/>
      <c r="G28" s="145"/>
      <c r="H28" s="145"/>
      <c r="I28" s="93"/>
      <c r="J28" s="95"/>
    </row>
    <row r="29" spans="1:10" ht="22.9" customHeight="1" x14ac:dyDescent="0.25">
      <c r="A29" s="139" t="s">
        <v>345</v>
      </c>
      <c r="B29" s="155"/>
      <c r="C29" s="123">
        <v>3365</v>
      </c>
      <c r="D29" s="102"/>
      <c r="E29" s="161"/>
      <c r="F29" s="161"/>
      <c r="G29" s="161"/>
      <c r="H29" s="161"/>
      <c r="I29" s="103"/>
      <c r="J29" s="104"/>
    </row>
    <row r="30" spans="1:10" x14ac:dyDescent="0.25">
      <c r="A30" s="92"/>
      <c r="B30" s="93"/>
      <c r="C30" s="93"/>
      <c r="D30" s="93"/>
      <c r="E30" s="145"/>
      <c r="F30" s="145"/>
      <c r="G30" s="145"/>
      <c r="H30" s="145"/>
      <c r="I30" s="103"/>
      <c r="J30" s="104"/>
    </row>
    <row r="31" spans="1:10" x14ac:dyDescent="0.25">
      <c r="A31" s="148" t="s">
        <v>336</v>
      </c>
      <c r="B31" s="155"/>
      <c r="C31" s="116" t="s">
        <v>358</v>
      </c>
      <c r="D31" s="165" t="s">
        <v>356</v>
      </c>
      <c r="E31" s="166"/>
      <c r="F31" s="166"/>
      <c r="G31" s="166"/>
      <c r="H31" s="105"/>
      <c r="I31" s="106" t="s">
        <v>357</v>
      </c>
      <c r="J31" s="107" t="s">
        <v>358</v>
      </c>
    </row>
    <row r="32" spans="1:10" x14ac:dyDescent="0.25">
      <c r="A32" s="148"/>
      <c r="B32" s="155"/>
      <c r="C32" s="108"/>
      <c r="D32" s="76"/>
      <c r="E32" s="160"/>
      <c r="F32" s="160"/>
      <c r="G32" s="160"/>
      <c r="H32" s="160"/>
      <c r="I32" s="103"/>
      <c r="J32" s="104"/>
    </row>
    <row r="33" spans="1:10" x14ac:dyDescent="0.25">
      <c r="A33" s="148" t="s">
        <v>346</v>
      </c>
      <c r="B33" s="155"/>
      <c r="C33" s="101" t="s">
        <v>360</v>
      </c>
      <c r="D33" s="165" t="s">
        <v>359</v>
      </c>
      <c r="E33" s="166"/>
      <c r="F33" s="166"/>
      <c r="G33" s="166"/>
      <c r="H33" s="99"/>
      <c r="I33" s="106" t="s">
        <v>360</v>
      </c>
      <c r="J33" s="107" t="s">
        <v>361</v>
      </c>
    </row>
    <row r="34" spans="1:10" x14ac:dyDescent="0.25">
      <c r="A34" s="92"/>
      <c r="B34" s="93"/>
      <c r="C34" s="93"/>
      <c r="D34" s="93"/>
      <c r="E34" s="145"/>
      <c r="F34" s="145"/>
      <c r="G34" s="145"/>
      <c r="H34" s="145"/>
      <c r="I34" s="93"/>
      <c r="J34" s="95"/>
    </row>
    <row r="35" spans="1:10" x14ac:dyDescent="0.25">
      <c r="A35" s="165" t="s">
        <v>347</v>
      </c>
      <c r="B35" s="166"/>
      <c r="C35" s="166"/>
      <c r="D35" s="166"/>
      <c r="E35" s="166" t="s">
        <v>337</v>
      </c>
      <c r="F35" s="166"/>
      <c r="G35" s="166"/>
      <c r="H35" s="166"/>
      <c r="I35" s="166"/>
      <c r="J35" s="109" t="s">
        <v>338</v>
      </c>
    </row>
    <row r="36" spans="1:10" x14ac:dyDescent="0.25">
      <c r="A36" s="92"/>
      <c r="B36" s="93"/>
      <c r="C36" s="93"/>
      <c r="D36" s="93"/>
      <c r="E36" s="145"/>
      <c r="F36" s="145"/>
      <c r="G36" s="145"/>
      <c r="H36" s="145"/>
      <c r="I36" s="93"/>
      <c r="J36" s="104"/>
    </row>
    <row r="37" spans="1:10" x14ac:dyDescent="0.25">
      <c r="A37" s="124" t="s">
        <v>382</v>
      </c>
      <c r="B37" s="125"/>
      <c r="C37" s="125"/>
      <c r="D37" s="125"/>
      <c r="E37" s="124" t="s">
        <v>378</v>
      </c>
      <c r="F37" s="125"/>
      <c r="G37" s="125"/>
      <c r="H37" s="125"/>
      <c r="I37" s="126"/>
      <c r="J37" s="121" t="s">
        <v>383</v>
      </c>
    </row>
    <row r="38" spans="1:10" x14ac:dyDescent="0.25">
      <c r="A38" s="92"/>
      <c r="B38" s="93"/>
      <c r="C38" s="100"/>
      <c r="D38" s="167"/>
      <c r="E38" s="167"/>
      <c r="F38" s="167"/>
      <c r="G38" s="167"/>
      <c r="H38" s="167"/>
      <c r="I38" s="167"/>
      <c r="J38" s="95"/>
    </row>
    <row r="39" spans="1:10" x14ac:dyDescent="0.25">
      <c r="A39" s="124" t="s">
        <v>384</v>
      </c>
      <c r="B39" s="125"/>
      <c r="C39" s="125"/>
      <c r="D39" s="126"/>
      <c r="E39" s="124" t="s">
        <v>378</v>
      </c>
      <c r="F39" s="125"/>
      <c r="G39" s="125"/>
      <c r="H39" s="125"/>
      <c r="I39" s="126"/>
      <c r="J39" s="122" t="s">
        <v>385</v>
      </c>
    </row>
    <row r="40" spans="1:10" x14ac:dyDescent="0.25">
      <c r="A40" s="92"/>
      <c r="B40" s="93"/>
      <c r="C40" s="100"/>
      <c r="D40" s="110"/>
      <c r="E40" s="167"/>
      <c r="F40" s="167"/>
      <c r="G40" s="167"/>
      <c r="H40" s="167"/>
      <c r="I40" s="94"/>
      <c r="J40" s="95"/>
    </row>
    <row r="41" spans="1:10" x14ac:dyDescent="0.25">
      <c r="A41" s="124" t="s">
        <v>386</v>
      </c>
      <c r="B41" s="125"/>
      <c r="C41" s="125"/>
      <c r="D41" s="126"/>
      <c r="E41" s="124" t="s">
        <v>378</v>
      </c>
      <c r="F41" s="125"/>
      <c r="G41" s="125"/>
      <c r="H41" s="125"/>
      <c r="I41" s="126"/>
      <c r="J41" s="122" t="s">
        <v>387</v>
      </c>
    </row>
    <row r="42" spans="1:10" x14ac:dyDescent="0.25">
      <c r="A42" s="92"/>
      <c r="B42" s="93"/>
      <c r="C42" s="100"/>
      <c r="D42" s="110"/>
      <c r="E42" s="167"/>
      <c r="F42" s="167"/>
      <c r="G42" s="167"/>
      <c r="H42" s="167"/>
      <c r="I42" s="94"/>
      <c r="J42" s="95"/>
    </row>
    <row r="43" spans="1:10" x14ac:dyDescent="0.25">
      <c r="A43" s="124" t="s">
        <v>388</v>
      </c>
      <c r="B43" s="125"/>
      <c r="C43" s="125"/>
      <c r="D43" s="126"/>
      <c r="E43" s="124" t="s">
        <v>378</v>
      </c>
      <c r="F43" s="125"/>
      <c r="G43" s="125"/>
      <c r="H43" s="125"/>
      <c r="I43" s="126"/>
      <c r="J43" s="122" t="s">
        <v>389</v>
      </c>
    </row>
    <row r="44" spans="1:10" x14ac:dyDescent="0.25">
      <c r="A44" s="111"/>
      <c r="B44" s="100"/>
      <c r="C44" s="168"/>
      <c r="D44" s="168"/>
      <c r="E44" s="145"/>
      <c r="F44" s="145"/>
      <c r="G44" s="168"/>
      <c r="H44" s="168"/>
      <c r="I44" s="168"/>
      <c r="J44" s="95"/>
    </row>
    <row r="45" spans="1:10" x14ac:dyDescent="0.25">
      <c r="A45" s="124" t="s">
        <v>390</v>
      </c>
      <c r="B45" s="125"/>
      <c r="C45" s="125"/>
      <c r="D45" s="126"/>
      <c r="E45" s="124" t="s">
        <v>378</v>
      </c>
      <c r="F45" s="125"/>
      <c r="G45" s="125"/>
      <c r="H45" s="125"/>
      <c r="I45" s="126"/>
      <c r="J45" s="122" t="s">
        <v>391</v>
      </c>
    </row>
    <row r="46" spans="1:10" x14ac:dyDescent="0.25">
      <c r="A46" s="111"/>
      <c r="B46" s="100"/>
      <c r="C46" s="100"/>
      <c r="D46" s="93"/>
      <c r="E46" s="169"/>
      <c r="F46" s="169"/>
      <c r="G46" s="168"/>
      <c r="H46" s="168"/>
      <c r="I46" s="93"/>
      <c r="J46" s="95"/>
    </row>
    <row r="47" spans="1:10" x14ac:dyDescent="0.25">
      <c r="A47" s="124" t="s">
        <v>392</v>
      </c>
      <c r="B47" s="125"/>
      <c r="C47" s="125"/>
      <c r="D47" s="126"/>
      <c r="E47" s="124" t="s">
        <v>393</v>
      </c>
      <c r="F47" s="125"/>
      <c r="G47" s="125"/>
      <c r="H47" s="125"/>
      <c r="I47" s="126"/>
      <c r="J47" s="101">
        <v>20097647</v>
      </c>
    </row>
    <row r="48" spans="1:10" x14ac:dyDescent="0.25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x14ac:dyDescent="0.25">
      <c r="A49" s="124" t="s">
        <v>394</v>
      </c>
      <c r="B49" s="125"/>
      <c r="C49" s="125"/>
      <c r="D49" s="126"/>
      <c r="E49" s="124" t="s">
        <v>395</v>
      </c>
      <c r="F49" s="125"/>
      <c r="G49" s="125"/>
      <c r="H49" s="125"/>
      <c r="I49" s="126"/>
      <c r="J49" s="101">
        <v>7810318</v>
      </c>
    </row>
    <row r="50" spans="1:10" x14ac:dyDescent="0.25">
      <c r="A50" s="118"/>
      <c r="B50" s="119"/>
      <c r="C50" s="119"/>
      <c r="D50" s="119"/>
      <c r="E50" s="119"/>
      <c r="F50" s="119"/>
      <c r="G50" s="119"/>
      <c r="H50" s="119"/>
      <c r="I50" s="119"/>
      <c r="J50" s="120"/>
    </row>
    <row r="51" spans="1:10" x14ac:dyDescent="0.25">
      <c r="A51" s="124" t="s">
        <v>396</v>
      </c>
      <c r="B51" s="125"/>
      <c r="C51" s="125"/>
      <c r="D51" s="126"/>
      <c r="E51" s="124" t="s">
        <v>397</v>
      </c>
      <c r="F51" s="125"/>
      <c r="G51" s="125"/>
      <c r="H51" s="125"/>
      <c r="I51" s="126"/>
      <c r="J51" s="122" t="s">
        <v>398</v>
      </c>
    </row>
    <row r="52" spans="1:10" x14ac:dyDescent="0.25">
      <c r="A52" s="118"/>
      <c r="B52" s="119"/>
      <c r="C52" s="119"/>
      <c r="D52" s="119"/>
      <c r="E52" s="119"/>
      <c r="F52" s="119"/>
      <c r="G52" s="119"/>
      <c r="H52" s="119"/>
      <c r="I52" s="119"/>
      <c r="J52" s="120"/>
    </row>
    <row r="53" spans="1:10" x14ac:dyDescent="0.25">
      <c r="A53" s="124" t="s">
        <v>399</v>
      </c>
      <c r="B53" s="125"/>
      <c r="C53" s="125"/>
      <c r="D53" s="126"/>
      <c r="E53" s="124" t="s">
        <v>397</v>
      </c>
      <c r="F53" s="125"/>
      <c r="G53" s="125"/>
      <c r="H53" s="125"/>
      <c r="I53" s="126"/>
      <c r="J53" s="122" t="s">
        <v>400</v>
      </c>
    </row>
    <row r="54" spans="1:10" x14ac:dyDescent="0.25">
      <c r="A54" s="118"/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x14ac:dyDescent="0.25">
      <c r="A55" s="124" t="s">
        <v>401</v>
      </c>
      <c r="B55" s="125"/>
      <c r="C55" s="125"/>
      <c r="D55" s="126"/>
      <c r="E55" s="124" t="s">
        <v>378</v>
      </c>
      <c r="F55" s="125"/>
      <c r="G55" s="125"/>
      <c r="H55" s="125"/>
      <c r="I55" s="126"/>
      <c r="J55" s="122" t="s">
        <v>402</v>
      </c>
    </row>
    <row r="56" spans="1:10" x14ac:dyDescent="0.25">
      <c r="A56" s="118"/>
      <c r="B56" s="119"/>
      <c r="C56" s="119"/>
      <c r="D56" s="119"/>
      <c r="E56" s="119"/>
      <c r="F56" s="119"/>
      <c r="G56" s="119"/>
      <c r="H56" s="119"/>
      <c r="I56" s="119"/>
      <c r="J56" s="120"/>
    </row>
    <row r="57" spans="1:10" x14ac:dyDescent="0.25">
      <c r="A57" s="124" t="s">
        <v>403</v>
      </c>
      <c r="B57" s="125"/>
      <c r="C57" s="125"/>
      <c r="D57" s="126"/>
      <c r="E57" s="124" t="s">
        <v>378</v>
      </c>
      <c r="F57" s="125"/>
      <c r="G57" s="125"/>
      <c r="H57" s="125"/>
      <c r="I57" s="126"/>
      <c r="J57" s="122" t="s">
        <v>404</v>
      </c>
    </row>
    <row r="58" spans="1:10" x14ac:dyDescent="0.25">
      <c r="A58" s="118"/>
      <c r="B58" s="119"/>
      <c r="C58" s="119"/>
      <c r="D58" s="119"/>
      <c r="E58" s="119"/>
      <c r="F58" s="119"/>
      <c r="G58" s="119"/>
      <c r="H58" s="119"/>
      <c r="I58" s="119"/>
      <c r="J58" s="120"/>
    </row>
    <row r="59" spans="1:10" x14ac:dyDescent="0.25">
      <c r="A59" s="124" t="s">
        <v>405</v>
      </c>
      <c r="B59" s="125"/>
      <c r="C59" s="125"/>
      <c r="D59" s="126"/>
      <c r="E59" s="124" t="s">
        <v>378</v>
      </c>
      <c r="F59" s="125"/>
      <c r="G59" s="125"/>
      <c r="H59" s="125"/>
      <c r="I59" s="126"/>
      <c r="J59" s="122" t="s">
        <v>406</v>
      </c>
    </row>
    <row r="60" spans="1:10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20"/>
    </row>
    <row r="61" spans="1:10" x14ac:dyDescent="0.25">
      <c r="A61" s="124" t="s">
        <v>407</v>
      </c>
      <c r="B61" s="125"/>
      <c r="C61" s="125"/>
      <c r="D61" s="126"/>
      <c r="E61" s="124" t="s">
        <v>378</v>
      </c>
      <c r="F61" s="125"/>
      <c r="G61" s="125"/>
      <c r="H61" s="125"/>
      <c r="I61" s="126"/>
      <c r="J61" s="122" t="s">
        <v>408</v>
      </c>
    </row>
    <row r="62" spans="1:10" x14ac:dyDescent="0.25">
      <c r="A62" s="118"/>
      <c r="B62" s="119"/>
      <c r="C62" s="119"/>
      <c r="D62" s="119"/>
      <c r="E62" s="119"/>
      <c r="F62" s="119"/>
      <c r="G62" s="119"/>
      <c r="H62" s="119"/>
      <c r="I62" s="119"/>
      <c r="J62" s="120"/>
    </row>
    <row r="63" spans="1:10" x14ac:dyDescent="0.25">
      <c r="A63" s="124" t="s">
        <v>409</v>
      </c>
      <c r="B63" s="125"/>
      <c r="C63" s="125"/>
      <c r="D63" s="126"/>
      <c r="E63" s="124" t="s">
        <v>378</v>
      </c>
      <c r="F63" s="125"/>
      <c r="G63" s="125"/>
      <c r="H63" s="125"/>
      <c r="I63" s="126"/>
      <c r="J63" s="122" t="s">
        <v>410</v>
      </c>
    </row>
    <row r="64" spans="1:10" x14ac:dyDescent="0.25">
      <c r="A64" s="118"/>
      <c r="B64" s="119"/>
      <c r="C64" s="119"/>
      <c r="D64" s="119"/>
      <c r="E64" s="119"/>
      <c r="F64" s="119"/>
      <c r="G64" s="119"/>
      <c r="H64" s="119"/>
      <c r="I64" s="119"/>
      <c r="J64" s="120"/>
    </row>
    <row r="65" spans="1:10" x14ac:dyDescent="0.25">
      <c r="A65" s="124" t="s">
        <v>411</v>
      </c>
      <c r="B65" s="125"/>
      <c r="C65" s="125"/>
      <c r="D65" s="126"/>
      <c r="E65" s="124" t="s">
        <v>378</v>
      </c>
      <c r="F65" s="125"/>
      <c r="G65" s="125"/>
      <c r="H65" s="125"/>
      <c r="I65" s="126"/>
      <c r="J65" s="122" t="s">
        <v>412</v>
      </c>
    </row>
    <row r="66" spans="1:10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x14ac:dyDescent="0.25">
      <c r="A67" s="124" t="s">
        <v>413</v>
      </c>
      <c r="B67" s="125"/>
      <c r="C67" s="125"/>
      <c r="D67" s="126"/>
      <c r="E67" s="124" t="s">
        <v>414</v>
      </c>
      <c r="F67" s="125"/>
      <c r="G67" s="125"/>
      <c r="H67" s="125"/>
      <c r="I67" s="126"/>
      <c r="J67" s="122" t="s">
        <v>415</v>
      </c>
    </row>
    <row r="68" spans="1:10" x14ac:dyDescent="0.25">
      <c r="A68" s="118"/>
      <c r="B68" s="119"/>
      <c r="C68" s="119"/>
      <c r="D68" s="119"/>
      <c r="E68" s="119"/>
      <c r="F68" s="119"/>
      <c r="G68" s="119"/>
      <c r="H68" s="119"/>
      <c r="I68" s="119"/>
      <c r="J68" s="120"/>
    </row>
    <row r="69" spans="1:10" x14ac:dyDescent="0.25">
      <c r="A69" s="111"/>
      <c r="B69" s="100"/>
      <c r="C69" s="100"/>
      <c r="D69" s="93"/>
      <c r="E69" s="145"/>
      <c r="F69" s="145"/>
      <c r="G69" s="168"/>
      <c r="H69" s="168"/>
      <c r="I69" s="93"/>
      <c r="J69" s="112" t="s">
        <v>362</v>
      </c>
    </row>
    <row r="70" spans="1:10" ht="24" customHeight="1" x14ac:dyDescent="0.25">
      <c r="A70" s="139" t="s">
        <v>339</v>
      </c>
      <c r="B70" s="150"/>
      <c r="C70" s="151" t="s">
        <v>362</v>
      </c>
      <c r="D70" s="152"/>
      <c r="E70" s="174" t="s">
        <v>363</v>
      </c>
      <c r="F70" s="175"/>
      <c r="G70" s="156"/>
      <c r="H70" s="157"/>
      <c r="I70" s="157"/>
      <c r="J70" s="158"/>
    </row>
    <row r="71" spans="1:10" x14ac:dyDescent="0.25">
      <c r="A71" s="111"/>
      <c r="B71" s="100"/>
      <c r="C71" s="168"/>
      <c r="D71" s="168"/>
      <c r="E71" s="145"/>
      <c r="F71" s="145"/>
      <c r="G71" s="176" t="s">
        <v>364</v>
      </c>
      <c r="H71" s="176"/>
      <c r="I71" s="176"/>
      <c r="J71" s="84"/>
    </row>
    <row r="72" spans="1:10" ht="13.9" customHeight="1" x14ac:dyDescent="0.25">
      <c r="A72" s="139" t="s">
        <v>340</v>
      </c>
      <c r="B72" s="150"/>
      <c r="C72" s="156" t="s">
        <v>416</v>
      </c>
      <c r="D72" s="157"/>
      <c r="E72" s="157"/>
      <c r="F72" s="157"/>
      <c r="G72" s="157"/>
      <c r="H72" s="157"/>
      <c r="I72" s="157"/>
      <c r="J72" s="158"/>
    </row>
    <row r="73" spans="1:10" x14ac:dyDescent="0.25">
      <c r="A73" s="92"/>
      <c r="B73" s="93"/>
      <c r="C73" s="161" t="s">
        <v>341</v>
      </c>
      <c r="D73" s="161"/>
      <c r="E73" s="161"/>
      <c r="F73" s="161"/>
      <c r="G73" s="161"/>
      <c r="H73" s="161"/>
      <c r="I73" s="161"/>
      <c r="J73" s="95"/>
    </row>
    <row r="74" spans="1:10" x14ac:dyDescent="0.25">
      <c r="A74" s="139" t="s">
        <v>342</v>
      </c>
      <c r="B74" s="150"/>
      <c r="C74" s="170" t="s">
        <v>417</v>
      </c>
      <c r="D74" s="171"/>
      <c r="E74" s="172"/>
      <c r="F74" s="145"/>
      <c r="G74" s="145"/>
      <c r="H74" s="166"/>
      <c r="I74" s="166"/>
      <c r="J74" s="173"/>
    </row>
    <row r="75" spans="1:10" x14ac:dyDescent="0.25">
      <c r="A75" s="92"/>
      <c r="B75" s="93"/>
      <c r="C75" s="100"/>
      <c r="D75" s="93"/>
      <c r="E75" s="145"/>
      <c r="F75" s="145"/>
      <c r="G75" s="145"/>
      <c r="H75" s="145"/>
      <c r="I75" s="93"/>
      <c r="J75" s="95"/>
    </row>
    <row r="76" spans="1:10" ht="14.45" customHeight="1" x14ac:dyDescent="0.25">
      <c r="A76" s="139" t="s">
        <v>334</v>
      </c>
      <c r="B76" s="150"/>
      <c r="C76" s="182" t="s">
        <v>418</v>
      </c>
      <c r="D76" s="178"/>
      <c r="E76" s="178"/>
      <c r="F76" s="178"/>
      <c r="G76" s="178"/>
      <c r="H76" s="178"/>
      <c r="I76" s="178"/>
      <c r="J76" s="179"/>
    </row>
    <row r="77" spans="1:10" x14ac:dyDescent="0.25">
      <c r="A77" s="92"/>
      <c r="B77" s="93"/>
      <c r="C77" s="93"/>
      <c r="D77" s="93"/>
      <c r="E77" s="145"/>
      <c r="F77" s="145"/>
      <c r="G77" s="145"/>
      <c r="H77" s="145"/>
      <c r="I77" s="93"/>
      <c r="J77" s="95"/>
    </row>
    <row r="78" spans="1:10" x14ac:dyDescent="0.25">
      <c r="A78" s="139" t="s">
        <v>365</v>
      </c>
      <c r="B78" s="150"/>
      <c r="C78" s="177"/>
      <c r="D78" s="178"/>
      <c r="E78" s="178"/>
      <c r="F78" s="178"/>
      <c r="G78" s="178"/>
      <c r="H78" s="178"/>
      <c r="I78" s="178"/>
      <c r="J78" s="179"/>
    </row>
    <row r="79" spans="1:10" ht="14.45" customHeight="1" x14ac:dyDescent="0.25">
      <c r="A79" s="92"/>
      <c r="B79" s="93"/>
      <c r="C79" s="180" t="s">
        <v>366</v>
      </c>
      <c r="D79" s="180"/>
      <c r="E79" s="180"/>
      <c r="F79" s="180"/>
      <c r="G79" s="93"/>
      <c r="H79" s="93"/>
      <c r="I79" s="93"/>
      <c r="J79" s="95"/>
    </row>
    <row r="80" spans="1:10" x14ac:dyDescent="0.25">
      <c r="A80" s="139" t="s">
        <v>367</v>
      </c>
      <c r="B80" s="150"/>
      <c r="C80" s="177"/>
      <c r="D80" s="178"/>
      <c r="E80" s="178"/>
      <c r="F80" s="178"/>
      <c r="G80" s="178"/>
      <c r="H80" s="178"/>
      <c r="I80" s="178"/>
      <c r="J80" s="179"/>
    </row>
    <row r="81" spans="1:10" ht="14.45" customHeight="1" x14ac:dyDescent="0.25">
      <c r="A81" s="113"/>
      <c r="B81" s="114"/>
      <c r="C81" s="181" t="s">
        <v>368</v>
      </c>
      <c r="D81" s="181"/>
      <c r="E81" s="181"/>
      <c r="F81" s="181"/>
      <c r="G81" s="181"/>
      <c r="H81" s="114"/>
      <c r="I81" s="114"/>
      <c r="J81" s="115"/>
    </row>
    <row r="88" spans="1:10" ht="27" customHeight="1" x14ac:dyDescent="0.25"/>
    <row r="92" spans="1:10" ht="38.450000000000003" customHeight="1" x14ac:dyDescent="0.25"/>
  </sheetData>
  <sheetProtection algorithmName="SHA-512" hashValue="pnDJaxRU4t/TMZLApwIE9aKnbTexYcUXsoKZ3tRg8SI9gwDfHBsj0F5l3fHx33/6nTHN1wjDWujA6qxv1NDHUQ==" saltValue="kCycgR5HerVYbYhMjLCcwQ==" spinCount="100000" sheet="1" formatCells="0" insertRows="0"/>
  <mergeCells count="140">
    <mergeCell ref="A78:B78"/>
    <mergeCell ref="C78:J78"/>
    <mergeCell ref="C79:F79"/>
    <mergeCell ref="A80:B80"/>
    <mergeCell ref="C80:J80"/>
    <mergeCell ref="C81:G81"/>
    <mergeCell ref="E75:F75"/>
    <mergeCell ref="G75:H75"/>
    <mergeCell ref="A76:B76"/>
    <mergeCell ref="C76:J76"/>
    <mergeCell ref="E77:F77"/>
    <mergeCell ref="G77:H77"/>
    <mergeCell ref="A72:B72"/>
    <mergeCell ref="C72:J72"/>
    <mergeCell ref="C73:I73"/>
    <mergeCell ref="A74:B74"/>
    <mergeCell ref="C74:E74"/>
    <mergeCell ref="F74:G74"/>
    <mergeCell ref="H74:J74"/>
    <mergeCell ref="A70:B70"/>
    <mergeCell ref="C70:D70"/>
    <mergeCell ref="E70:F70"/>
    <mergeCell ref="G70:J70"/>
    <mergeCell ref="C71:D71"/>
    <mergeCell ref="E71:F71"/>
    <mergeCell ref="G71:I71"/>
    <mergeCell ref="A47:D47"/>
    <mergeCell ref="E47:I47"/>
    <mergeCell ref="E69:F69"/>
    <mergeCell ref="G69:H69"/>
    <mergeCell ref="C44:D44"/>
    <mergeCell ref="E44:F44"/>
    <mergeCell ref="G44:I44"/>
    <mergeCell ref="A45:D45"/>
    <mergeCell ref="E45:I45"/>
    <mergeCell ref="E46:F46"/>
    <mergeCell ref="G46:H46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E57:I57"/>
    <mergeCell ref="A59:D59"/>
    <mergeCell ref="E59:I59"/>
    <mergeCell ref="A61:D61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61:I61"/>
    <mergeCell ref="A63:D63"/>
    <mergeCell ref="E63:I63"/>
    <mergeCell ref="A65:D65"/>
    <mergeCell ref="E65:I65"/>
    <mergeCell ref="A67:D67"/>
    <mergeCell ref="E67:I67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</mergeCells>
  <dataValidations disablePrompts="1" count="3"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C70:D70">
      <formula1>$J$69:$J$70</formula1>
    </dataValidation>
  </dataValidations>
  <hyperlinks>
    <hyperlink ref="C76" r:id="rId1"/>
  </hyperlinks>
  <pageMargins left="0.7" right="0.7" top="0.75" bottom="0.75" header="0.3" footer="0.3"/>
  <pageSetup paperSize="9" orientation="portrait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topLeftCell="A82" zoomScale="85" zoomScaleNormal="100" zoomScaleSheetLayoutView="85" workbookViewId="0">
      <selection activeCell="D9" sqref="D9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187" t="s">
        <v>68</v>
      </c>
      <c r="B1" s="188"/>
      <c r="C1" s="188"/>
      <c r="D1" s="188"/>
      <c r="E1" s="188"/>
      <c r="F1" s="188"/>
      <c r="G1" s="188"/>
      <c r="H1" s="188"/>
      <c r="I1" s="188"/>
    </row>
    <row r="2" spans="1:9" x14ac:dyDescent="0.2">
      <c r="A2" s="189" t="s">
        <v>419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191" t="s">
        <v>0</v>
      </c>
      <c r="B4" s="192"/>
      <c r="C4" s="191" t="s">
        <v>77</v>
      </c>
      <c r="D4" s="193" t="s">
        <v>284</v>
      </c>
      <c r="E4" s="194"/>
      <c r="F4" s="194"/>
      <c r="G4" s="193" t="s">
        <v>293</v>
      </c>
      <c r="H4" s="194"/>
      <c r="I4" s="194"/>
    </row>
    <row r="5" spans="1:9" x14ac:dyDescent="0.2">
      <c r="A5" s="192"/>
      <c r="B5" s="192"/>
      <c r="C5" s="19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191">
        <v>1</v>
      </c>
      <c r="B6" s="19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198" t="s">
        <v>1</v>
      </c>
      <c r="B7" s="199"/>
      <c r="C7" s="199"/>
      <c r="D7" s="199"/>
      <c r="E7" s="199"/>
      <c r="F7" s="199"/>
      <c r="G7" s="199"/>
      <c r="H7" s="199"/>
      <c r="I7" s="199"/>
    </row>
    <row r="8" spans="1:9" ht="12.75" customHeight="1" x14ac:dyDescent="0.2">
      <c r="A8" s="184" t="s">
        <v>136</v>
      </c>
      <c r="B8" s="185"/>
      <c r="C8" s="26">
        <v>1</v>
      </c>
      <c r="D8" s="40">
        <f>D9+D10</f>
        <v>388028</v>
      </c>
      <c r="E8" s="40">
        <f>E9+E10</f>
        <v>38747160</v>
      </c>
      <c r="F8" s="40">
        <f>D8+E8</f>
        <v>39135188</v>
      </c>
      <c r="G8" s="40">
        <f t="shared" ref="G8:H8" si="0">G9+G10</f>
        <v>407778</v>
      </c>
      <c r="H8" s="40">
        <f t="shared" si="0"/>
        <v>48318959</v>
      </c>
      <c r="I8" s="40">
        <f>G8+H8</f>
        <v>48726737</v>
      </c>
    </row>
    <row r="9" spans="1:9" ht="12.75" customHeight="1" x14ac:dyDescent="0.2">
      <c r="A9" s="183" t="s">
        <v>111</v>
      </c>
      <c r="B9" s="183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">
      <c r="A10" s="183" t="s">
        <v>112</v>
      </c>
      <c r="B10" s="183"/>
      <c r="C10" s="27">
        <v>3</v>
      </c>
      <c r="D10" s="41">
        <v>388028</v>
      </c>
      <c r="E10" s="41">
        <v>38747160</v>
      </c>
      <c r="F10" s="40">
        <f t="shared" si="1"/>
        <v>39135188</v>
      </c>
      <c r="G10" s="41">
        <v>407778</v>
      </c>
      <c r="H10" s="41">
        <v>48318959</v>
      </c>
      <c r="I10" s="40">
        <f t="shared" ref="I10:I72" si="2">G10+H10</f>
        <v>48726737</v>
      </c>
    </row>
    <row r="11" spans="1:9" x14ac:dyDescent="0.2">
      <c r="A11" s="184" t="s">
        <v>137</v>
      </c>
      <c r="B11" s="185"/>
      <c r="C11" s="26">
        <v>4</v>
      </c>
      <c r="D11" s="40">
        <f>D12+D13+D14</f>
        <v>17488113</v>
      </c>
      <c r="E11" s="40">
        <f>E12+E13+E14</f>
        <v>644855852</v>
      </c>
      <c r="F11" s="40">
        <f t="shared" si="1"/>
        <v>662343965</v>
      </c>
      <c r="G11" s="40">
        <f t="shared" ref="G11:H11" si="3">G12+G13+G14</f>
        <v>21127013</v>
      </c>
      <c r="H11" s="40">
        <f t="shared" si="3"/>
        <v>888164071</v>
      </c>
      <c r="I11" s="40">
        <f t="shared" si="2"/>
        <v>909291084</v>
      </c>
    </row>
    <row r="12" spans="1:9" x14ac:dyDescent="0.2">
      <c r="A12" s="183" t="s">
        <v>113</v>
      </c>
      <c r="B12" s="183"/>
      <c r="C12" s="27">
        <v>5</v>
      </c>
      <c r="D12" s="41">
        <v>16397966</v>
      </c>
      <c r="E12" s="41">
        <v>579792901</v>
      </c>
      <c r="F12" s="40">
        <f t="shared" si="1"/>
        <v>596190867</v>
      </c>
      <c r="G12" s="41">
        <v>16259682</v>
      </c>
      <c r="H12" s="41">
        <v>536376413</v>
      </c>
      <c r="I12" s="40">
        <f t="shared" si="2"/>
        <v>552636095</v>
      </c>
    </row>
    <row r="13" spans="1:9" x14ac:dyDescent="0.2">
      <c r="A13" s="183" t="s">
        <v>114</v>
      </c>
      <c r="B13" s="183"/>
      <c r="C13" s="27">
        <v>6</v>
      </c>
      <c r="D13" s="41">
        <v>754880</v>
      </c>
      <c r="E13" s="41">
        <v>51241360</v>
      </c>
      <c r="F13" s="40">
        <f t="shared" si="1"/>
        <v>51996240</v>
      </c>
      <c r="G13" s="41">
        <v>602616</v>
      </c>
      <c r="H13" s="41">
        <v>55612530</v>
      </c>
      <c r="I13" s="40">
        <f t="shared" si="2"/>
        <v>56215146</v>
      </c>
    </row>
    <row r="14" spans="1:9" x14ac:dyDescent="0.2">
      <c r="A14" s="183" t="s">
        <v>115</v>
      </c>
      <c r="B14" s="183"/>
      <c r="C14" s="27">
        <v>7</v>
      </c>
      <c r="D14" s="41">
        <v>335267</v>
      </c>
      <c r="E14" s="41">
        <v>13821591</v>
      </c>
      <c r="F14" s="40">
        <f t="shared" si="1"/>
        <v>14156858</v>
      </c>
      <c r="G14" s="41">
        <v>4264715</v>
      </c>
      <c r="H14" s="41">
        <v>296175128</v>
      </c>
      <c r="I14" s="40">
        <f t="shared" si="2"/>
        <v>300439843</v>
      </c>
    </row>
    <row r="15" spans="1:9" x14ac:dyDescent="0.2">
      <c r="A15" s="184" t="s">
        <v>138</v>
      </c>
      <c r="B15" s="185"/>
      <c r="C15" s="26">
        <v>8</v>
      </c>
      <c r="D15" s="40">
        <f>D16+D17+D21+D40</f>
        <v>3210854686</v>
      </c>
      <c r="E15" s="40">
        <f>E16+E17+E21+E40</f>
        <v>5206980463</v>
      </c>
      <c r="F15" s="40">
        <f t="shared" si="1"/>
        <v>8417835149</v>
      </c>
      <c r="G15" s="40">
        <f t="shared" ref="G15:H15" si="4">G16+G17+G21+G40</f>
        <v>3566682133</v>
      </c>
      <c r="H15" s="40">
        <f t="shared" si="4"/>
        <v>6034361455</v>
      </c>
      <c r="I15" s="40">
        <f t="shared" si="2"/>
        <v>9601043588</v>
      </c>
    </row>
    <row r="16" spans="1:9" ht="22.5" customHeight="1" x14ac:dyDescent="0.2">
      <c r="A16" s="186" t="s">
        <v>139</v>
      </c>
      <c r="B16" s="183"/>
      <c r="C16" s="27">
        <v>9</v>
      </c>
      <c r="D16" s="41">
        <v>1620257</v>
      </c>
      <c r="E16" s="41">
        <v>820174037</v>
      </c>
      <c r="F16" s="40">
        <f t="shared" si="1"/>
        <v>821794294</v>
      </c>
      <c r="G16" s="41">
        <v>1629143</v>
      </c>
      <c r="H16" s="41">
        <v>872023596</v>
      </c>
      <c r="I16" s="40">
        <f t="shared" si="2"/>
        <v>873652739</v>
      </c>
    </row>
    <row r="17" spans="1:9" ht="29.25" customHeight="1" x14ac:dyDescent="0.2">
      <c r="A17" s="184" t="s">
        <v>140</v>
      </c>
      <c r="B17" s="185"/>
      <c r="C17" s="26">
        <v>10</v>
      </c>
      <c r="D17" s="40">
        <f>D18+D19+D20</f>
        <v>0</v>
      </c>
      <c r="E17" s="40">
        <f>E18+E19+E20</f>
        <v>79248791</v>
      </c>
      <c r="F17" s="40">
        <f t="shared" si="1"/>
        <v>79248791</v>
      </c>
      <c r="G17" s="40">
        <f>G18+G19+G20</f>
        <v>0</v>
      </c>
      <c r="H17" s="40">
        <f t="shared" ref="H17" si="5">H18+H19+H20</f>
        <v>77589581</v>
      </c>
      <c r="I17" s="40">
        <f t="shared" si="2"/>
        <v>77589581</v>
      </c>
    </row>
    <row r="18" spans="1:9" x14ac:dyDescent="0.2">
      <c r="A18" s="183" t="s">
        <v>116</v>
      </c>
      <c r="B18" s="183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83" t="s">
        <v>117</v>
      </c>
      <c r="B19" s="183"/>
      <c r="C19" s="27">
        <v>12</v>
      </c>
      <c r="D19" s="41">
        <v>0</v>
      </c>
      <c r="E19" s="41">
        <v>9164574</v>
      </c>
      <c r="F19" s="40">
        <f t="shared" si="1"/>
        <v>9164574</v>
      </c>
      <c r="G19" s="41">
        <v>0</v>
      </c>
      <c r="H19" s="41">
        <v>9628386</v>
      </c>
      <c r="I19" s="40">
        <f t="shared" si="2"/>
        <v>9628386</v>
      </c>
    </row>
    <row r="20" spans="1:9" x14ac:dyDescent="0.2">
      <c r="A20" s="183" t="s">
        <v>141</v>
      </c>
      <c r="B20" s="183"/>
      <c r="C20" s="27">
        <v>13</v>
      </c>
      <c r="D20" s="41">
        <v>0</v>
      </c>
      <c r="E20" s="41">
        <v>70084217</v>
      </c>
      <c r="F20" s="40">
        <f t="shared" si="1"/>
        <v>70084217</v>
      </c>
      <c r="G20" s="41">
        <v>0</v>
      </c>
      <c r="H20" s="41">
        <v>67961195</v>
      </c>
      <c r="I20" s="40">
        <f t="shared" si="2"/>
        <v>67961195</v>
      </c>
    </row>
    <row r="21" spans="1:9" x14ac:dyDescent="0.2">
      <c r="A21" s="184" t="s">
        <v>142</v>
      </c>
      <c r="B21" s="185"/>
      <c r="C21" s="26">
        <v>14</v>
      </c>
      <c r="D21" s="40">
        <f>D22+D25+D30+D36</f>
        <v>3209234429</v>
      </c>
      <c r="E21" s="40">
        <f>E22+E25+E30+E36</f>
        <v>4307557635</v>
      </c>
      <c r="F21" s="40">
        <f t="shared" si="1"/>
        <v>7516792064</v>
      </c>
      <c r="G21" s="40">
        <f t="shared" ref="G21:H21" si="6">G22+G25+G30+G36</f>
        <v>3565052990</v>
      </c>
      <c r="H21" s="40">
        <f t="shared" si="6"/>
        <v>5084748278</v>
      </c>
      <c r="I21" s="40">
        <f t="shared" si="2"/>
        <v>8649801268</v>
      </c>
    </row>
    <row r="22" spans="1:9" x14ac:dyDescent="0.2">
      <c r="A22" s="185" t="s">
        <v>143</v>
      </c>
      <c r="B22" s="185"/>
      <c r="C22" s="26">
        <v>15</v>
      </c>
      <c r="D22" s="40">
        <f>D23+D24</f>
        <v>1348314240</v>
      </c>
      <c r="E22" s="40">
        <f>E23+E24</f>
        <v>856856551</v>
      </c>
      <c r="F22" s="40">
        <f t="shared" si="1"/>
        <v>2205170791</v>
      </c>
      <c r="G22" s="40">
        <f t="shared" ref="G22:H22" si="7">G23+G24</f>
        <v>1277694188</v>
      </c>
      <c r="H22" s="40">
        <f t="shared" si="7"/>
        <v>1037566857</v>
      </c>
      <c r="I22" s="40">
        <f t="shared" si="2"/>
        <v>2315261045</v>
      </c>
    </row>
    <row r="23" spans="1:9" x14ac:dyDescent="0.2">
      <c r="A23" s="183" t="s">
        <v>144</v>
      </c>
      <c r="B23" s="183"/>
      <c r="C23" s="27">
        <v>16</v>
      </c>
      <c r="D23" s="41">
        <v>1348314240</v>
      </c>
      <c r="E23" s="41">
        <v>856856551</v>
      </c>
      <c r="F23" s="40">
        <f t="shared" si="1"/>
        <v>2205170791</v>
      </c>
      <c r="G23" s="41">
        <v>1277694188</v>
      </c>
      <c r="H23" s="41">
        <v>1037566857</v>
      </c>
      <c r="I23" s="40">
        <f t="shared" si="2"/>
        <v>2315261045</v>
      </c>
    </row>
    <row r="24" spans="1:9" x14ac:dyDescent="0.2">
      <c r="A24" s="183" t="s">
        <v>145</v>
      </c>
      <c r="B24" s="183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85" t="s">
        <v>146</v>
      </c>
      <c r="B25" s="185"/>
      <c r="C25" s="26">
        <v>18</v>
      </c>
      <c r="D25" s="40">
        <f>D26+D27+D28+D29</f>
        <v>1564541223</v>
      </c>
      <c r="E25" s="40">
        <f>E26+E27+E28+E29</f>
        <v>2462131660</v>
      </c>
      <c r="F25" s="40">
        <f t="shared" si="1"/>
        <v>4026672883</v>
      </c>
      <c r="G25" s="40">
        <f t="shared" ref="G25:H25" si="8">G26+G27+G28+G29</f>
        <v>1921629783</v>
      </c>
      <c r="H25" s="40">
        <f t="shared" si="8"/>
        <v>2990714858</v>
      </c>
      <c r="I25" s="40">
        <f t="shared" si="2"/>
        <v>4912344641</v>
      </c>
    </row>
    <row r="26" spans="1:9" x14ac:dyDescent="0.2">
      <c r="A26" s="183" t="s">
        <v>147</v>
      </c>
      <c r="B26" s="183"/>
      <c r="C26" s="27">
        <v>19</v>
      </c>
      <c r="D26" s="41">
        <v>8327783</v>
      </c>
      <c r="E26" s="41">
        <v>372607701</v>
      </c>
      <c r="F26" s="40">
        <f t="shared" si="1"/>
        <v>380935484</v>
      </c>
      <c r="G26" s="41">
        <v>24590609</v>
      </c>
      <c r="H26" s="41">
        <v>498588974</v>
      </c>
      <c r="I26" s="40">
        <f t="shared" si="2"/>
        <v>523179583</v>
      </c>
    </row>
    <row r="27" spans="1:9" x14ac:dyDescent="0.2">
      <c r="A27" s="183" t="s">
        <v>148</v>
      </c>
      <c r="B27" s="183"/>
      <c r="C27" s="27">
        <v>20</v>
      </c>
      <c r="D27" s="41">
        <v>1542393116</v>
      </c>
      <c r="E27" s="41">
        <v>2063147678</v>
      </c>
      <c r="F27" s="40">
        <f t="shared" si="1"/>
        <v>3605540794</v>
      </c>
      <c r="G27" s="41">
        <v>1874911679</v>
      </c>
      <c r="H27" s="41">
        <v>2427461212</v>
      </c>
      <c r="I27" s="40">
        <f t="shared" si="2"/>
        <v>4302372891</v>
      </c>
    </row>
    <row r="28" spans="1:9" x14ac:dyDescent="0.2">
      <c r="A28" s="183" t="s">
        <v>118</v>
      </c>
      <c r="B28" s="183"/>
      <c r="C28" s="27">
        <v>21</v>
      </c>
      <c r="D28" s="41">
        <v>13820324</v>
      </c>
      <c r="E28" s="41">
        <v>26376281</v>
      </c>
      <c r="F28" s="40">
        <f t="shared" si="1"/>
        <v>40196605</v>
      </c>
      <c r="G28" s="41">
        <v>22127495</v>
      </c>
      <c r="H28" s="41">
        <v>64664672</v>
      </c>
      <c r="I28" s="40">
        <f t="shared" si="2"/>
        <v>86792167</v>
      </c>
    </row>
    <row r="29" spans="1:9" x14ac:dyDescent="0.2">
      <c r="A29" s="183" t="s">
        <v>149</v>
      </c>
      <c r="B29" s="183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">
      <c r="A30" s="185" t="s">
        <v>150</v>
      </c>
      <c r="B30" s="185"/>
      <c r="C30" s="26">
        <v>23</v>
      </c>
      <c r="D30" s="40">
        <f>D31+D32+D33+D34+D35</f>
        <v>9446956</v>
      </c>
      <c r="E30" s="40">
        <f>E31+E32+E33+E34+E35</f>
        <v>193618584</v>
      </c>
      <c r="F30" s="40">
        <f t="shared" si="1"/>
        <v>203065540</v>
      </c>
      <c r="G30" s="40">
        <f t="shared" ref="G30:H30" si="9">G31+G32+G33+G34+G35</f>
        <v>5242699</v>
      </c>
      <c r="H30" s="40">
        <f t="shared" si="9"/>
        <v>62444827</v>
      </c>
      <c r="I30" s="40">
        <f t="shared" si="2"/>
        <v>67687526</v>
      </c>
    </row>
    <row r="31" spans="1:9" x14ac:dyDescent="0.2">
      <c r="A31" s="183" t="s">
        <v>151</v>
      </c>
      <c r="B31" s="183"/>
      <c r="C31" s="27">
        <v>24</v>
      </c>
      <c r="D31" s="41">
        <v>0</v>
      </c>
      <c r="E31" s="41">
        <v>13867751</v>
      </c>
      <c r="F31" s="40">
        <f t="shared" si="1"/>
        <v>13867751</v>
      </c>
      <c r="G31" s="41">
        <v>0</v>
      </c>
      <c r="H31" s="41">
        <v>17070930</v>
      </c>
      <c r="I31" s="40">
        <f t="shared" si="2"/>
        <v>17070930</v>
      </c>
    </row>
    <row r="32" spans="1:9" x14ac:dyDescent="0.2">
      <c r="A32" s="183" t="s">
        <v>152</v>
      </c>
      <c r="B32" s="183"/>
      <c r="C32" s="27">
        <v>25</v>
      </c>
      <c r="D32" s="41">
        <v>0</v>
      </c>
      <c r="E32" s="41">
        <v>11304130</v>
      </c>
      <c r="F32" s="40">
        <f t="shared" si="1"/>
        <v>11304130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83" t="s">
        <v>153</v>
      </c>
      <c r="B33" s="183"/>
      <c r="C33" s="27">
        <v>26</v>
      </c>
      <c r="D33" s="41">
        <v>256116</v>
      </c>
      <c r="E33" s="41">
        <v>2125175</v>
      </c>
      <c r="F33" s="40">
        <f t="shared" si="1"/>
        <v>2381291</v>
      </c>
      <c r="G33" s="41">
        <v>589945</v>
      </c>
      <c r="H33" s="41">
        <v>3080534</v>
      </c>
      <c r="I33" s="40">
        <f t="shared" si="2"/>
        <v>3670479</v>
      </c>
    </row>
    <row r="34" spans="1:9" x14ac:dyDescent="0.2">
      <c r="A34" s="183" t="s">
        <v>119</v>
      </c>
      <c r="B34" s="183"/>
      <c r="C34" s="27">
        <v>27</v>
      </c>
      <c r="D34" s="41">
        <v>9190840</v>
      </c>
      <c r="E34" s="41">
        <v>166321528</v>
      </c>
      <c r="F34" s="40">
        <f t="shared" si="1"/>
        <v>175512368</v>
      </c>
      <c r="G34" s="41">
        <v>4652754</v>
      </c>
      <c r="H34" s="41">
        <v>42293363</v>
      </c>
      <c r="I34" s="40">
        <f t="shared" si="2"/>
        <v>46946117</v>
      </c>
    </row>
    <row r="35" spans="1:9" x14ac:dyDescent="0.2">
      <c r="A35" s="183" t="s">
        <v>154</v>
      </c>
      <c r="B35" s="183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85" t="s">
        <v>155</v>
      </c>
      <c r="B36" s="185"/>
      <c r="C36" s="26">
        <v>29</v>
      </c>
      <c r="D36" s="40">
        <f>D37+D38+D39</f>
        <v>286932010</v>
      </c>
      <c r="E36" s="40">
        <f>E37+E38+E39</f>
        <v>794950840</v>
      </c>
      <c r="F36" s="40">
        <f t="shared" si="1"/>
        <v>1081882850</v>
      </c>
      <c r="G36" s="40">
        <f t="shared" ref="G36:H36" si="10">G37+G38+G39</f>
        <v>360486320</v>
      </c>
      <c r="H36" s="40">
        <f t="shared" si="10"/>
        <v>994021736</v>
      </c>
      <c r="I36" s="40">
        <f t="shared" si="2"/>
        <v>1354508056</v>
      </c>
    </row>
    <row r="37" spans="1:9" x14ac:dyDescent="0.2">
      <c r="A37" s="195" t="s">
        <v>156</v>
      </c>
      <c r="B37" s="195"/>
      <c r="C37" s="27">
        <v>30</v>
      </c>
      <c r="D37" s="41">
        <v>220465160</v>
      </c>
      <c r="E37" s="41">
        <v>593440203</v>
      </c>
      <c r="F37" s="40">
        <f t="shared" si="1"/>
        <v>813905363</v>
      </c>
      <c r="G37" s="41">
        <v>299097268</v>
      </c>
      <c r="H37" s="41">
        <v>782258687</v>
      </c>
      <c r="I37" s="40">
        <f t="shared" si="2"/>
        <v>1081355955</v>
      </c>
    </row>
    <row r="38" spans="1:9" x14ac:dyDescent="0.2">
      <c r="A38" s="183" t="s">
        <v>120</v>
      </c>
      <c r="B38" s="183"/>
      <c r="C38" s="27">
        <v>31</v>
      </c>
      <c r="D38" s="41">
        <v>66466850</v>
      </c>
      <c r="E38" s="41">
        <v>201510637</v>
      </c>
      <c r="F38" s="40">
        <f t="shared" si="1"/>
        <v>267977487</v>
      </c>
      <c r="G38" s="41">
        <v>61389052</v>
      </c>
      <c r="H38" s="41">
        <v>55788485</v>
      </c>
      <c r="I38" s="40">
        <f t="shared" si="2"/>
        <v>117177537</v>
      </c>
    </row>
    <row r="39" spans="1:9" x14ac:dyDescent="0.2">
      <c r="A39" s="183" t="s">
        <v>157</v>
      </c>
      <c r="B39" s="183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155974564</v>
      </c>
      <c r="I39" s="40">
        <f t="shared" si="2"/>
        <v>155974564</v>
      </c>
    </row>
    <row r="40" spans="1:9" x14ac:dyDescent="0.2">
      <c r="A40" s="186" t="s">
        <v>158</v>
      </c>
      <c r="B40" s="183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86" t="s">
        <v>159</v>
      </c>
      <c r="B41" s="183"/>
      <c r="C41" s="27">
        <v>34</v>
      </c>
      <c r="D41" s="41">
        <v>437973328</v>
      </c>
      <c r="E41" s="41">
        <v>0</v>
      </c>
      <c r="F41" s="40">
        <f t="shared" si="1"/>
        <v>437973328</v>
      </c>
      <c r="G41" s="41">
        <v>450937458</v>
      </c>
      <c r="H41" s="41">
        <v>0</v>
      </c>
      <c r="I41" s="40">
        <f t="shared" si="2"/>
        <v>450937458</v>
      </c>
    </row>
    <row r="42" spans="1:9" x14ac:dyDescent="0.2">
      <c r="A42" s="184" t="s">
        <v>160</v>
      </c>
      <c r="B42" s="185"/>
      <c r="C42" s="26">
        <v>35</v>
      </c>
      <c r="D42" s="40">
        <f>D43+D44+D45+D46+D47+D48+D49</f>
        <v>45701</v>
      </c>
      <c r="E42" s="40">
        <f>E43+E44+E45+E46+E47+E48+E49</f>
        <v>234335078</v>
      </c>
      <c r="F42" s="40">
        <f t="shared" si="1"/>
        <v>234380779</v>
      </c>
      <c r="G42" s="40">
        <f>G43+G44+G45+G46+G47+G48+G49</f>
        <v>79965</v>
      </c>
      <c r="H42" s="40">
        <f>H43+H44+H45+H46+H47+H48+H49</f>
        <v>226299397</v>
      </c>
      <c r="I42" s="40">
        <f t="shared" si="2"/>
        <v>226379362</v>
      </c>
    </row>
    <row r="43" spans="1:9" x14ac:dyDescent="0.2">
      <c r="A43" s="183" t="s">
        <v>161</v>
      </c>
      <c r="B43" s="183"/>
      <c r="C43" s="27">
        <v>36</v>
      </c>
      <c r="D43" s="41">
        <v>33942</v>
      </c>
      <c r="E43" s="41">
        <v>64002126</v>
      </c>
      <c r="F43" s="40">
        <f t="shared" si="1"/>
        <v>64036068</v>
      </c>
      <c r="G43" s="41">
        <v>57935</v>
      </c>
      <c r="H43" s="41">
        <v>48326106</v>
      </c>
      <c r="I43" s="40">
        <f t="shared" si="2"/>
        <v>48384041</v>
      </c>
    </row>
    <row r="44" spans="1:9" x14ac:dyDescent="0.2">
      <c r="A44" s="183" t="s">
        <v>162</v>
      </c>
      <c r="B44" s="183"/>
      <c r="C44" s="27">
        <v>37</v>
      </c>
      <c r="D44" s="41">
        <v>11759</v>
      </c>
      <c r="E44" s="41">
        <v>0</v>
      </c>
      <c r="F44" s="40">
        <f t="shared" si="1"/>
        <v>11759</v>
      </c>
      <c r="G44" s="41">
        <v>22030</v>
      </c>
      <c r="H44" s="41">
        <v>0</v>
      </c>
      <c r="I44" s="40">
        <f t="shared" si="2"/>
        <v>22030</v>
      </c>
    </row>
    <row r="45" spans="1:9" x14ac:dyDescent="0.2">
      <c r="A45" s="183" t="s">
        <v>121</v>
      </c>
      <c r="B45" s="183"/>
      <c r="C45" s="27">
        <v>38</v>
      </c>
      <c r="D45" s="41">
        <v>0</v>
      </c>
      <c r="E45" s="41">
        <v>170332952</v>
      </c>
      <c r="F45" s="40">
        <f t="shared" si="1"/>
        <v>170332952</v>
      </c>
      <c r="G45" s="41">
        <v>0</v>
      </c>
      <c r="H45" s="41">
        <v>177973291</v>
      </c>
      <c r="I45" s="40">
        <f t="shared" si="2"/>
        <v>177973291</v>
      </c>
    </row>
    <row r="46" spans="1:9" x14ac:dyDescent="0.2">
      <c r="A46" s="183" t="s">
        <v>163</v>
      </c>
      <c r="B46" s="183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195" t="s">
        <v>106</v>
      </c>
      <c r="B47" s="195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83" t="s">
        <v>164</v>
      </c>
      <c r="B48" s="183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83" t="s">
        <v>165</v>
      </c>
      <c r="B49" s="183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84" t="s">
        <v>166</v>
      </c>
      <c r="B50" s="185"/>
      <c r="C50" s="26">
        <v>43</v>
      </c>
      <c r="D50" s="40">
        <f>D51+D52</f>
        <v>2112506</v>
      </c>
      <c r="E50" s="40">
        <f>E51+E52</f>
        <v>83849237</v>
      </c>
      <c r="F50" s="40">
        <f t="shared" si="1"/>
        <v>85961743</v>
      </c>
      <c r="G50" s="40">
        <f>G51+G52</f>
        <v>2028656</v>
      </c>
      <c r="H50" s="40">
        <f>H51+H52</f>
        <v>75768736</v>
      </c>
      <c r="I50" s="40">
        <f t="shared" si="2"/>
        <v>77797392</v>
      </c>
    </row>
    <row r="51" spans="1:9" x14ac:dyDescent="0.2">
      <c r="A51" s="183" t="s">
        <v>122</v>
      </c>
      <c r="B51" s="183"/>
      <c r="C51" s="27">
        <v>44</v>
      </c>
      <c r="D51" s="41">
        <v>2112506</v>
      </c>
      <c r="E51" s="41">
        <v>77504361</v>
      </c>
      <c r="F51" s="40">
        <f t="shared" si="1"/>
        <v>79616867</v>
      </c>
      <c r="G51" s="41">
        <v>2028656</v>
      </c>
      <c r="H51" s="41">
        <v>68047649</v>
      </c>
      <c r="I51" s="40">
        <f t="shared" si="2"/>
        <v>70076305</v>
      </c>
    </row>
    <row r="52" spans="1:9" x14ac:dyDescent="0.2">
      <c r="A52" s="183" t="s">
        <v>123</v>
      </c>
      <c r="B52" s="183"/>
      <c r="C52" s="27">
        <v>45</v>
      </c>
      <c r="D52" s="41">
        <v>0</v>
      </c>
      <c r="E52" s="41">
        <v>6344876</v>
      </c>
      <c r="F52" s="40">
        <f t="shared" si="1"/>
        <v>6344876</v>
      </c>
      <c r="G52" s="41">
        <v>0</v>
      </c>
      <c r="H52" s="41">
        <v>7721087</v>
      </c>
      <c r="I52" s="40">
        <f t="shared" si="2"/>
        <v>7721087</v>
      </c>
    </row>
    <row r="53" spans="1:9" x14ac:dyDescent="0.2">
      <c r="A53" s="184" t="s">
        <v>167</v>
      </c>
      <c r="B53" s="185"/>
      <c r="C53" s="26">
        <v>46</v>
      </c>
      <c r="D53" s="40">
        <f>D54+D57+D58</f>
        <v>29319950</v>
      </c>
      <c r="E53" s="40">
        <f>E54+E57+E58</f>
        <v>1009465321</v>
      </c>
      <c r="F53" s="40">
        <f t="shared" si="1"/>
        <v>1038785271</v>
      </c>
      <c r="G53" s="40">
        <f>G54+G57+G58</f>
        <v>22032078</v>
      </c>
      <c r="H53" s="40">
        <f>H54+H57+H58</f>
        <v>979166004</v>
      </c>
      <c r="I53" s="40">
        <f t="shared" si="2"/>
        <v>1001198082</v>
      </c>
    </row>
    <row r="54" spans="1:9" x14ac:dyDescent="0.2">
      <c r="A54" s="184" t="s">
        <v>168</v>
      </c>
      <c r="B54" s="185"/>
      <c r="C54" s="26">
        <v>47</v>
      </c>
      <c r="D54" s="40">
        <f>D55+D56</f>
        <v>233825</v>
      </c>
      <c r="E54" s="40">
        <f>E55+E56</f>
        <v>512401650</v>
      </c>
      <c r="F54" s="40">
        <f t="shared" si="1"/>
        <v>512635475</v>
      </c>
      <c r="G54" s="40">
        <f>G55+G56</f>
        <v>235763</v>
      </c>
      <c r="H54" s="40">
        <f>H55+H56</f>
        <v>503377921</v>
      </c>
      <c r="I54" s="40">
        <f t="shared" si="2"/>
        <v>503613684</v>
      </c>
    </row>
    <row r="55" spans="1:9" x14ac:dyDescent="0.2">
      <c r="A55" s="183" t="s">
        <v>107</v>
      </c>
      <c r="B55" s="183"/>
      <c r="C55" s="27">
        <v>48</v>
      </c>
      <c r="D55" s="41">
        <v>47</v>
      </c>
      <c r="E55" s="41">
        <v>510328833</v>
      </c>
      <c r="F55" s="40">
        <f t="shared" si="1"/>
        <v>510328880</v>
      </c>
      <c r="G55" s="41">
        <v>0</v>
      </c>
      <c r="H55" s="41">
        <v>502590925</v>
      </c>
      <c r="I55" s="40">
        <f t="shared" si="2"/>
        <v>502590925</v>
      </c>
    </row>
    <row r="56" spans="1:9" x14ac:dyDescent="0.2">
      <c r="A56" s="183" t="s">
        <v>169</v>
      </c>
      <c r="B56" s="183"/>
      <c r="C56" s="27">
        <v>49</v>
      </c>
      <c r="D56" s="41">
        <v>233778</v>
      </c>
      <c r="E56" s="41">
        <v>2072817</v>
      </c>
      <c r="F56" s="40">
        <f t="shared" si="1"/>
        <v>2306595</v>
      </c>
      <c r="G56" s="41">
        <v>235763</v>
      </c>
      <c r="H56" s="41">
        <v>786996</v>
      </c>
      <c r="I56" s="40">
        <f t="shared" si="2"/>
        <v>1022759</v>
      </c>
    </row>
    <row r="57" spans="1:9" x14ac:dyDescent="0.2">
      <c r="A57" s="186" t="s">
        <v>170</v>
      </c>
      <c r="B57" s="183"/>
      <c r="C57" s="27">
        <v>50</v>
      </c>
      <c r="D57" s="41">
        <v>629</v>
      </c>
      <c r="E57" s="41">
        <v>35924715</v>
      </c>
      <c r="F57" s="40">
        <f t="shared" si="1"/>
        <v>35925344</v>
      </c>
      <c r="G57" s="41">
        <v>879</v>
      </c>
      <c r="H57" s="41">
        <v>47249357</v>
      </c>
      <c r="I57" s="40">
        <f t="shared" si="2"/>
        <v>47250236</v>
      </c>
    </row>
    <row r="58" spans="1:9" x14ac:dyDescent="0.2">
      <c r="A58" s="184" t="s">
        <v>171</v>
      </c>
      <c r="B58" s="185"/>
      <c r="C58" s="26">
        <v>51</v>
      </c>
      <c r="D58" s="40">
        <f>D59+D60+D61</f>
        <v>29085496</v>
      </c>
      <c r="E58" s="40">
        <f>E59+E60+E61</f>
        <v>461138956</v>
      </c>
      <c r="F58" s="40">
        <f t="shared" si="1"/>
        <v>490224452</v>
      </c>
      <c r="G58" s="40">
        <f>G59+G60+G61</f>
        <v>21795436</v>
      </c>
      <c r="H58" s="40">
        <f>H59+H60+H61</f>
        <v>428538726</v>
      </c>
      <c r="I58" s="40">
        <f t="shared" si="2"/>
        <v>450334162</v>
      </c>
    </row>
    <row r="59" spans="1:9" x14ac:dyDescent="0.2">
      <c r="A59" s="183" t="s">
        <v>105</v>
      </c>
      <c r="B59" s="183"/>
      <c r="C59" s="27">
        <v>52</v>
      </c>
      <c r="D59" s="41">
        <v>0</v>
      </c>
      <c r="E59" s="41">
        <v>231681647</v>
      </c>
      <c r="F59" s="40">
        <f t="shared" si="1"/>
        <v>231681647</v>
      </c>
      <c r="G59" s="41">
        <v>0</v>
      </c>
      <c r="H59" s="41">
        <v>202997642</v>
      </c>
      <c r="I59" s="40">
        <f t="shared" si="2"/>
        <v>202997642</v>
      </c>
    </row>
    <row r="60" spans="1:9" x14ac:dyDescent="0.2">
      <c r="A60" s="183" t="s">
        <v>172</v>
      </c>
      <c r="B60" s="183"/>
      <c r="C60" s="27">
        <v>53</v>
      </c>
      <c r="D60" s="41">
        <v>278180</v>
      </c>
      <c r="E60" s="41">
        <v>3890917</v>
      </c>
      <c r="F60" s="40">
        <f t="shared" si="1"/>
        <v>4169097</v>
      </c>
      <c r="G60" s="41">
        <v>268543</v>
      </c>
      <c r="H60" s="41">
        <v>578032</v>
      </c>
      <c r="I60" s="40">
        <f t="shared" si="2"/>
        <v>846575</v>
      </c>
    </row>
    <row r="61" spans="1:9" x14ac:dyDescent="0.2">
      <c r="A61" s="183" t="s">
        <v>124</v>
      </c>
      <c r="B61" s="183"/>
      <c r="C61" s="27">
        <v>54</v>
      </c>
      <c r="D61" s="41">
        <v>28807316</v>
      </c>
      <c r="E61" s="41">
        <v>225566392</v>
      </c>
      <c r="F61" s="40">
        <f t="shared" si="1"/>
        <v>254373708</v>
      </c>
      <c r="G61" s="41">
        <v>21526893</v>
      </c>
      <c r="H61" s="41">
        <v>224963052</v>
      </c>
      <c r="I61" s="40">
        <f t="shared" si="2"/>
        <v>246489945</v>
      </c>
    </row>
    <row r="62" spans="1:9" x14ac:dyDescent="0.2">
      <c r="A62" s="184" t="s">
        <v>173</v>
      </c>
      <c r="B62" s="185"/>
      <c r="C62" s="26">
        <v>55</v>
      </c>
      <c r="D62" s="40">
        <f>D63+D67+D68</f>
        <v>15814223</v>
      </c>
      <c r="E62" s="40">
        <f>E63+E67+E68</f>
        <v>430393748</v>
      </c>
      <c r="F62" s="40">
        <f t="shared" si="1"/>
        <v>446207971</v>
      </c>
      <c r="G62" s="40">
        <f>G63+G67+G68</f>
        <v>39359903</v>
      </c>
      <c r="H62" s="40">
        <f>H63+H67+H68</f>
        <v>180970286</v>
      </c>
      <c r="I62" s="40">
        <f t="shared" si="2"/>
        <v>220330189</v>
      </c>
    </row>
    <row r="63" spans="1:9" x14ac:dyDescent="0.2">
      <c r="A63" s="184" t="s">
        <v>174</v>
      </c>
      <c r="B63" s="185"/>
      <c r="C63" s="26">
        <v>56</v>
      </c>
      <c r="D63" s="40">
        <f>D64+D65+D66</f>
        <v>15814223</v>
      </c>
      <c r="E63" s="40">
        <f>E64+E65+E66</f>
        <v>425185815</v>
      </c>
      <c r="F63" s="40">
        <f t="shared" si="1"/>
        <v>441000038</v>
      </c>
      <c r="G63" s="40">
        <f>G64+G65+G66</f>
        <v>39359903</v>
      </c>
      <c r="H63" s="40">
        <f>H64+H65+H66</f>
        <v>175637699</v>
      </c>
      <c r="I63" s="40">
        <f t="shared" si="2"/>
        <v>214997602</v>
      </c>
    </row>
    <row r="64" spans="1:9" x14ac:dyDescent="0.2">
      <c r="A64" s="183" t="s">
        <v>125</v>
      </c>
      <c r="B64" s="183"/>
      <c r="C64" s="27">
        <v>57</v>
      </c>
      <c r="D64" s="41">
        <v>3533646</v>
      </c>
      <c r="E64" s="41">
        <v>424629267</v>
      </c>
      <c r="F64" s="40">
        <f t="shared" si="1"/>
        <v>428162913</v>
      </c>
      <c r="G64" s="41">
        <v>13894016</v>
      </c>
      <c r="H64" s="41">
        <v>175060566</v>
      </c>
      <c r="I64" s="40">
        <f t="shared" si="2"/>
        <v>188954582</v>
      </c>
    </row>
    <row r="65" spans="1:9" x14ac:dyDescent="0.2">
      <c r="A65" s="183" t="s">
        <v>126</v>
      </c>
      <c r="B65" s="183"/>
      <c r="C65" s="27">
        <v>58</v>
      </c>
      <c r="D65" s="41">
        <v>12276023</v>
      </c>
      <c r="E65" s="41">
        <v>0</v>
      </c>
      <c r="F65" s="40">
        <f t="shared" si="1"/>
        <v>12276023</v>
      </c>
      <c r="G65" s="41">
        <v>25462256</v>
      </c>
      <c r="H65" s="41">
        <v>0</v>
      </c>
      <c r="I65" s="40">
        <f t="shared" si="2"/>
        <v>25462256</v>
      </c>
    </row>
    <row r="66" spans="1:9" x14ac:dyDescent="0.2">
      <c r="A66" s="183" t="s">
        <v>127</v>
      </c>
      <c r="B66" s="183"/>
      <c r="C66" s="27">
        <v>59</v>
      </c>
      <c r="D66" s="41">
        <v>4554</v>
      </c>
      <c r="E66" s="41">
        <v>556548</v>
      </c>
      <c r="F66" s="40">
        <f t="shared" si="1"/>
        <v>561102</v>
      </c>
      <c r="G66" s="41">
        <v>3631</v>
      </c>
      <c r="H66" s="41">
        <v>577133</v>
      </c>
      <c r="I66" s="40">
        <f t="shared" si="2"/>
        <v>580764</v>
      </c>
    </row>
    <row r="67" spans="1:9" x14ac:dyDescent="0.2">
      <c r="A67" s="186" t="s">
        <v>128</v>
      </c>
      <c r="B67" s="183"/>
      <c r="C67" s="27">
        <v>60</v>
      </c>
      <c r="D67" s="41">
        <v>0</v>
      </c>
      <c r="E67" s="41">
        <v>2092601</v>
      </c>
      <c r="F67" s="40">
        <f t="shared" si="1"/>
        <v>2092601</v>
      </c>
      <c r="G67" s="41">
        <v>0</v>
      </c>
      <c r="H67" s="41">
        <v>1963217</v>
      </c>
      <c r="I67" s="40">
        <f t="shared" si="2"/>
        <v>1963217</v>
      </c>
    </row>
    <row r="68" spans="1:9" x14ac:dyDescent="0.2">
      <c r="A68" s="186" t="s">
        <v>129</v>
      </c>
      <c r="B68" s="183"/>
      <c r="C68" s="27">
        <v>61</v>
      </c>
      <c r="D68" s="41">
        <v>0</v>
      </c>
      <c r="E68" s="41">
        <v>3115332</v>
      </c>
      <c r="F68" s="40">
        <f t="shared" si="1"/>
        <v>3115332</v>
      </c>
      <c r="G68" s="41">
        <v>0</v>
      </c>
      <c r="H68" s="41">
        <v>3369370</v>
      </c>
      <c r="I68" s="40">
        <f t="shared" si="2"/>
        <v>3369370</v>
      </c>
    </row>
    <row r="69" spans="1:9" ht="23.25" customHeight="1" x14ac:dyDescent="0.2">
      <c r="A69" s="184" t="s">
        <v>175</v>
      </c>
      <c r="B69" s="185"/>
      <c r="C69" s="26">
        <v>62</v>
      </c>
      <c r="D69" s="40">
        <f>D70+D71+D72</f>
        <v>1337601</v>
      </c>
      <c r="E69" s="40">
        <f>E70+E71+E72</f>
        <v>301400663</v>
      </c>
      <c r="F69" s="40">
        <f t="shared" si="1"/>
        <v>302738264</v>
      </c>
      <c r="G69" s="40">
        <f>G70+G71+G72</f>
        <v>1425136</v>
      </c>
      <c r="H69" s="40">
        <f>H70+H71+H72</f>
        <v>286222521</v>
      </c>
      <c r="I69" s="40">
        <f t="shared" si="2"/>
        <v>287647657</v>
      </c>
    </row>
    <row r="70" spans="1:9" x14ac:dyDescent="0.2">
      <c r="A70" s="183" t="s">
        <v>130</v>
      </c>
      <c r="B70" s="183"/>
      <c r="C70" s="27">
        <v>63</v>
      </c>
      <c r="D70" s="41">
        <v>0</v>
      </c>
      <c r="E70" s="41">
        <v>1991535</v>
      </c>
      <c r="F70" s="40">
        <f t="shared" si="1"/>
        <v>1991535</v>
      </c>
      <c r="G70" s="41">
        <v>0</v>
      </c>
      <c r="H70" s="41">
        <v>1454551</v>
      </c>
      <c r="I70" s="40">
        <f t="shared" si="2"/>
        <v>1454551</v>
      </c>
    </row>
    <row r="71" spans="1:9" x14ac:dyDescent="0.2">
      <c r="A71" s="183" t="s">
        <v>131</v>
      </c>
      <c r="B71" s="183"/>
      <c r="C71" s="27">
        <v>64</v>
      </c>
      <c r="D71" s="41">
        <v>0</v>
      </c>
      <c r="E71" s="41">
        <v>288703456</v>
      </c>
      <c r="F71" s="40">
        <f t="shared" si="1"/>
        <v>288703456</v>
      </c>
      <c r="G71" s="41">
        <v>0</v>
      </c>
      <c r="H71" s="41">
        <v>268986430</v>
      </c>
      <c r="I71" s="40">
        <f t="shared" si="2"/>
        <v>268986430</v>
      </c>
    </row>
    <row r="72" spans="1:9" x14ac:dyDescent="0.2">
      <c r="A72" s="183" t="s">
        <v>135</v>
      </c>
      <c r="B72" s="183"/>
      <c r="C72" s="27">
        <v>65</v>
      </c>
      <c r="D72" s="41">
        <v>1337601</v>
      </c>
      <c r="E72" s="41">
        <v>10705672</v>
      </c>
      <c r="F72" s="40">
        <f t="shared" si="1"/>
        <v>12043273</v>
      </c>
      <c r="G72" s="41">
        <v>1425136</v>
      </c>
      <c r="H72" s="41">
        <v>15781540</v>
      </c>
      <c r="I72" s="40">
        <f t="shared" si="2"/>
        <v>17206676</v>
      </c>
    </row>
    <row r="73" spans="1:9" x14ac:dyDescent="0.2">
      <c r="A73" s="184" t="s">
        <v>176</v>
      </c>
      <c r="B73" s="185"/>
      <c r="C73" s="26">
        <v>66</v>
      </c>
      <c r="D73" s="40">
        <f>D8+D11+D15+D41+D42+D50+D53+D62+D69</f>
        <v>3715334136</v>
      </c>
      <c r="E73" s="40">
        <f>E8+E11+E15+E41+E42+E50+E53+E62+E69</f>
        <v>7950027522</v>
      </c>
      <c r="F73" s="40">
        <f t="shared" si="1"/>
        <v>11665361658</v>
      </c>
      <c r="G73" s="40">
        <f>G8+G11+G15+G41+G42+G50+G53+G62+G69</f>
        <v>4104080120</v>
      </c>
      <c r="H73" s="40">
        <f>H8+H11+H15+H41+H42+H50+H53+H62+H69</f>
        <v>8719271429</v>
      </c>
      <c r="I73" s="40">
        <f>G73+H73</f>
        <v>12823351549</v>
      </c>
    </row>
    <row r="74" spans="1:9" x14ac:dyDescent="0.2">
      <c r="A74" s="186" t="s">
        <v>177</v>
      </c>
      <c r="B74" s="183"/>
      <c r="C74" s="27">
        <v>67</v>
      </c>
      <c r="D74" s="41">
        <v>175225376</v>
      </c>
      <c r="E74" s="41">
        <v>2618730332</v>
      </c>
      <c r="F74" s="40">
        <f t="shared" ref="F74" si="11">D74+E74</f>
        <v>2793955708</v>
      </c>
      <c r="G74" s="41">
        <v>269163441</v>
      </c>
      <c r="H74" s="41">
        <v>2573102420</v>
      </c>
      <c r="I74" s="40">
        <f t="shared" ref="I74" si="12">G74+H74</f>
        <v>2842265861</v>
      </c>
    </row>
    <row r="75" spans="1:9" x14ac:dyDescent="0.2">
      <c r="A75" s="196" t="s">
        <v>78</v>
      </c>
      <c r="B75" s="197"/>
      <c r="C75" s="197"/>
      <c r="D75" s="197"/>
      <c r="E75" s="197"/>
      <c r="F75" s="197"/>
      <c r="G75" s="197"/>
      <c r="H75" s="197"/>
      <c r="I75" s="197"/>
    </row>
    <row r="76" spans="1:9" x14ac:dyDescent="0.2">
      <c r="A76" s="184" t="s">
        <v>178</v>
      </c>
      <c r="B76" s="185"/>
      <c r="C76" s="26">
        <v>68</v>
      </c>
      <c r="D76" s="40">
        <f>D77+D80+D81+D85+D89+D92</f>
        <v>378963118</v>
      </c>
      <c r="E76" s="40">
        <f>E77+E80+E81+E85+E89+E92</f>
        <v>2830148391</v>
      </c>
      <c r="F76" s="40">
        <f>D76+E76</f>
        <v>3209111509</v>
      </c>
      <c r="G76" s="40">
        <f t="shared" ref="G76:H76" si="13">G77+G80+G81+G85+G89+G92</f>
        <v>508083464</v>
      </c>
      <c r="H76" s="40">
        <f t="shared" si="13"/>
        <v>3311557185</v>
      </c>
      <c r="I76" s="40">
        <f>G76+H76</f>
        <v>3819640649</v>
      </c>
    </row>
    <row r="77" spans="1:9" x14ac:dyDescent="0.2">
      <c r="A77" s="184" t="s">
        <v>179</v>
      </c>
      <c r="B77" s="185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">
      <c r="A78" s="183" t="s">
        <v>18</v>
      </c>
      <c r="B78" s="183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">
      <c r="A79" s="183" t="s">
        <v>180</v>
      </c>
      <c r="B79" s="183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86" t="s">
        <v>19</v>
      </c>
      <c r="B80" s="183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">
      <c r="A81" s="184" t="s">
        <v>181</v>
      </c>
      <c r="B81" s="185"/>
      <c r="C81" s="26">
        <v>73</v>
      </c>
      <c r="D81" s="40">
        <f>D82+D83+D84</f>
        <v>91346930</v>
      </c>
      <c r="E81" s="40">
        <f>E82+E83+E84</f>
        <v>248936521</v>
      </c>
      <c r="F81" s="40">
        <f t="shared" si="14"/>
        <v>340283451</v>
      </c>
      <c r="G81" s="40">
        <f t="shared" ref="G81:H81" si="17">G82+G83+G84</f>
        <v>176625641</v>
      </c>
      <c r="H81" s="40">
        <f t="shared" si="17"/>
        <v>432713780</v>
      </c>
      <c r="I81" s="40">
        <f t="shared" si="16"/>
        <v>609339421</v>
      </c>
    </row>
    <row r="82" spans="1:9" x14ac:dyDescent="0.2">
      <c r="A82" s="183" t="s">
        <v>20</v>
      </c>
      <c r="B82" s="183"/>
      <c r="C82" s="27">
        <v>74</v>
      </c>
      <c r="D82" s="41">
        <v>0</v>
      </c>
      <c r="E82" s="41">
        <v>101716591</v>
      </c>
      <c r="F82" s="40">
        <f t="shared" si="14"/>
        <v>101716591</v>
      </c>
      <c r="G82" s="41">
        <v>0</v>
      </c>
      <c r="H82" s="41">
        <v>119622869</v>
      </c>
      <c r="I82" s="40">
        <f t="shared" si="16"/>
        <v>119622869</v>
      </c>
    </row>
    <row r="83" spans="1:9" x14ac:dyDescent="0.2">
      <c r="A83" s="183" t="s">
        <v>182</v>
      </c>
      <c r="B83" s="183"/>
      <c r="C83" s="27">
        <v>75</v>
      </c>
      <c r="D83" s="41">
        <v>91346930</v>
      </c>
      <c r="E83" s="41">
        <v>147050849</v>
      </c>
      <c r="F83" s="40">
        <f t="shared" si="14"/>
        <v>238397779</v>
      </c>
      <c r="G83" s="41">
        <v>176625641</v>
      </c>
      <c r="H83" s="41">
        <v>312925487</v>
      </c>
      <c r="I83" s="40">
        <f t="shared" si="16"/>
        <v>489551128</v>
      </c>
    </row>
    <row r="84" spans="1:9" x14ac:dyDescent="0.2">
      <c r="A84" s="183" t="s">
        <v>21</v>
      </c>
      <c r="B84" s="183"/>
      <c r="C84" s="27">
        <v>76</v>
      </c>
      <c r="D84" s="41">
        <v>0</v>
      </c>
      <c r="E84" s="41">
        <v>169081</v>
      </c>
      <c r="F84" s="40">
        <f t="shared" si="14"/>
        <v>169081</v>
      </c>
      <c r="G84" s="41">
        <v>0</v>
      </c>
      <c r="H84" s="41">
        <v>165424</v>
      </c>
      <c r="I84" s="40">
        <f t="shared" si="16"/>
        <v>165424</v>
      </c>
    </row>
    <row r="85" spans="1:9" x14ac:dyDescent="0.2">
      <c r="A85" s="184" t="s">
        <v>183</v>
      </c>
      <c r="B85" s="185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14"/>
        <v>402038575</v>
      </c>
      <c r="G85" s="40">
        <f t="shared" ref="G85:H85" si="18">G86+G87+G88</f>
        <v>85295937</v>
      </c>
      <c r="H85" s="40">
        <f t="shared" si="18"/>
        <v>316742638</v>
      </c>
      <c r="I85" s="40">
        <f t="shared" si="16"/>
        <v>402038575</v>
      </c>
    </row>
    <row r="86" spans="1:9" x14ac:dyDescent="0.2">
      <c r="A86" s="183" t="s">
        <v>22</v>
      </c>
      <c r="B86" s="183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">
      <c r="A87" s="183" t="s">
        <v>23</v>
      </c>
      <c r="B87" s="183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">
      <c r="A88" s="183" t="s">
        <v>24</v>
      </c>
      <c r="B88" s="183"/>
      <c r="C88" s="27">
        <v>80</v>
      </c>
      <c r="D88" s="41">
        <v>75500000</v>
      </c>
      <c r="E88" s="41">
        <v>149239289</v>
      </c>
      <c r="F88" s="40">
        <f t="shared" si="14"/>
        <v>224739289</v>
      </c>
      <c r="G88" s="41">
        <v>75500000</v>
      </c>
      <c r="H88" s="41">
        <v>149239289</v>
      </c>
      <c r="I88" s="40">
        <f t="shared" si="16"/>
        <v>224739289</v>
      </c>
    </row>
    <row r="89" spans="1:9" x14ac:dyDescent="0.2">
      <c r="A89" s="184" t="s">
        <v>184</v>
      </c>
      <c r="B89" s="185"/>
      <c r="C89" s="26">
        <v>81</v>
      </c>
      <c r="D89" s="40">
        <f>D90+D91</f>
        <v>122015204</v>
      </c>
      <c r="E89" s="40">
        <f>E90+E91</f>
        <v>736886071</v>
      </c>
      <c r="F89" s="40">
        <f t="shared" si="14"/>
        <v>858901275</v>
      </c>
      <c r="G89" s="40">
        <f t="shared" ref="G89:H89" si="19">G90+G91</f>
        <v>164008543</v>
      </c>
      <c r="H89" s="40">
        <f t="shared" si="19"/>
        <v>1034053589</v>
      </c>
      <c r="I89" s="40">
        <f t="shared" si="16"/>
        <v>1198062132</v>
      </c>
    </row>
    <row r="90" spans="1:9" x14ac:dyDescent="0.2">
      <c r="A90" s="183" t="s">
        <v>2</v>
      </c>
      <c r="B90" s="183"/>
      <c r="C90" s="27">
        <v>82</v>
      </c>
      <c r="D90" s="41">
        <v>122015204</v>
      </c>
      <c r="E90" s="41">
        <v>736886071</v>
      </c>
      <c r="F90" s="40">
        <f t="shared" si="14"/>
        <v>858901275</v>
      </c>
      <c r="G90" s="41">
        <v>164008543</v>
      </c>
      <c r="H90" s="41">
        <v>1034053589</v>
      </c>
      <c r="I90" s="40">
        <f t="shared" si="16"/>
        <v>1198062132</v>
      </c>
    </row>
    <row r="91" spans="1:9" x14ac:dyDescent="0.2">
      <c r="A91" s="183" t="s">
        <v>86</v>
      </c>
      <c r="B91" s="183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84" t="s">
        <v>185</v>
      </c>
      <c r="B92" s="185"/>
      <c r="C92" s="26">
        <v>84</v>
      </c>
      <c r="D92" s="40">
        <f>D93+D94</f>
        <v>36016327</v>
      </c>
      <c r="E92" s="40">
        <f>E93+E94</f>
        <v>301063556</v>
      </c>
      <c r="F92" s="40">
        <f t="shared" si="14"/>
        <v>337079883</v>
      </c>
      <c r="G92" s="40">
        <f t="shared" ref="G92:H92" si="20">G93+G94</f>
        <v>37864623</v>
      </c>
      <c r="H92" s="40">
        <f t="shared" si="20"/>
        <v>301527573</v>
      </c>
      <c r="I92" s="40">
        <f t="shared" si="16"/>
        <v>339392196</v>
      </c>
    </row>
    <row r="93" spans="1:9" x14ac:dyDescent="0.2">
      <c r="A93" s="183" t="s">
        <v>87</v>
      </c>
      <c r="B93" s="183"/>
      <c r="C93" s="27">
        <v>85</v>
      </c>
      <c r="D93" s="41">
        <v>36016327</v>
      </c>
      <c r="E93" s="41">
        <v>301063556</v>
      </c>
      <c r="F93" s="40">
        <f t="shared" si="14"/>
        <v>337079883</v>
      </c>
      <c r="G93" s="41">
        <v>37864623</v>
      </c>
      <c r="H93" s="41">
        <v>301527573</v>
      </c>
      <c r="I93" s="40">
        <f t="shared" si="16"/>
        <v>339392196</v>
      </c>
    </row>
    <row r="94" spans="1:9" x14ac:dyDescent="0.2">
      <c r="A94" s="183" t="s">
        <v>108</v>
      </c>
      <c r="B94" s="183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186" t="s">
        <v>186</v>
      </c>
      <c r="B95" s="183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186" t="s">
        <v>187</v>
      </c>
      <c r="B96" s="183"/>
      <c r="C96" s="27">
        <v>88</v>
      </c>
      <c r="D96" s="41">
        <v>1095354</v>
      </c>
      <c r="E96" s="41">
        <v>11118413</v>
      </c>
      <c r="F96" s="40">
        <f t="shared" si="14"/>
        <v>12213767</v>
      </c>
      <c r="G96" s="41">
        <v>630567</v>
      </c>
      <c r="H96" s="41">
        <v>11922791</v>
      </c>
      <c r="I96" s="40">
        <f t="shared" si="16"/>
        <v>12553358</v>
      </c>
    </row>
    <row r="97" spans="1:9" x14ac:dyDescent="0.2">
      <c r="A97" s="184" t="s">
        <v>188</v>
      </c>
      <c r="B97" s="185"/>
      <c r="C97" s="26">
        <v>89</v>
      </c>
      <c r="D97" s="40">
        <f>D98+D99+D100+D101+D102+D103</f>
        <v>2783071221</v>
      </c>
      <c r="E97" s="40">
        <f>E98+E99+E100+E101+E102+E103</f>
        <v>4244459185</v>
      </c>
      <c r="F97" s="40">
        <f t="shared" si="14"/>
        <v>7027530406</v>
      </c>
      <c r="G97" s="40">
        <f t="shared" ref="G97:H97" si="21">G98+G99+G100+G101+G102+G103</f>
        <v>3009126063</v>
      </c>
      <c r="H97" s="40">
        <f t="shared" si="21"/>
        <v>4233604819</v>
      </c>
      <c r="I97" s="40">
        <f t="shared" si="16"/>
        <v>7242730882</v>
      </c>
    </row>
    <row r="98" spans="1:9" x14ac:dyDescent="0.2">
      <c r="A98" s="183" t="s">
        <v>189</v>
      </c>
      <c r="B98" s="183"/>
      <c r="C98" s="27">
        <v>90</v>
      </c>
      <c r="D98" s="41">
        <v>5369254</v>
      </c>
      <c r="E98" s="41">
        <v>1417280523</v>
      </c>
      <c r="F98" s="40">
        <f t="shared" si="14"/>
        <v>1422649777</v>
      </c>
      <c r="G98" s="41">
        <v>5909255</v>
      </c>
      <c r="H98" s="41">
        <v>1429409694</v>
      </c>
      <c r="I98" s="40">
        <f t="shared" si="16"/>
        <v>1435318949</v>
      </c>
    </row>
    <row r="99" spans="1:9" x14ac:dyDescent="0.2">
      <c r="A99" s="183" t="s">
        <v>190</v>
      </c>
      <c r="B99" s="183"/>
      <c r="C99" s="27">
        <v>91</v>
      </c>
      <c r="D99" s="41">
        <v>2702038922</v>
      </c>
      <c r="E99" s="41">
        <v>29250666</v>
      </c>
      <c r="F99" s="40">
        <f t="shared" si="14"/>
        <v>2731289588</v>
      </c>
      <c r="G99" s="41">
        <v>2937212325</v>
      </c>
      <c r="H99" s="41">
        <v>17908413</v>
      </c>
      <c r="I99" s="40">
        <f t="shared" si="16"/>
        <v>2955120738</v>
      </c>
    </row>
    <row r="100" spans="1:9" x14ac:dyDescent="0.2">
      <c r="A100" s="183" t="s">
        <v>191</v>
      </c>
      <c r="B100" s="183"/>
      <c r="C100" s="27">
        <v>92</v>
      </c>
      <c r="D100" s="41">
        <v>71355654</v>
      </c>
      <c r="E100" s="41">
        <v>2748839177</v>
      </c>
      <c r="F100" s="40">
        <f t="shared" si="14"/>
        <v>2820194831</v>
      </c>
      <c r="G100" s="41">
        <v>66004483</v>
      </c>
      <c r="H100" s="41">
        <v>2743831586</v>
      </c>
      <c r="I100" s="40">
        <f t="shared" si="16"/>
        <v>2809836069</v>
      </c>
    </row>
    <row r="101" spans="1:9" x14ac:dyDescent="0.2">
      <c r="A101" s="183" t="s">
        <v>192</v>
      </c>
      <c r="B101" s="183"/>
      <c r="C101" s="27">
        <v>93</v>
      </c>
      <c r="D101" s="41">
        <v>0</v>
      </c>
      <c r="E101" s="41">
        <v>7348598</v>
      </c>
      <c r="F101" s="40">
        <f t="shared" si="14"/>
        <v>7348598</v>
      </c>
      <c r="G101" s="41">
        <v>0</v>
      </c>
      <c r="H101" s="41">
        <v>8770594</v>
      </c>
      <c r="I101" s="40">
        <f t="shared" si="16"/>
        <v>8770594</v>
      </c>
    </row>
    <row r="102" spans="1:9" x14ac:dyDescent="0.2">
      <c r="A102" s="183" t="s">
        <v>109</v>
      </c>
      <c r="B102" s="183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">
      <c r="A103" s="183" t="s">
        <v>193</v>
      </c>
      <c r="B103" s="183"/>
      <c r="C103" s="27">
        <v>95</v>
      </c>
      <c r="D103" s="41">
        <v>4307391</v>
      </c>
      <c r="E103" s="41">
        <v>34684688</v>
      </c>
      <c r="F103" s="40">
        <f t="shared" si="14"/>
        <v>38992079</v>
      </c>
      <c r="G103" s="41">
        <v>0</v>
      </c>
      <c r="H103" s="41">
        <v>26628999</v>
      </c>
      <c r="I103" s="40">
        <f t="shared" si="16"/>
        <v>26628999</v>
      </c>
    </row>
    <row r="104" spans="1:9" ht="28.5" customHeight="1" x14ac:dyDescent="0.2">
      <c r="A104" s="186" t="s">
        <v>194</v>
      </c>
      <c r="B104" s="183"/>
      <c r="C104" s="27">
        <v>96</v>
      </c>
      <c r="D104" s="41">
        <v>437973328</v>
      </c>
      <c r="E104" s="41">
        <v>0</v>
      </c>
      <c r="F104" s="40">
        <f t="shared" si="14"/>
        <v>437973328</v>
      </c>
      <c r="G104" s="41">
        <v>450937458</v>
      </c>
      <c r="H104" s="41">
        <v>0</v>
      </c>
      <c r="I104" s="40">
        <f t="shared" si="16"/>
        <v>450937458</v>
      </c>
    </row>
    <row r="105" spans="1:9" x14ac:dyDescent="0.2">
      <c r="A105" s="184" t="s">
        <v>195</v>
      </c>
      <c r="B105" s="185"/>
      <c r="C105" s="26">
        <v>97</v>
      </c>
      <c r="D105" s="40">
        <f>D106+D107</f>
        <v>3363254</v>
      </c>
      <c r="E105" s="40">
        <f>E106+E107</f>
        <v>109441758</v>
      </c>
      <c r="F105" s="40">
        <f t="shared" si="14"/>
        <v>112805012</v>
      </c>
      <c r="G105" s="40">
        <f t="shared" ref="G105:H105" si="22">G106+G107</f>
        <v>3076787</v>
      </c>
      <c r="H105" s="40">
        <f t="shared" si="22"/>
        <v>115844923</v>
      </c>
      <c r="I105" s="40">
        <f t="shared" si="16"/>
        <v>118921710</v>
      </c>
    </row>
    <row r="106" spans="1:9" x14ac:dyDescent="0.2">
      <c r="A106" s="195" t="s">
        <v>88</v>
      </c>
      <c r="B106" s="195"/>
      <c r="C106" s="27">
        <v>98</v>
      </c>
      <c r="D106" s="41">
        <v>3088833</v>
      </c>
      <c r="E106" s="41">
        <v>104926009</v>
      </c>
      <c r="F106" s="40">
        <f t="shared" si="14"/>
        <v>108014842</v>
      </c>
      <c r="G106" s="41">
        <v>2957741</v>
      </c>
      <c r="H106" s="41">
        <v>111329174</v>
      </c>
      <c r="I106" s="40">
        <f t="shared" si="16"/>
        <v>114286915</v>
      </c>
    </row>
    <row r="107" spans="1:9" x14ac:dyDescent="0.2">
      <c r="A107" s="183" t="s">
        <v>89</v>
      </c>
      <c r="B107" s="183"/>
      <c r="C107" s="27">
        <v>99</v>
      </c>
      <c r="D107" s="41">
        <v>274421</v>
      </c>
      <c r="E107" s="41">
        <v>4515749</v>
      </c>
      <c r="F107" s="40">
        <f t="shared" si="14"/>
        <v>4790170</v>
      </c>
      <c r="G107" s="41">
        <v>119046</v>
      </c>
      <c r="H107" s="41">
        <v>4515749</v>
      </c>
      <c r="I107" s="40">
        <f t="shared" si="16"/>
        <v>4634795</v>
      </c>
    </row>
    <row r="108" spans="1:9" x14ac:dyDescent="0.2">
      <c r="A108" s="184" t="s">
        <v>196</v>
      </c>
      <c r="B108" s="185"/>
      <c r="C108" s="26">
        <v>100</v>
      </c>
      <c r="D108" s="40">
        <f>D109+D110</f>
        <v>18094343</v>
      </c>
      <c r="E108" s="40">
        <f>E109+E110</f>
        <v>100940357</v>
      </c>
      <c r="F108" s="40">
        <f t="shared" si="14"/>
        <v>119034700</v>
      </c>
      <c r="G108" s="40">
        <f t="shared" ref="G108:H108" si="23">G109+G110</f>
        <v>36401242</v>
      </c>
      <c r="H108" s="40">
        <f t="shared" si="23"/>
        <v>141425157</v>
      </c>
      <c r="I108" s="40">
        <f t="shared" si="16"/>
        <v>177826399</v>
      </c>
    </row>
    <row r="109" spans="1:9" x14ac:dyDescent="0.2">
      <c r="A109" s="183" t="s">
        <v>90</v>
      </c>
      <c r="B109" s="183"/>
      <c r="C109" s="27">
        <v>101</v>
      </c>
      <c r="D109" s="41">
        <v>17454321</v>
      </c>
      <c r="E109" s="41">
        <v>69747926</v>
      </c>
      <c r="F109" s="40">
        <f t="shared" si="14"/>
        <v>87202247</v>
      </c>
      <c r="G109" s="41">
        <v>35681180</v>
      </c>
      <c r="H109" s="41">
        <v>113553295</v>
      </c>
      <c r="I109" s="40">
        <f t="shared" si="16"/>
        <v>149234475</v>
      </c>
    </row>
    <row r="110" spans="1:9" x14ac:dyDescent="0.2">
      <c r="A110" s="183" t="s">
        <v>91</v>
      </c>
      <c r="B110" s="183"/>
      <c r="C110" s="27">
        <v>102</v>
      </c>
      <c r="D110" s="41">
        <v>640022</v>
      </c>
      <c r="E110" s="41">
        <v>31192431</v>
      </c>
      <c r="F110" s="40">
        <f t="shared" si="14"/>
        <v>31832453</v>
      </c>
      <c r="G110" s="41">
        <v>720062</v>
      </c>
      <c r="H110" s="41">
        <v>27871862</v>
      </c>
      <c r="I110" s="40">
        <f t="shared" si="16"/>
        <v>28591924</v>
      </c>
    </row>
    <row r="111" spans="1:9" x14ac:dyDescent="0.2">
      <c r="A111" s="186" t="s">
        <v>197</v>
      </c>
      <c r="B111" s="183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84" t="s">
        <v>198</v>
      </c>
      <c r="B112" s="185"/>
      <c r="C112" s="26">
        <v>104</v>
      </c>
      <c r="D112" s="40">
        <f>D113+D114+D115</f>
        <v>380965</v>
      </c>
      <c r="E112" s="40">
        <f>E113+E114+E115</f>
        <v>19367087</v>
      </c>
      <c r="F112" s="40">
        <f t="shared" si="14"/>
        <v>19748052</v>
      </c>
      <c r="G112" s="40">
        <f t="shared" ref="G112:H112" si="24">G113+G114+G115</f>
        <v>4320559</v>
      </c>
      <c r="H112" s="40">
        <f t="shared" si="24"/>
        <v>297695442</v>
      </c>
      <c r="I112" s="40">
        <f t="shared" si="16"/>
        <v>302016001</v>
      </c>
    </row>
    <row r="113" spans="1:9" x14ac:dyDescent="0.2">
      <c r="A113" s="183" t="s">
        <v>79</v>
      </c>
      <c r="B113" s="183"/>
      <c r="C113" s="27">
        <v>105</v>
      </c>
      <c r="D113" s="41">
        <v>159914</v>
      </c>
      <c r="E113" s="41">
        <v>2298208</v>
      </c>
      <c r="F113" s="40">
        <f t="shared" si="14"/>
        <v>2458122</v>
      </c>
      <c r="G113" s="41">
        <v>0</v>
      </c>
      <c r="H113" s="41">
        <v>0</v>
      </c>
      <c r="I113" s="40">
        <f t="shared" si="16"/>
        <v>0</v>
      </c>
    </row>
    <row r="114" spans="1:9" x14ac:dyDescent="0.2">
      <c r="A114" s="183" t="s">
        <v>199</v>
      </c>
      <c r="B114" s="183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83" t="s">
        <v>80</v>
      </c>
      <c r="B115" s="183"/>
      <c r="C115" s="27">
        <v>107</v>
      </c>
      <c r="D115" s="41">
        <v>221051</v>
      </c>
      <c r="E115" s="41">
        <v>17068879</v>
      </c>
      <c r="F115" s="40">
        <f t="shared" si="14"/>
        <v>17289930</v>
      </c>
      <c r="G115" s="41">
        <v>4320559</v>
      </c>
      <c r="H115" s="41">
        <v>297695442</v>
      </c>
      <c r="I115" s="40">
        <f t="shared" si="16"/>
        <v>302016001</v>
      </c>
    </row>
    <row r="116" spans="1:9" x14ac:dyDescent="0.2">
      <c r="A116" s="184" t="s">
        <v>200</v>
      </c>
      <c r="B116" s="185"/>
      <c r="C116" s="26">
        <v>108</v>
      </c>
      <c r="D116" s="40">
        <f>D117+D118+D119+D120</f>
        <v>72897977</v>
      </c>
      <c r="E116" s="40">
        <f>E117+E118+E119+E120</f>
        <v>288982749</v>
      </c>
      <c r="F116" s="40">
        <f t="shared" si="14"/>
        <v>361880726</v>
      </c>
      <c r="G116" s="40">
        <f t="shared" ref="G116:H116" si="25">G117+G118+G119+G120</f>
        <v>68558512</v>
      </c>
      <c r="H116" s="40">
        <f t="shared" si="25"/>
        <v>284395259</v>
      </c>
      <c r="I116" s="40">
        <f t="shared" si="16"/>
        <v>352953771</v>
      </c>
    </row>
    <row r="117" spans="1:9" x14ac:dyDescent="0.2">
      <c r="A117" s="183" t="s">
        <v>201</v>
      </c>
      <c r="B117" s="183"/>
      <c r="C117" s="27">
        <v>109</v>
      </c>
      <c r="D117" s="41">
        <v>8365761</v>
      </c>
      <c r="E117" s="41">
        <v>90357363</v>
      </c>
      <c r="F117" s="40">
        <f t="shared" si="14"/>
        <v>98723124</v>
      </c>
      <c r="G117" s="41">
        <v>6788834</v>
      </c>
      <c r="H117" s="41">
        <v>91501162</v>
      </c>
      <c r="I117" s="40">
        <f t="shared" si="16"/>
        <v>98289996</v>
      </c>
    </row>
    <row r="118" spans="1:9" x14ac:dyDescent="0.2">
      <c r="A118" s="183" t="s">
        <v>81</v>
      </c>
      <c r="B118" s="183"/>
      <c r="C118" s="27">
        <v>110</v>
      </c>
      <c r="D118" s="41">
        <v>15735</v>
      </c>
      <c r="E118" s="41">
        <v>59318476</v>
      </c>
      <c r="F118" s="40">
        <f t="shared" si="14"/>
        <v>59334211</v>
      </c>
      <c r="G118" s="41">
        <v>21961</v>
      </c>
      <c r="H118" s="41">
        <v>46608944</v>
      </c>
      <c r="I118" s="40">
        <f t="shared" si="16"/>
        <v>46630905</v>
      </c>
    </row>
    <row r="119" spans="1:9" x14ac:dyDescent="0.2">
      <c r="A119" s="183" t="s">
        <v>82</v>
      </c>
      <c r="B119" s="183"/>
      <c r="C119" s="27">
        <v>111</v>
      </c>
      <c r="D119" s="41">
        <v>0</v>
      </c>
      <c r="E119" s="41">
        <v>13081</v>
      </c>
      <c r="F119" s="40">
        <f t="shared" si="14"/>
        <v>13081</v>
      </c>
      <c r="G119" s="41">
        <v>0</v>
      </c>
      <c r="H119" s="41">
        <v>11832</v>
      </c>
      <c r="I119" s="40">
        <f t="shared" si="16"/>
        <v>11832</v>
      </c>
    </row>
    <row r="120" spans="1:9" x14ac:dyDescent="0.2">
      <c r="A120" s="183" t="s">
        <v>83</v>
      </c>
      <c r="B120" s="183"/>
      <c r="C120" s="27">
        <v>112</v>
      </c>
      <c r="D120" s="41">
        <v>64516481</v>
      </c>
      <c r="E120" s="41">
        <v>139293829</v>
      </c>
      <c r="F120" s="40">
        <f t="shared" si="14"/>
        <v>203810310</v>
      </c>
      <c r="G120" s="41">
        <v>61747717</v>
      </c>
      <c r="H120" s="41">
        <v>146273321</v>
      </c>
      <c r="I120" s="40">
        <f t="shared" si="16"/>
        <v>208021038</v>
      </c>
    </row>
    <row r="121" spans="1:9" ht="22.5" customHeight="1" x14ac:dyDescent="0.2">
      <c r="A121" s="184" t="s">
        <v>202</v>
      </c>
      <c r="B121" s="185"/>
      <c r="C121" s="26">
        <v>113</v>
      </c>
      <c r="D121" s="40">
        <f>D122+D123</f>
        <v>19494576</v>
      </c>
      <c r="E121" s="40">
        <f>E122+E123</f>
        <v>345569582</v>
      </c>
      <c r="F121" s="40">
        <f t="shared" si="14"/>
        <v>365064158</v>
      </c>
      <c r="G121" s="40">
        <f t="shared" ref="G121:H121" si="26">G122+G123</f>
        <v>22945468</v>
      </c>
      <c r="H121" s="40">
        <f t="shared" si="26"/>
        <v>322825853</v>
      </c>
      <c r="I121" s="40">
        <f t="shared" si="16"/>
        <v>345771321</v>
      </c>
    </row>
    <row r="122" spans="1:9" x14ac:dyDescent="0.2">
      <c r="A122" s="183" t="s">
        <v>84</v>
      </c>
      <c r="B122" s="183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83" t="s">
        <v>85</v>
      </c>
      <c r="B123" s="183"/>
      <c r="C123" s="27">
        <v>115</v>
      </c>
      <c r="D123" s="41">
        <v>19494576</v>
      </c>
      <c r="E123" s="41">
        <v>345569582</v>
      </c>
      <c r="F123" s="40">
        <f t="shared" si="14"/>
        <v>365064158</v>
      </c>
      <c r="G123" s="41">
        <v>22945468</v>
      </c>
      <c r="H123" s="41">
        <v>322825853</v>
      </c>
      <c r="I123" s="40">
        <f t="shared" si="16"/>
        <v>345771321</v>
      </c>
    </row>
    <row r="124" spans="1:9" x14ac:dyDescent="0.2">
      <c r="A124" s="184" t="s">
        <v>203</v>
      </c>
      <c r="B124" s="185"/>
      <c r="C124" s="26">
        <v>116</v>
      </c>
      <c r="D124" s="40">
        <f>D95++D96+D97+D104+D105+D108+D111+D112+D116+D121+D76</f>
        <v>3715334136</v>
      </c>
      <c r="E124" s="40">
        <f>E95++E96+E97+E104+E105+E108+E111+E112+E116+E121+E76</f>
        <v>7950027522</v>
      </c>
      <c r="F124" s="40">
        <f t="shared" si="14"/>
        <v>11665361658</v>
      </c>
      <c r="G124" s="40">
        <f t="shared" ref="G124:H124" si="27">G95++G96+G97+G104+G105+G108+G111+G112+G116+G121+G76</f>
        <v>4104080120</v>
      </c>
      <c r="H124" s="40">
        <f t="shared" si="27"/>
        <v>8719271429</v>
      </c>
      <c r="I124" s="40">
        <f t="shared" si="16"/>
        <v>12823351549</v>
      </c>
    </row>
    <row r="125" spans="1:9" x14ac:dyDescent="0.2">
      <c r="A125" s="186" t="s">
        <v>204</v>
      </c>
      <c r="B125" s="183"/>
      <c r="C125" s="27">
        <v>117</v>
      </c>
      <c r="D125" s="41">
        <v>175225376</v>
      </c>
      <c r="E125" s="41">
        <v>2618730332</v>
      </c>
      <c r="F125" s="40">
        <f t="shared" si="14"/>
        <v>2793955708</v>
      </c>
      <c r="G125" s="41">
        <v>269163441</v>
      </c>
      <c r="H125" s="41">
        <v>2573102420</v>
      </c>
      <c r="I125" s="40">
        <f t="shared" si="16"/>
        <v>2842265861</v>
      </c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topLeftCell="A67" zoomScaleNormal="100" zoomScaleSheetLayoutView="100" workbookViewId="0">
      <selection activeCell="D8" sqref="D8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00" t="s">
        <v>348</v>
      </c>
      <c r="B1" s="188"/>
      <c r="C1" s="188"/>
      <c r="D1" s="188"/>
      <c r="E1" s="188"/>
      <c r="F1" s="188"/>
      <c r="G1" s="188"/>
      <c r="H1" s="188"/>
      <c r="I1" s="188"/>
    </row>
    <row r="2" spans="1:9" ht="12.75" customHeight="1" x14ac:dyDescent="0.2">
      <c r="A2" s="189" t="s">
        <v>420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204" t="s">
        <v>0</v>
      </c>
      <c r="B4" s="205"/>
      <c r="C4" s="208" t="s">
        <v>77</v>
      </c>
      <c r="D4" s="210" t="s">
        <v>4</v>
      </c>
      <c r="E4" s="211"/>
      <c r="F4" s="212"/>
      <c r="G4" s="210" t="s">
        <v>93</v>
      </c>
      <c r="H4" s="211"/>
      <c r="I4" s="212"/>
    </row>
    <row r="5" spans="1:9" ht="24" customHeight="1" thickBot="1" x14ac:dyDescent="0.25">
      <c r="A5" s="206"/>
      <c r="B5" s="207"/>
      <c r="C5" s="209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14">
        <v>1</v>
      </c>
      <c r="B6" s="215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16" t="s">
        <v>205</v>
      </c>
      <c r="B7" s="217"/>
      <c r="C7" s="31">
        <v>118</v>
      </c>
      <c r="D7" s="49">
        <f>D8+D9+D10+D11+D12</f>
        <v>686325357</v>
      </c>
      <c r="E7" s="50">
        <f>E8+E9+E10+E11+E12</f>
        <v>2247511289</v>
      </c>
      <c r="F7" s="50">
        <f>D7+E7</f>
        <v>2933836646</v>
      </c>
      <c r="G7" s="49">
        <f t="shared" ref="G7:H7" si="0">G8+G9+G10+G11+G12</f>
        <v>645113174</v>
      </c>
      <c r="H7" s="50">
        <f t="shared" si="0"/>
        <v>2357542519</v>
      </c>
      <c r="I7" s="51">
        <f>G7+H7</f>
        <v>3002655693</v>
      </c>
    </row>
    <row r="8" spans="1:9" x14ac:dyDescent="0.2">
      <c r="A8" s="213" t="s">
        <v>67</v>
      </c>
      <c r="B8" s="213"/>
      <c r="C8" s="29">
        <v>119</v>
      </c>
      <c r="D8" s="52">
        <v>686466039</v>
      </c>
      <c r="E8" s="53">
        <v>2636761874</v>
      </c>
      <c r="F8" s="54">
        <f t="shared" ref="F8:F71" si="1">D8+E8</f>
        <v>3323227913</v>
      </c>
      <c r="G8" s="52">
        <v>645821466</v>
      </c>
      <c r="H8" s="53">
        <v>2659153749</v>
      </c>
      <c r="I8" s="54">
        <f t="shared" ref="I8:I71" si="2">G8+H8</f>
        <v>3304975215</v>
      </c>
    </row>
    <row r="9" spans="1:9" ht="19.5" customHeight="1" x14ac:dyDescent="0.2">
      <c r="A9" s="213" t="s">
        <v>206</v>
      </c>
      <c r="B9" s="213"/>
      <c r="C9" s="29">
        <v>120</v>
      </c>
      <c r="D9" s="52">
        <v>0</v>
      </c>
      <c r="E9" s="53">
        <v>13523512</v>
      </c>
      <c r="F9" s="54">
        <f>D9+E9</f>
        <v>13523512</v>
      </c>
      <c r="G9" s="52">
        <v>0</v>
      </c>
      <c r="H9" s="53">
        <v>-1816753</v>
      </c>
      <c r="I9" s="54">
        <f t="shared" si="2"/>
        <v>-1816753</v>
      </c>
    </row>
    <row r="10" spans="1:9" x14ac:dyDescent="0.2">
      <c r="A10" s="213" t="s">
        <v>207</v>
      </c>
      <c r="B10" s="213"/>
      <c r="C10" s="29">
        <v>121</v>
      </c>
      <c r="D10" s="52">
        <v>-250851</v>
      </c>
      <c r="E10" s="53">
        <v>-310805724</v>
      </c>
      <c r="F10" s="54">
        <f t="shared" si="1"/>
        <v>-311056575</v>
      </c>
      <c r="G10" s="52">
        <v>-195724</v>
      </c>
      <c r="H10" s="53">
        <v>-273529164</v>
      </c>
      <c r="I10" s="54">
        <f t="shared" si="2"/>
        <v>-273724888</v>
      </c>
    </row>
    <row r="11" spans="1:9" ht="22.5" customHeight="1" x14ac:dyDescent="0.2">
      <c r="A11" s="213" t="s">
        <v>208</v>
      </c>
      <c r="B11" s="213"/>
      <c r="C11" s="29">
        <v>122</v>
      </c>
      <c r="D11" s="52">
        <v>110181</v>
      </c>
      <c r="E11" s="53">
        <v>-117266721</v>
      </c>
      <c r="F11" s="54">
        <f t="shared" si="1"/>
        <v>-117156540</v>
      </c>
      <c r="G11" s="52">
        <v>-536305</v>
      </c>
      <c r="H11" s="53">
        <v>-10531954</v>
      </c>
      <c r="I11" s="54">
        <f t="shared" si="2"/>
        <v>-11068259</v>
      </c>
    </row>
    <row r="12" spans="1:9" ht="21.75" customHeight="1" x14ac:dyDescent="0.2">
      <c r="A12" s="213" t="s">
        <v>209</v>
      </c>
      <c r="B12" s="213"/>
      <c r="C12" s="29">
        <v>123</v>
      </c>
      <c r="D12" s="52">
        <v>-12</v>
      </c>
      <c r="E12" s="53">
        <v>25298348</v>
      </c>
      <c r="F12" s="54">
        <f t="shared" si="1"/>
        <v>25298336</v>
      </c>
      <c r="G12" s="52">
        <v>23737</v>
      </c>
      <c r="H12" s="53">
        <v>-15733359</v>
      </c>
      <c r="I12" s="54">
        <f t="shared" si="2"/>
        <v>-15709622</v>
      </c>
    </row>
    <row r="13" spans="1:9" x14ac:dyDescent="0.2">
      <c r="A13" s="218" t="s">
        <v>210</v>
      </c>
      <c r="B13" s="219"/>
      <c r="C13" s="32">
        <v>124</v>
      </c>
      <c r="D13" s="55">
        <f>D14+D15+D16+D17+D18+D19+D20</f>
        <v>144920774</v>
      </c>
      <c r="E13" s="56">
        <f>E14+E15+E16+E17+E18+E19+E20</f>
        <v>404055137</v>
      </c>
      <c r="F13" s="54">
        <f t="shared" si="1"/>
        <v>548975911</v>
      </c>
      <c r="G13" s="55">
        <f t="shared" ref="G13" si="3">G14+G15+G16+G17+G18+G19+G20</f>
        <v>148493961</v>
      </c>
      <c r="H13" s="56">
        <f>H14+H15+H16+H17+H18+H19+H20</f>
        <v>375471435</v>
      </c>
      <c r="I13" s="54">
        <f t="shared" si="2"/>
        <v>523965396</v>
      </c>
    </row>
    <row r="14" spans="1:9" ht="24" customHeight="1" x14ac:dyDescent="0.2">
      <c r="A14" s="213" t="s">
        <v>211</v>
      </c>
      <c r="B14" s="213"/>
      <c r="C14" s="29">
        <v>125</v>
      </c>
      <c r="D14" s="52">
        <v>377051</v>
      </c>
      <c r="E14" s="53">
        <v>30531044</v>
      </c>
      <c r="F14" s="54">
        <f t="shared" si="1"/>
        <v>30908095</v>
      </c>
      <c r="G14" s="52">
        <v>947704</v>
      </c>
      <c r="H14" s="53">
        <v>35893372</v>
      </c>
      <c r="I14" s="54">
        <f t="shared" si="2"/>
        <v>36841076</v>
      </c>
    </row>
    <row r="15" spans="1:9" ht="17.45" customHeight="1" x14ac:dyDescent="0.2">
      <c r="A15" s="213" t="s">
        <v>212</v>
      </c>
      <c r="B15" s="213"/>
      <c r="C15" s="29">
        <v>126</v>
      </c>
      <c r="D15" s="52">
        <v>117828</v>
      </c>
      <c r="E15" s="53">
        <v>174626018</v>
      </c>
      <c r="F15" s="54">
        <f t="shared" si="1"/>
        <v>174743846</v>
      </c>
      <c r="G15" s="52">
        <v>118209</v>
      </c>
      <c r="H15" s="53">
        <v>122590004</v>
      </c>
      <c r="I15" s="54">
        <f t="shared" si="2"/>
        <v>122708213</v>
      </c>
    </row>
    <row r="16" spans="1:9" x14ac:dyDescent="0.2">
      <c r="A16" s="213" t="s">
        <v>92</v>
      </c>
      <c r="B16" s="213"/>
      <c r="C16" s="29">
        <v>127</v>
      </c>
      <c r="D16" s="52">
        <v>123670091</v>
      </c>
      <c r="E16" s="53">
        <v>112125148</v>
      </c>
      <c r="F16" s="54">
        <f t="shared" si="1"/>
        <v>235795239</v>
      </c>
      <c r="G16" s="52">
        <v>121579598</v>
      </c>
      <c r="H16" s="53">
        <v>107960928</v>
      </c>
      <c r="I16" s="54">
        <f t="shared" si="2"/>
        <v>229540526</v>
      </c>
    </row>
    <row r="17" spans="1:9" x14ac:dyDescent="0.2">
      <c r="A17" s="213" t="s">
        <v>213</v>
      </c>
      <c r="B17" s="213"/>
      <c r="C17" s="29">
        <v>128</v>
      </c>
      <c r="D17" s="52">
        <v>448328</v>
      </c>
      <c r="E17" s="53">
        <v>2976615</v>
      </c>
      <c r="F17" s="54">
        <f t="shared" si="1"/>
        <v>3424943</v>
      </c>
      <c r="G17" s="52">
        <v>1088812</v>
      </c>
      <c r="H17" s="53">
        <v>7777884</v>
      </c>
      <c r="I17" s="54">
        <f t="shared" si="2"/>
        <v>8866696</v>
      </c>
    </row>
    <row r="18" spans="1:9" x14ac:dyDescent="0.2">
      <c r="A18" s="213" t="s">
        <v>214</v>
      </c>
      <c r="B18" s="213"/>
      <c r="C18" s="29">
        <v>129</v>
      </c>
      <c r="D18" s="52">
        <v>18679377</v>
      </c>
      <c r="E18" s="53">
        <v>55983854</v>
      </c>
      <c r="F18" s="54">
        <f t="shared" si="1"/>
        <v>74663231</v>
      </c>
      <c r="G18" s="52">
        <v>15574164</v>
      </c>
      <c r="H18" s="53">
        <v>46044192</v>
      </c>
      <c r="I18" s="54">
        <f t="shared" si="2"/>
        <v>61618356</v>
      </c>
    </row>
    <row r="19" spans="1:9" x14ac:dyDescent="0.2">
      <c r="A19" s="213" t="s">
        <v>6</v>
      </c>
      <c r="B19" s="213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8725227</v>
      </c>
      <c r="H19" s="53">
        <v>4669020</v>
      </c>
      <c r="I19" s="54">
        <f t="shared" si="2"/>
        <v>13394247</v>
      </c>
    </row>
    <row r="20" spans="1:9" x14ac:dyDescent="0.2">
      <c r="A20" s="213" t="s">
        <v>7</v>
      </c>
      <c r="B20" s="213"/>
      <c r="C20" s="29">
        <v>131</v>
      </c>
      <c r="D20" s="52">
        <v>1628099</v>
      </c>
      <c r="E20" s="53">
        <v>27812458</v>
      </c>
      <c r="F20" s="54">
        <f t="shared" si="1"/>
        <v>29440557</v>
      </c>
      <c r="G20" s="52">
        <v>460247</v>
      </c>
      <c r="H20" s="53">
        <v>50536035</v>
      </c>
      <c r="I20" s="54">
        <f t="shared" si="2"/>
        <v>50996282</v>
      </c>
    </row>
    <row r="21" spans="1:9" x14ac:dyDescent="0.2">
      <c r="A21" s="220" t="s">
        <v>8</v>
      </c>
      <c r="B21" s="213"/>
      <c r="C21" s="29">
        <v>132</v>
      </c>
      <c r="D21" s="52">
        <v>2066850</v>
      </c>
      <c r="E21" s="53">
        <v>39399349</v>
      </c>
      <c r="F21" s="54">
        <f t="shared" si="1"/>
        <v>41466199</v>
      </c>
      <c r="G21" s="52">
        <v>2154864</v>
      </c>
      <c r="H21" s="53">
        <v>35390442</v>
      </c>
      <c r="I21" s="54">
        <f t="shared" si="2"/>
        <v>37545306</v>
      </c>
    </row>
    <row r="22" spans="1:9" ht="24.75" customHeight="1" x14ac:dyDescent="0.2">
      <c r="A22" s="220" t="s">
        <v>9</v>
      </c>
      <c r="B22" s="213"/>
      <c r="C22" s="29">
        <v>133</v>
      </c>
      <c r="D22" s="52">
        <v>198992</v>
      </c>
      <c r="E22" s="53">
        <v>36886802</v>
      </c>
      <c r="F22" s="54">
        <f t="shared" si="1"/>
        <v>37085794</v>
      </c>
      <c r="G22" s="52">
        <v>219029</v>
      </c>
      <c r="H22" s="53">
        <v>36652458</v>
      </c>
      <c r="I22" s="54">
        <f t="shared" si="2"/>
        <v>36871487</v>
      </c>
    </row>
    <row r="23" spans="1:9" x14ac:dyDescent="0.2">
      <c r="A23" s="220" t="s">
        <v>10</v>
      </c>
      <c r="B23" s="213"/>
      <c r="C23" s="29">
        <v>134</v>
      </c>
      <c r="D23" s="52">
        <v>364704</v>
      </c>
      <c r="E23" s="53">
        <v>121334441</v>
      </c>
      <c r="F23" s="54">
        <f t="shared" si="1"/>
        <v>121699145</v>
      </c>
      <c r="G23" s="52">
        <v>106224</v>
      </c>
      <c r="H23" s="53">
        <v>126277090</v>
      </c>
      <c r="I23" s="54">
        <f t="shared" si="2"/>
        <v>126383314</v>
      </c>
    </row>
    <row r="24" spans="1:9" ht="21" customHeight="1" x14ac:dyDescent="0.2">
      <c r="A24" s="218" t="s">
        <v>215</v>
      </c>
      <c r="B24" s="219"/>
      <c r="C24" s="32">
        <v>135</v>
      </c>
      <c r="D24" s="55">
        <f>D25+D28</f>
        <v>-455742915</v>
      </c>
      <c r="E24" s="56">
        <f>E25+E28</f>
        <v>-1208597490</v>
      </c>
      <c r="F24" s="54">
        <f t="shared" si="1"/>
        <v>-1664340405</v>
      </c>
      <c r="G24" s="55">
        <f t="shared" ref="G24:H24" si="4">G25+G28</f>
        <v>-404930653</v>
      </c>
      <c r="H24" s="56">
        <f t="shared" si="4"/>
        <v>-1286537613</v>
      </c>
      <c r="I24" s="54">
        <f t="shared" si="2"/>
        <v>-1691468266</v>
      </c>
    </row>
    <row r="25" spans="1:9" x14ac:dyDescent="0.2">
      <c r="A25" s="219" t="s">
        <v>216</v>
      </c>
      <c r="B25" s="219"/>
      <c r="C25" s="32">
        <v>136</v>
      </c>
      <c r="D25" s="55">
        <f>D26+D27</f>
        <v>-426129148</v>
      </c>
      <c r="E25" s="56">
        <f>E26+E27</f>
        <v>-1214282393</v>
      </c>
      <c r="F25" s="54">
        <f t="shared" si="1"/>
        <v>-1640411541</v>
      </c>
      <c r="G25" s="55">
        <f t="shared" ref="G25:H25" si="5">G26+G27</f>
        <v>-410298893</v>
      </c>
      <c r="H25" s="56">
        <f t="shared" si="5"/>
        <v>-1300487652</v>
      </c>
      <c r="I25" s="54">
        <f t="shared" si="2"/>
        <v>-1710786545</v>
      </c>
    </row>
    <row r="26" spans="1:9" x14ac:dyDescent="0.2">
      <c r="A26" s="213" t="s">
        <v>217</v>
      </c>
      <c r="B26" s="213"/>
      <c r="C26" s="29">
        <v>137</v>
      </c>
      <c r="D26" s="52">
        <v>-426166799</v>
      </c>
      <c r="E26" s="53">
        <v>-1330421911</v>
      </c>
      <c r="F26" s="54">
        <f t="shared" si="1"/>
        <v>-1756588710</v>
      </c>
      <c r="G26" s="52">
        <v>-410298893</v>
      </c>
      <c r="H26" s="53">
        <v>-1422805316</v>
      </c>
      <c r="I26" s="54">
        <f t="shared" si="2"/>
        <v>-1833104209</v>
      </c>
    </row>
    <row r="27" spans="1:9" x14ac:dyDescent="0.2">
      <c r="A27" s="213" t="s">
        <v>218</v>
      </c>
      <c r="B27" s="213"/>
      <c r="C27" s="29">
        <v>138</v>
      </c>
      <c r="D27" s="52">
        <v>37651</v>
      </c>
      <c r="E27" s="53">
        <v>116139518</v>
      </c>
      <c r="F27" s="54">
        <f t="shared" si="1"/>
        <v>116177169</v>
      </c>
      <c r="G27" s="52">
        <v>0</v>
      </c>
      <c r="H27" s="53">
        <v>122317664</v>
      </c>
      <c r="I27" s="54">
        <f t="shared" si="2"/>
        <v>122317664</v>
      </c>
    </row>
    <row r="28" spans="1:9" x14ac:dyDescent="0.2">
      <c r="A28" s="219" t="s">
        <v>219</v>
      </c>
      <c r="B28" s="219"/>
      <c r="C28" s="32">
        <v>139</v>
      </c>
      <c r="D28" s="55">
        <f>D29+D30</f>
        <v>-29613767</v>
      </c>
      <c r="E28" s="56">
        <f>E29+E30</f>
        <v>5684903</v>
      </c>
      <c r="F28" s="54">
        <f t="shared" si="1"/>
        <v>-23928864</v>
      </c>
      <c r="G28" s="55">
        <f t="shared" ref="G28:H28" si="6">G29+G30</f>
        <v>5368240</v>
      </c>
      <c r="H28" s="56">
        <f t="shared" si="6"/>
        <v>13950039</v>
      </c>
      <c r="I28" s="54">
        <f t="shared" si="2"/>
        <v>19318279</v>
      </c>
    </row>
    <row r="29" spans="1:9" x14ac:dyDescent="0.2">
      <c r="A29" s="213" t="s">
        <v>11</v>
      </c>
      <c r="B29" s="213"/>
      <c r="C29" s="29">
        <v>140</v>
      </c>
      <c r="D29" s="52">
        <v>-29613767</v>
      </c>
      <c r="E29" s="53">
        <v>26378195</v>
      </c>
      <c r="F29" s="54">
        <f t="shared" si="1"/>
        <v>-3235572</v>
      </c>
      <c r="G29" s="52">
        <v>5368240</v>
      </c>
      <c r="H29" s="53">
        <v>6288701</v>
      </c>
      <c r="I29" s="54">
        <f t="shared" si="2"/>
        <v>11656941</v>
      </c>
    </row>
    <row r="30" spans="1:9" x14ac:dyDescent="0.2">
      <c r="A30" s="213" t="s">
        <v>12</v>
      </c>
      <c r="B30" s="213"/>
      <c r="C30" s="29">
        <v>141</v>
      </c>
      <c r="D30" s="52">
        <v>0</v>
      </c>
      <c r="E30" s="53">
        <v>-20693292</v>
      </c>
      <c r="F30" s="54">
        <f t="shared" si="1"/>
        <v>-20693292</v>
      </c>
      <c r="G30" s="52">
        <v>0</v>
      </c>
      <c r="H30" s="53">
        <v>7661338</v>
      </c>
      <c r="I30" s="54">
        <f t="shared" si="2"/>
        <v>7661338</v>
      </c>
    </row>
    <row r="31" spans="1:9" ht="31.5" customHeight="1" x14ac:dyDescent="0.2">
      <c r="A31" s="218" t="s">
        <v>248</v>
      </c>
      <c r="B31" s="219"/>
      <c r="C31" s="32">
        <v>142</v>
      </c>
      <c r="D31" s="55">
        <f>D32+D35</f>
        <v>-71464438</v>
      </c>
      <c r="E31" s="56">
        <f>E32+E35</f>
        <v>27752746</v>
      </c>
      <c r="F31" s="54">
        <f t="shared" si="1"/>
        <v>-43711692</v>
      </c>
      <c r="G31" s="55">
        <f t="shared" ref="G31:H31" si="7">G32+G35</f>
        <v>-229184315</v>
      </c>
      <c r="H31" s="56">
        <f t="shared" si="7"/>
        <v>18540852</v>
      </c>
      <c r="I31" s="54">
        <f t="shared" si="2"/>
        <v>-210643463</v>
      </c>
    </row>
    <row r="32" spans="1:9" x14ac:dyDescent="0.2">
      <c r="A32" s="219" t="s">
        <v>220</v>
      </c>
      <c r="B32" s="219"/>
      <c r="C32" s="32">
        <v>143</v>
      </c>
      <c r="D32" s="55">
        <f>D33+D34</f>
        <v>-67159274</v>
      </c>
      <c r="E32" s="56">
        <f>E33+E34</f>
        <v>20090494</v>
      </c>
      <c r="F32" s="54">
        <f t="shared" si="1"/>
        <v>-47068780</v>
      </c>
      <c r="G32" s="55">
        <f t="shared" ref="G32:H32" si="8">G33+G34</f>
        <v>-229184315</v>
      </c>
      <c r="H32" s="56">
        <f t="shared" si="8"/>
        <v>11342252</v>
      </c>
      <c r="I32" s="54">
        <f t="shared" si="2"/>
        <v>-217842063</v>
      </c>
    </row>
    <row r="33" spans="1:9" x14ac:dyDescent="0.2">
      <c r="A33" s="213" t="s">
        <v>221</v>
      </c>
      <c r="B33" s="213"/>
      <c r="C33" s="29">
        <v>144</v>
      </c>
      <c r="D33" s="52">
        <v>-67171033</v>
      </c>
      <c r="E33" s="53">
        <v>20211472</v>
      </c>
      <c r="F33" s="54">
        <f t="shared" si="1"/>
        <v>-46959561</v>
      </c>
      <c r="G33" s="52">
        <v>-229194586</v>
      </c>
      <c r="H33" s="53">
        <v>11342252</v>
      </c>
      <c r="I33" s="54">
        <f t="shared" si="2"/>
        <v>-217852334</v>
      </c>
    </row>
    <row r="34" spans="1:9" x14ac:dyDescent="0.2">
      <c r="A34" s="213" t="s">
        <v>222</v>
      </c>
      <c r="B34" s="213"/>
      <c r="C34" s="29">
        <v>145</v>
      </c>
      <c r="D34" s="52">
        <v>11759</v>
      </c>
      <c r="E34" s="53">
        <v>-120978</v>
      </c>
      <c r="F34" s="54">
        <f t="shared" si="1"/>
        <v>-109219</v>
      </c>
      <c r="G34" s="52">
        <v>10271</v>
      </c>
      <c r="H34" s="53">
        <v>0</v>
      </c>
      <c r="I34" s="54">
        <f t="shared" si="2"/>
        <v>10271</v>
      </c>
    </row>
    <row r="35" spans="1:9" ht="31.5" customHeight="1" x14ac:dyDescent="0.2">
      <c r="A35" s="219" t="s">
        <v>223</v>
      </c>
      <c r="B35" s="219"/>
      <c r="C35" s="32">
        <v>146</v>
      </c>
      <c r="D35" s="55">
        <f>D36+D37</f>
        <v>-4305164</v>
      </c>
      <c r="E35" s="56">
        <f>E36+E37</f>
        <v>7662252</v>
      </c>
      <c r="F35" s="54">
        <f t="shared" si="1"/>
        <v>3357088</v>
      </c>
      <c r="G35" s="55">
        <f t="shared" ref="G35:H35" si="9">G36+G37</f>
        <v>0</v>
      </c>
      <c r="H35" s="56">
        <f t="shared" si="9"/>
        <v>7198600</v>
      </c>
      <c r="I35" s="54">
        <f t="shared" si="2"/>
        <v>7198600</v>
      </c>
    </row>
    <row r="36" spans="1:9" x14ac:dyDescent="0.2">
      <c r="A36" s="213" t="s">
        <v>224</v>
      </c>
      <c r="B36" s="213"/>
      <c r="C36" s="29">
        <v>147</v>
      </c>
      <c r="D36" s="52">
        <v>-4305164</v>
      </c>
      <c r="E36" s="53">
        <v>7662252</v>
      </c>
      <c r="F36" s="54">
        <f t="shared" si="1"/>
        <v>3357088</v>
      </c>
      <c r="G36" s="52">
        <v>0</v>
      </c>
      <c r="H36" s="53">
        <v>7198600</v>
      </c>
      <c r="I36" s="54">
        <f t="shared" si="2"/>
        <v>7198600</v>
      </c>
    </row>
    <row r="37" spans="1:9" x14ac:dyDescent="0.2">
      <c r="A37" s="213" t="s">
        <v>225</v>
      </c>
      <c r="B37" s="213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18" t="s">
        <v>317</v>
      </c>
      <c r="B38" s="219"/>
      <c r="C38" s="32">
        <v>149</v>
      </c>
      <c r="D38" s="55">
        <f>D39+D40</f>
        <v>-96966441</v>
      </c>
      <c r="E38" s="56">
        <f>E39+E40</f>
        <v>0</v>
      </c>
      <c r="F38" s="54">
        <f t="shared" si="1"/>
        <v>-96966441</v>
      </c>
      <c r="G38" s="55">
        <f t="shared" ref="G38:H38" si="10">G39+G40</f>
        <v>8859975</v>
      </c>
      <c r="H38" s="56">
        <f t="shared" si="10"/>
        <v>0</v>
      </c>
      <c r="I38" s="54">
        <f t="shared" si="2"/>
        <v>8859975</v>
      </c>
    </row>
    <row r="39" spans="1:9" x14ac:dyDescent="0.2">
      <c r="A39" s="213" t="s">
        <v>226</v>
      </c>
      <c r="B39" s="213"/>
      <c r="C39" s="29">
        <v>150</v>
      </c>
      <c r="D39" s="52">
        <v>-96966441</v>
      </c>
      <c r="E39" s="53">
        <v>0</v>
      </c>
      <c r="F39" s="54">
        <f t="shared" si="1"/>
        <v>-96966441</v>
      </c>
      <c r="G39" s="52">
        <v>8859975</v>
      </c>
      <c r="H39" s="53">
        <v>0</v>
      </c>
      <c r="I39" s="54">
        <f t="shared" si="2"/>
        <v>8859975</v>
      </c>
    </row>
    <row r="40" spans="1:9" x14ac:dyDescent="0.2">
      <c r="A40" s="213" t="s">
        <v>227</v>
      </c>
      <c r="B40" s="213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18" t="s">
        <v>228</v>
      </c>
      <c r="B41" s="219"/>
      <c r="C41" s="32">
        <v>152</v>
      </c>
      <c r="D41" s="55">
        <f>D42+D43</f>
        <v>0</v>
      </c>
      <c r="E41" s="55">
        <f>E42+E43</f>
        <v>-5489136</v>
      </c>
      <c r="F41" s="54">
        <f t="shared" si="1"/>
        <v>-5489136</v>
      </c>
      <c r="G41" s="55">
        <f>G42+G43</f>
        <v>0</v>
      </c>
      <c r="H41" s="55">
        <f>H42+H43</f>
        <v>-11186693</v>
      </c>
      <c r="I41" s="54">
        <f t="shared" si="2"/>
        <v>-11186693</v>
      </c>
    </row>
    <row r="42" spans="1:9" x14ac:dyDescent="0.2">
      <c r="A42" s="213" t="s">
        <v>13</v>
      </c>
      <c r="B42" s="213"/>
      <c r="C42" s="29">
        <v>153</v>
      </c>
      <c r="D42" s="52">
        <v>0</v>
      </c>
      <c r="E42" s="53">
        <v>-4729119</v>
      </c>
      <c r="F42" s="54">
        <f t="shared" si="1"/>
        <v>-4729119</v>
      </c>
      <c r="G42" s="52">
        <v>0</v>
      </c>
      <c r="H42" s="53">
        <v>-8119251</v>
      </c>
      <c r="I42" s="54">
        <f t="shared" si="2"/>
        <v>-8119251</v>
      </c>
    </row>
    <row r="43" spans="1:9" x14ac:dyDescent="0.2">
      <c r="A43" s="213" t="s">
        <v>14</v>
      </c>
      <c r="B43" s="213"/>
      <c r="C43" s="29">
        <v>154</v>
      </c>
      <c r="D43" s="52">
        <v>0</v>
      </c>
      <c r="E43" s="53">
        <v>-760017</v>
      </c>
      <c r="F43" s="54">
        <f t="shared" si="1"/>
        <v>-760017</v>
      </c>
      <c r="G43" s="52">
        <v>0</v>
      </c>
      <c r="H43" s="53">
        <v>-3067442</v>
      </c>
      <c r="I43" s="54">
        <f t="shared" si="2"/>
        <v>-3067442</v>
      </c>
    </row>
    <row r="44" spans="1:9" ht="22.5" customHeight="1" x14ac:dyDescent="0.2">
      <c r="A44" s="218" t="s">
        <v>229</v>
      </c>
      <c r="B44" s="219"/>
      <c r="C44" s="32">
        <v>155</v>
      </c>
      <c r="D44" s="55">
        <f>D45+D49</f>
        <v>-128124418</v>
      </c>
      <c r="E44" s="56">
        <f>E45+E49</f>
        <v>-1057446407</v>
      </c>
      <c r="F44" s="54">
        <f t="shared" si="1"/>
        <v>-1185570825</v>
      </c>
      <c r="G44" s="55">
        <f t="shared" ref="G44:H44" si="11">G45+G49</f>
        <v>-117613900</v>
      </c>
      <c r="H44" s="56">
        <f t="shared" si="11"/>
        <v>-1089532718</v>
      </c>
      <c r="I44" s="54">
        <f t="shared" si="2"/>
        <v>-1207146618</v>
      </c>
    </row>
    <row r="45" spans="1:9" x14ac:dyDescent="0.2">
      <c r="A45" s="219" t="s">
        <v>230</v>
      </c>
      <c r="B45" s="219"/>
      <c r="C45" s="32">
        <v>156</v>
      </c>
      <c r="D45" s="55">
        <f>D46+D47+D48</f>
        <v>-69706140</v>
      </c>
      <c r="E45" s="56">
        <f>E46+E47+E48</f>
        <v>-546458377</v>
      </c>
      <c r="F45" s="54">
        <f t="shared" si="1"/>
        <v>-616164517</v>
      </c>
      <c r="G45" s="55">
        <f t="shared" ref="G45:H45" si="12">G46+G47+G48</f>
        <v>-62329869</v>
      </c>
      <c r="H45" s="56">
        <f t="shared" si="12"/>
        <v>-558418527</v>
      </c>
      <c r="I45" s="54">
        <f t="shared" si="2"/>
        <v>-620748396</v>
      </c>
    </row>
    <row r="46" spans="1:9" x14ac:dyDescent="0.2">
      <c r="A46" s="213" t="s">
        <v>15</v>
      </c>
      <c r="B46" s="213"/>
      <c r="C46" s="29">
        <v>157</v>
      </c>
      <c r="D46" s="52">
        <v>-37216544</v>
      </c>
      <c r="E46" s="53">
        <v>-353194627</v>
      </c>
      <c r="F46" s="54">
        <f t="shared" si="1"/>
        <v>-390411171</v>
      </c>
      <c r="G46" s="52">
        <v>-31100648</v>
      </c>
      <c r="H46" s="53">
        <v>-296122090</v>
      </c>
      <c r="I46" s="54">
        <f t="shared" si="2"/>
        <v>-327222738</v>
      </c>
    </row>
    <row r="47" spans="1:9" x14ac:dyDescent="0.2">
      <c r="A47" s="213" t="s">
        <v>16</v>
      </c>
      <c r="B47" s="213"/>
      <c r="C47" s="29">
        <v>158</v>
      </c>
      <c r="D47" s="52">
        <v>-32489596</v>
      </c>
      <c r="E47" s="53">
        <v>-279190048</v>
      </c>
      <c r="F47" s="54">
        <f t="shared" si="1"/>
        <v>-311679644</v>
      </c>
      <c r="G47" s="52">
        <v>-31229221</v>
      </c>
      <c r="H47" s="53">
        <v>-242427261</v>
      </c>
      <c r="I47" s="54">
        <f t="shared" si="2"/>
        <v>-273656482</v>
      </c>
    </row>
    <row r="48" spans="1:9" x14ac:dyDescent="0.2">
      <c r="A48" s="213" t="s">
        <v>17</v>
      </c>
      <c r="B48" s="213"/>
      <c r="C48" s="29">
        <v>159</v>
      </c>
      <c r="D48" s="52">
        <v>0</v>
      </c>
      <c r="E48" s="53">
        <v>85926298</v>
      </c>
      <c r="F48" s="54">
        <f t="shared" si="1"/>
        <v>85926298</v>
      </c>
      <c r="G48" s="52">
        <v>0</v>
      </c>
      <c r="H48" s="53">
        <v>-19869176</v>
      </c>
      <c r="I48" s="54">
        <f t="shared" si="2"/>
        <v>-19869176</v>
      </c>
    </row>
    <row r="49" spans="1:9" ht="24.75" customHeight="1" x14ac:dyDescent="0.2">
      <c r="A49" s="219" t="s">
        <v>231</v>
      </c>
      <c r="B49" s="219"/>
      <c r="C49" s="32">
        <v>160</v>
      </c>
      <c r="D49" s="55">
        <f>D50+D51+D52</f>
        <v>-58418278</v>
      </c>
      <c r="E49" s="56">
        <f>E50+E51+E52</f>
        <v>-510988030</v>
      </c>
      <c r="F49" s="54">
        <f t="shared" si="1"/>
        <v>-569406308</v>
      </c>
      <c r="G49" s="55">
        <f t="shared" ref="G49:H49" si="13">G50+G51+G52</f>
        <v>-55284031</v>
      </c>
      <c r="H49" s="56">
        <f t="shared" si="13"/>
        <v>-531114191</v>
      </c>
      <c r="I49" s="54">
        <f t="shared" si="2"/>
        <v>-586398222</v>
      </c>
    </row>
    <row r="50" spans="1:9" x14ac:dyDescent="0.2">
      <c r="A50" s="213" t="s">
        <v>232</v>
      </c>
      <c r="B50" s="213"/>
      <c r="C50" s="29">
        <v>161</v>
      </c>
      <c r="D50" s="52">
        <v>-3587588</v>
      </c>
      <c r="E50" s="53">
        <v>-52215525</v>
      </c>
      <c r="F50" s="54">
        <f t="shared" si="1"/>
        <v>-55803113</v>
      </c>
      <c r="G50" s="52">
        <v>-4915380</v>
      </c>
      <c r="H50" s="53">
        <v>-73255859</v>
      </c>
      <c r="I50" s="54">
        <f t="shared" si="2"/>
        <v>-78171239</v>
      </c>
    </row>
    <row r="51" spans="1:9" x14ac:dyDescent="0.2">
      <c r="A51" s="213" t="s">
        <v>28</v>
      </c>
      <c r="B51" s="213"/>
      <c r="C51" s="29">
        <v>162</v>
      </c>
      <c r="D51" s="52">
        <v>-22708883</v>
      </c>
      <c r="E51" s="53">
        <v>-185368978</v>
      </c>
      <c r="F51" s="54">
        <f t="shared" si="1"/>
        <v>-208077861</v>
      </c>
      <c r="G51" s="52">
        <v>-21543631</v>
      </c>
      <c r="H51" s="53">
        <v>-192985575</v>
      </c>
      <c r="I51" s="54">
        <f t="shared" si="2"/>
        <v>-214529206</v>
      </c>
    </row>
    <row r="52" spans="1:9" x14ac:dyDescent="0.2">
      <c r="A52" s="213" t="s">
        <v>29</v>
      </c>
      <c r="B52" s="213"/>
      <c r="C52" s="29">
        <v>163</v>
      </c>
      <c r="D52" s="52">
        <v>-32121807</v>
      </c>
      <c r="E52" s="53">
        <v>-273403527</v>
      </c>
      <c r="F52" s="54">
        <f t="shared" si="1"/>
        <v>-305525334</v>
      </c>
      <c r="G52" s="52">
        <v>-28825020</v>
      </c>
      <c r="H52" s="53">
        <v>-264872757</v>
      </c>
      <c r="I52" s="54">
        <f t="shared" si="2"/>
        <v>-293697777</v>
      </c>
    </row>
    <row r="53" spans="1:9" x14ac:dyDescent="0.2">
      <c r="A53" s="218" t="s">
        <v>233</v>
      </c>
      <c r="B53" s="219"/>
      <c r="C53" s="32">
        <v>164</v>
      </c>
      <c r="D53" s="55">
        <f>D54+D55+D56+D57+D58+D59+D60</f>
        <v>-39113639</v>
      </c>
      <c r="E53" s="56">
        <f>E54+E55+E56+E57+E58+E59+E60</f>
        <v>-171225960</v>
      </c>
      <c r="F53" s="54">
        <f t="shared" si="1"/>
        <v>-210339599</v>
      </c>
      <c r="G53" s="55">
        <f t="shared" ref="G53:H53" si="14">G54+G55+G56+G57+G58+G59+G60</f>
        <v>-5283299</v>
      </c>
      <c r="H53" s="56">
        <f t="shared" si="14"/>
        <v>-127037705</v>
      </c>
      <c r="I53" s="54">
        <f t="shared" si="2"/>
        <v>-132321004</v>
      </c>
    </row>
    <row r="54" spans="1:9" ht="24" customHeight="1" x14ac:dyDescent="0.2">
      <c r="A54" s="213" t="s">
        <v>318</v>
      </c>
      <c r="B54" s="213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">
      <c r="A55" s="213" t="s">
        <v>30</v>
      </c>
      <c r="B55" s="213"/>
      <c r="C55" s="29">
        <v>166</v>
      </c>
      <c r="D55" s="52">
        <v>-25239</v>
      </c>
      <c r="E55" s="53">
        <v>-1256373</v>
      </c>
      <c r="F55" s="54">
        <f t="shared" si="1"/>
        <v>-1281612</v>
      </c>
      <c r="G55" s="52">
        <v>-1497672</v>
      </c>
      <c r="H55" s="53">
        <v>-10208393</v>
      </c>
      <c r="I55" s="54">
        <f t="shared" si="2"/>
        <v>-11706065</v>
      </c>
    </row>
    <row r="56" spans="1:9" x14ac:dyDescent="0.2">
      <c r="A56" s="213" t="s">
        <v>69</v>
      </c>
      <c r="B56" s="213"/>
      <c r="C56" s="29">
        <v>167</v>
      </c>
      <c r="D56" s="52">
        <v>-452538</v>
      </c>
      <c r="E56" s="53">
        <v>-26801280</v>
      </c>
      <c r="F56" s="54">
        <f t="shared" si="1"/>
        <v>-27253818</v>
      </c>
      <c r="G56" s="52">
        <v>0</v>
      </c>
      <c r="H56" s="53">
        <v>-6207261</v>
      </c>
      <c r="I56" s="54">
        <f t="shared" si="2"/>
        <v>-6207261</v>
      </c>
    </row>
    <row r="57" spans="1:9" x14ac:dyDescent="0.2">
      <c r="A57" s="213" t="s">
        <v>234</v>
      </c>
      <c r="B57" s="213"/>
      <c r="C57" s="29">
        <v>168</v>
      </c>
      <c r="D57" s="52">
        <v>-3811436</v>
      </c>
      <c r="E57" s="53">
        <v>-9399852</v>
      </c>
      <c r="F57" s="54">
        <f t="shared" si="1"/>
        <v>-13211288</v>
      </c>
      <c r="G57" s="52">
        <v>-864282</v>
      </c>
      <c r="H57" s="53">
        <v>-16181820</v>
      </c>
      <c r="I57" s="54">
        <f t="shared" si="2"/>
        <v>-17046102</v>
      </c>
    </row>
    <row r="58" spans="1:9" x14ac:dyDescent="0.2">
      <c r="A58" s="213" t="s">
        <v>235</v>
      </c>
      <c r="B58" s="213"/>
      <c r="C58" s="29">
        <v>169</v>
      </c>
      <c r="D58" s="52">
        <v>-195541</v>
      </c>
      <c r="E58" s="53">
        <v>-4686727</v>
      </c>
      <c r="F58" s="54">
        <f t="shared" si="1"/>
        <v>-4882268</v>
      </c>
      <c r="G58" s="52">
        <v>-333394</v>
      </c>
      <c r="H58" s="53">
        <v>-5386094</v>
      </c>
      <c r="I58" s="54">
        <f t="shared" si="2"/>
        <v>-5719488</v>
      </c>
    </row>
    <row r="59" spans="1:9" x14ac:dyDescent="0.2">
      <c r="A59" s="213" t="s">
        <v>236</v>
      </c>
      <c r="B59" s="213"/>
      <c r="C59" s="29">
        <v>170</v>
      </c>
      <c r="D59" s="52">
        <v>-32219555</v>
      </c>
      <c r="E59" s="53">
        <v>-14930325</v>
      </c>
      <c r="F59" s="54">
        <f t="shared" si="1"/>
        <v>-47149880</v>
      </c>
      <c r="G59" s="52">
        <v>0</v>
      </c>
      <c r="H59" s="53">
        <v>0</v>
      </c>
      <c r="I59" s="54">
        <f t="shared" si="2"/>
        <v>0</v>
      </c>
    </row>
    <row r="60" spans="1:9" x14ac:dyDescent="0.2">
      <c r="A60" s="213" t="s">
        <v>94</v>
      </c>
      <c r="B60" s="213"/>
      <c r="C60" s="29">
        <v>171</v>
      </c>
      <c r="D60" s="52">
        <v>-2409330</v>
      </c>
      <c r="E60" s="53">
        <v>-114151403</v>
      </c>
      <c r="F60" s="54">
        <f t="shared" si="1"/>
        <v>-116560733</v>
      </c>
      <c r="G60" s="52">
        <v>-2587951</v>
      </c>
      <c r="H60" s="53">
        <v>-89054137</v>
      </c>
      <c r="I60" s="54">
        <f t="shared" si="2"/>
        <v>-91642088</v>
      </c>
    </row>
    <row r="61" spans="1:9" ht="29.25" customHeight="1" x14ac:dyDescent="0.2">
      <c r="A61" s="218" t="s">
        <v>319</v>
      </c>
      <c r="B61" s="219"/>
      <c r="C61" s="32">
        <v>172</v>
      </c>
      <c r="D61" s="55">
        <f>D62+D63</f>
        <v>-587855</v>
      </c>
      <c r="E61" s="56">
        <f>E62+E63</f>
        <v>-53742564</v>
      </c>
      <c r="F61" s="54">
        <f t="shared" si="1"/>
        <v>-54330419</v>
      </c>
      <c r="G61" s="55">
        <f t="shared" ref="G61:H61" si="15">G62+G63</f>
        <v>-1005705</v>
      </c>
      <c r="H61" s="56">
        <f t="shared" si="15"/>
        <v>-59000492</v>
      </c>
      <c r="I61" s="54">
        <f t="shared" si="2"/>
        <v>-60006197</v>
      </c>
    </row>
    <row r="62" spans="1:9" x14ac:dyDescent="0.2">
      <c r="A62" s="213" t="s">
        <v>31</v>
      </c>
      <c r="B62" s="213"/>
      <c r="C62" s="29">
        <v>173</v>
      </c>
      <c r="D62" s="52">
        <v>0</v>
      </c>
      <c r="E62" s="53">
        <v>-1181277</v>
      </c>
      <c r="F62" s="54">
        <f t="shared" si="1"/>
        <v>-1181277</v>
      </c>
      <c r="G62" s="52">
        <v>0</v>
      </c>
      <c r="H62" s="53">
        <v>-960874</v>
      </c>
      <c r="I62" s="54">
        <f t="shared" si="2"/>
        <v>-960874</v>
      </c>
    </row>
    <row r="63" spans="1:9" x14ac:dyDescent="0.2">
      <c r="A63" s="213" t="s">
        <v>32</v>
      </c>
      <c r="B63" s="213"/>
      <c r="C63" s="29">
        <v>174</v>
      </c>
      <c r="D63" s="52">
        <v>-587855</v>
      </c>
      <c r="E63" s="53">
        <v>-52561287</v>
      </c>
      <c r="F63" s="54">
        <f t="shared" si="1"/>
        <v>-53149142</v>
      </c>
      <c r="G63" s="52">
        <v>-1005705</v>
      </c>
      <c r="H63" s="53">
        <v>-58039618</v>
      </c>
      <c r="I63" s="54">
        <f t="shared" si="2"/>
        <v>-59045323</v>
      </c>
    </row>
    <row r="64" spans="1:9" x14ac:dyDescent="0.2">
      <c r="A64" s="220" t="s">
        <v>238</v>
      </c>
      <c r="B64" s="213"/>
      <c r="C64" s="29">
        <v>175</v>
      </c>
      <c r="D64" s="52">
        <v>-1973</v>
      </c>
      <c r="E64" s="53">
        <v>-18841631</v>
      </c>
      <c r="F64" s="54">
        <f t="shared" si="1"/>
        <v>-18843604</v>
      </c>
      <c r="G64" s="52">
        <v>-989</v>
      </c>
      <c r="H64" s="53">
        <v>-11874464</v>
      </c>
      <c r="I64" s="54">
        <f t="shared" si="2"/>
        <v>-11875453</v>
      </c>
    </row>
    <row r="65" spans="1:9" ht="42" customHeight="1" x14ac:dyDescent="0.2">
      <c r="A65" s="218" t="s">
        <v>249</v>
      </c>
      <c r="B65" s="219"/>
      <c r="C65" s="32">
        <v>176</v>
      </c>
      <c r="D65" s="55">
        <f>D7+D13+D21+D22+D23+D24+D31+D38+D41+D53+D61+D64+D44</f>
        <v>41874998</v>
      </c>
      <c r="E65" s="56">
        <f>E7+E13+E21+E22+E23+E24+E31+E38+E41+E53+E61+E64+E44</f>
        <v>361596576</v>
      </c>
      <c r="F65" s="54">
        <f t="shared" si="1"/>
        <v>403471574</v>
      </c>
      <c r="G65" s="55">
        <f t="shared" ref="G65:H65" si="16">G7+G13+G21+G22+G23+G24+G31+G38+G41+G53+G61+G64+G44</f>
        <v>46928366</v>
      </c>
      <c r="H65" s="56">
        <f t="shared" si="16"/>
        <v>364705111</v>
      </c>
      <c r="I65" s="54">
        <f t="shared" si="2"/>
        <v>411633477</v>
      </c>
    </row>
    <row r="66" spans="1:9" x14ac:dyDescent="0.2">
      <c r="A66" s="218" t="s">
        <v>239</v>
      </c>
      <c r="B66" s="219"/>
      <c r="C66" s="32">
        <v>177</v>
      </c>
      <c r="D66" s="55">
        <f>D67+D68</f>
        <v>-6197221</v>
      </c>
      <c r="E66" s="56">
        <f>E67+E68</f>
        <v>-60100381</v>
      </c>
      <c r="F66" s="54">
        <f t="shared" si="1"/>
        <v>-66297602</v>
      </c>
      <c r="G66" s="55">
        <f t="shared" ref="G66:H66" si="17">G67+G68</f>
        <v>-9530319</v>
      </c>
      <c r="H66" s="56">
        <f t="shared" si="17"/>
        <v>-62363599</v>
      </c>
      <c r="I66" s="54">
        <f t="shared" si="2"/>
        <v>-71893918</v>
      </c>
    </row>
    <row r="67" spans="1:9" x14ac:dyDescent="0.2">
      <c r="A67" s="213" t="s">
        <v>240</v>
      </c>
      <c r="B67" s="213"/>
      <c r="C67" s="29">
        <v>178</v>
      </c>
      <c r="D67" s="52">
        <v>-7798408</v>
      </c>
      <c r="E67" s="53">
        <v>-42614586</v>
      </c>
      <c r="F67" s="54">
        <f t="shared" si="1"/>
        <v>-50412994</v>
      </c>
      <c r="G67" s="52">
        <v>-9446469</v>
      </c>
      <c r="H67" s="53">
        <v>-50445094</v>
      </c>
      <c r="I67" s="54">
        <f t="shared" si="2"/>
        <v>-59891563</v>
      </c>
    </row>
    <row r="68" spans="1:9" x14ac:dyDescent="0.2">
      <c r="A68" s="213" t="s">
        <v>241</v>
      </c>
      <c r="B68" s="213"/>
      <c r="C68" s="29">
        <v>179</v>
      </c>
      <c r="D68" s="52">
        <v>1601187</v>
      </c>
      <c r="E68" s="53">
        <v>-17485795</v>
      </c>
      <c r="F68" s="54">
        <f t="shared" si="1"/>
        <v>-15884608</v>
      </c>
      <c r="G68" s="52">
        <v>-83850</v>
      </c>
      <c r="H68" s="53">
        <v>-11918505</v>
      </c>
      <c r="I68" s="54">
        <f t="shared" si="2"/>
        <v>-12002355</v>
      </c>
    </row>
    <row r="69" spans="1:9" ht="24" customHeight="1" x14ac:dyDescent="0.2">
      <c r="A69" s="218" t="s">
        <v>320</v>
      </c>
      <c r="B69" s="219"/>
      <c r="C69" s="32">
        <v>180</v>
      </c>
      <c r="D69" s="55">
        <f>D65+D66</f>
        <v>35677777</v>
      </c>
      <c r="E69" s="56">
        <f>E65+E66</f>
        <v>301496195</v>
      </c>
      <c r="F69" s="54">
        <f t="shared" si="1"/>
        <v>337173972</v>
      </c>
      <c r="G69" s="55">
        <f t="shared" ref="G69:H69" si="18">G65+G66</f>
        <v>37398047</v>
      </c>
      <c r="H69" s="56">
        <f t="shared" si="18"/>
        <v>302341512</v>
      </c>
      <c r="I69" s="54">
        <f t="shared" si="2"/>
        <v>339739559</v>
      </c>
    </row>
    <row r="70" spans="1:9" x14ac:dyDescent="0.2">
      <c r="A70" s="222" t="s">
        <v>95</v>
      </c>
      <c r="B70" s="222"/>
      <c r="C70" s="29">
        <v>181</v>
      </c>
      <c r="D70" s="52">
        <v>36016327</v>
      </c>
      <c r="E70" s="53">
        <v>301063556</v>
      </c>
      <c r="F70" s="54">
        <f t="shared" si="1"/>
        <v>337079883</v>
      </c>
      <c r="G70" s="52">
        <v>37864623</v>
      </c>
      <c r="H70" s="53">
        <v>301527573</v>
      </c>
      <c r="I70" s="54">
        <f t="shared" si="2"/>
        <v>339392196</v>
      </c>
    </row>
    <row r="71" spans="1:9" x14ac:dyDescent="0.2">
      <c r="A71" s="222" t="s">
        <v>242</v>
      </c>
      <c r="B71" s="222"/>
      <c r="C71" s="29">
        <v>182</v>
      </c>
      <c r="D71" s="52">
        <v>-338550</v>
      </c>
      <c r="E71" s="53">
        <v>432639</v>
      </c>
      <c r="F71" s="54">
        <f t="shared" si="1"/>
        <v>94089</v>
      </c>
      <c r="G71" s="52">
        <v>-466576</v>
      </c>
      <c r="H71" s="53">
        <v>813939</v>
      </c>
      <c r="I71" s="54">
        <f t="shared" si="2"/>
        <v>347363</v>
      </c>
    </row>
    <row r="72" spans="1:9" ht="30" customHeight="1" x14ac:dyDescent="0.2">
      <c r="A72" s="218" t="s">
        <v>243</v>
      </c>
      <c r="B72" s="218"/>
      <c r="C72" s="32">
        <v>183</v>
      </c>
      <c r="D72" s="55">
        <f>D7+D13+D21+D22+D23+D68</f>
        <v>835477864</v>
      </c>
      <c r="E72" s="56">
        <f>E7+E13+E21+E22+E23+E68</f>
        <v>2831701223</v>
      </c>
      <c r="F72" s="54">
        <f t="shared" ref="F72:F86" si="19">D72+E72</f>
        <v>3667179087</v>
      </c>
      <c r="G72" s="55">
        <f t="shared" ref="G72:H72" si="20">G7+G13+G21+G22+G23+G68</f>
        <v>796003402</v>
      </c>
      <c r="H72" s="56">
        <f t="shared" si="20"/>
        <v>2919415439</v>
      </c>
      <c r="I72" s="54">
        <f t="shared" ref="I72:I86" si="21">G72+H72</f>
        <v>3715418841</v>
      </c>
    </row>
    <row r="73" spans="1:9" ht="31.5" customHeight="1" x14ac:dyDescent="0.2">
      <c r="A73" s="218" t="s">
        <v>316</v>
      </c>
      <c r="B73" s="218"/>
      <c r="C73" s="32">
        <v>184</v>
      </c>
      <c r="D73" s="55">
        <f>D24+D31+D38+D41+D44+D53+D61+D64+D67</f>
        <v>-799800087</v>
      </c>
      <c r="E73" s="56">
        <f>E24+E31+E38+E41+E44+E53+E61+E64+E67</f>
        <v>-2530205028</v>
      </c>
      <c r="F73" s="54">
        <f t="shared" si="19"/>
        <v>-3330005115</v>
      </c>
      <c r="G73" s="55">
        <f t="shared" ref="G73:H73" si="22">G24+G31+G38+G41+G44+G53+G61+G64+G67</f>
        <v>-758605355</v>
      </c>
      <c r="H73" s="56">
        <f t="shared" si="22"/>
        <v>-2617073927</v>
      </c>
      <c r="I73" s="54">
        <f t="shared" si="21"/>
        <v>-3375679282</v>
      </c>
    </row>
    <row r="74" spans="1:9" x14ac:dyDescent="0.2">
      <c r="A74" s="218" t="s">
        <v>244</v>
      </c>
      <c r="B74" s="219"/>
      <c r="C74" s="32">
        <v>185</v>
      </c>
      <c r="D74" s="55">
        <f>D75+D76+D77+D78+D79+D80+D81+D82</f>
        <v>8618315</v>
      </c>
      <c r="E74" s="56">
        <f>E75+E76+E77+E78+E79+E80+E81+E82</f>
        <v>-46799527</v>
      </c>
      <c r="F74" s="54">
        <f t="shared" si="19"/>
        <v>-38181212</v>
      </c>
      <c r="G74" s="55">
        <f t="shared" ref="G74:H74" si="23">G75+G76+G77+G78+G79+G80+G81+G82</f>
        <v>85280493</v>
      </c>
      <c r="H74" s="56">
        <f t="shared" si="23"/>
        <v>185551146</v>
      </c>
      <c r="I74" s="54">
        <f t="shared" si="21"/>
        <v>270831639</v>
      </c>
    </row>
    <row r="75" spans="1:9" ht="27.75" customHeight="1" x14ac:dyDescent="0.2">
      <c r="A75" s="221" t="s">
        <v>321</v>
      </c>
      <c r="B75" s="221"/>
      <c r="C75" s="29">
        <v>186</v>
      </c>
      <c r="D75" s="52">
        <v>-810722</v>
      </c>
      <c r="E75" s="53">
        <v>-1477413</v>
      </c>
      <c r="F75" s="54">
        <f t="shared" si="19"/>
        <v>-2288135</v>
      </c>
      <c r="G75" s="52">
        <v>389037</v>
      </c>
      <c r="H75" s="53">
        <v>769314</v>
      </c>
      <c r="I75" s="54">
        <f t="shared" si="21"/>
        <v>1158351</v>
      </c>
    </row>
    <row r="76" spans="1:9" ht="21.6" customHeight="1" x14ac:dyDescent="0.2">
      <c r="A76" s="221" t="s">
        <v>322</v>
      </c>
      <c r="B76" s="221"/>
      <c r="C76" s="29">
        <v>187</v>
      </c>
      <c r="D76" s="52">
        <v>8817617</v>
      </c>
      <c r="E76" s="53">
        <v>-52887738</v>
      </c>
      <c r="F76" s="54">
        <f t="shared" si="19"/>
        <v>-44070121</v>
      </c>
      <c r="G76" s="52">
        <v>103105740</v>
      </c>
      <c r="H76" s="53">
        <v>200907706</v>
      </c>
      <c r="I76" s="54">
        <f t="shared" si="21"/>
        <v>304013446</v>
      </c>
    </row>
    <row r="77" spans="1:9" ht="28.15" customHeight="1" x14ac:dyDescent="0.2">
      <c r="A77" s="221" t="s">
        <v>323</v>
      </c>
      <c r="B77" s="221"/>
      <c r="C77" s="29">
        <v>188</v>
      </c>
      <c r="D77" s="52">
        <v>0</v>
      </c>
      <c r="E77" s="53">
        <v>-2233646</v>
      </c>
      <c r="F77" s="54">
        <f t="shared" si="19"/>
        <v>-2233646</v>
      </c>
      <c r="G77" s="52">
        <v>0</v>
      </c>
      <c r="H77" s="53">
        <v>23762189</v>
      </c>
      <c r="I77" s="54">
        <f t="shared" si="21"/>
        <v>23762189</v>
      </c>
    </row>
    <row r="78" spans="1:9" ht="25.15" customHeight="1" x14ac:dyDescent="0.2">
      <c r="A78" s="221" t="s">
        <v>324</v>
      </c>
      <c r="B78" s="221"/>
      <c r="C78" s="29">
        <v>189</v>
      </c>
      <c r="D78" s="52">
        <v>0</v>
      </c>
      <c r="E78" s="53">
        <v>0</v>
      </c>
      <c r="F78" s="54">
        <f t="shared" si="19"/>
        <v>0</v>
      </c>
      <c r="G78" s="52">
        <v>0</v>
      </c>
      <c r="H78" s="53">
        <v>0</v>
      </c>
      <c r="I78" s="54">
        <f t="shared" si="21"/>
        <v>0</v>
      </c>
    </row>
    <row r="79" spans="1:9" x14ac:dyDescent="0.2">
      <c r="A79" s="221" t="s">
        <v>96</v>
      </c>
      <c r="B79" s="221"/>
      <c r="C79" s="29">
        <v>190</v>
      </c>
      <c r="D79" s="52">
        <v>0</v>
      </c>
      <c r="E79" s="53">
        <v>0</v>
      </c>
      <c r="F79" s="54">
        <f t="shared" si="19"/>
        <v>0</v>
      </c>
      <c r="G79" s="52">
        <v>0</v>
      </c>
      <c r="H79" s="53">
        <v>0</v>
      </c>
      <c r="I79" s="54">
        <f t="shared" si="21"/>
        <v>0</v>
      </c>
    </row>
    <row r="80" spans="1:9" ht="21" customHeight="1" x14ac:dyDescent="0.2">
      <c r="A80" s="221" t="s">
        <v>97</v>
      </c>
      <c r="B80" s="221"/>
      <c r="C80" s="29">
        <v>191</v>
      </c>
      <c r="D80" s="52">
        <v>0</v>
      </c>
      <c r="E80" s="53">
        <v>0</v>
      </c>
      <c r="F80" s="54">
        <f t="shared" si="19"/>
        <v>0</v>
      </c>
      <c r="G80" s="52">
        <v>0</v>
      </c>
      <c r="H80" s="53">
        <v>0</v>
      </c>
      <c r="I80" s="54">
        <f t="shared" si="21"/>
        <v>0</v>
      </c>
    </row>
    <row r="81" spans="1:9" ht="16.149999999999999" customHeight="1" x14ac:dyDescent="0.2">
      <c r="A81" s="221" t="s">
        <v>98</v>
      </c>
      <c r="B81" s="221"/>
      <c r="C81" s="29">
        <v>192</v>
      </c>
      <c r="D81" s="52">
        <v>0</v>
      </c>
      <c r="E81" s="53">
        <v>0</v>
      </c>
      <c r="F81" s="54">
        <f t="shared" si="19"/>
        <v>0</v>
      </c>
      <c r="G81" s="52">
        <v>0</v>
      </c>
      <c r="H81" s="53">
        <v>0</v>
      </c>
      <c r="I81" s="54">
        <f t="shared" si="21"/>
        <v>0</v>
      </c>
    </row>
    <row r="82" spans="1:9" x14ac:dyDescent="0.2">
      <c r="A82" s="221" t="s">
        <v>99</v>
      </c>
      <c r="B82" s="221"/>
      <c r="C82" s="29">
        <v>193</v>
      </c>
      <c r="D82" s="52">
        <v>611420</v>
      </c>
      <c r="E82" s="53">
        <v>9799270</v>
      </c>
      <c r="F82" s="54">
        <f t="shared" si="19"/>
        <v>10410690</v>
      </c>
      <c r="G82" s="52">
        <v>-18214284</v>
      </c>
      <c r="H82" s="53">
        <v>-39888063</v>
      </c>
      <c r="I82" s="54">
        <f t="shared" si="21"/>
        <v>-58102347</v>
      </c>
    </row>
    <row r="83" spans="1:9" x14ac:dyDescent="0.2">
      <c r="A83" s="218" t="s">
        <v>245</v>
      </c>
      <c r="B83" s="219"/>
      <c r="C83" s="32">
        <v>194</v>
      </c>
      <c r="D83" s="55">
        <f>D69+D74</f>
        <v>44296092</v>
      </c>
      <c r="E83" s="56">
        <f>E69+E74</f>
        <v>254696668</v>
      </c>
      <c r="F83" s="54">
        <f t="shared" si="19"/>
        <v>298992760</v>
      </c>
      <c r="G83" s="55">
        <f t="shared" ref="G83:H83" si="24">G69+G74</f>
        <v>122678540</v>
      </c>
      <c r="H83" s="56">
        <f t="shared" si="24"/>
        <v>487892658</v>
      </c>
      <c r="I83" s="54">
        <f t="shared" si="21"/>
        <v>610571198</v>
      </c>
    </row>
    <row r="84" spans="1:9" x14ac:dyDescent="0.2">
      <c r="A84" s="222" t="s">
        <v>246</v>
      </c>
      <c r="B84" s="222"/>
      <c r="C84" s="29">
        <v>195</v>
      </c>
      <c r="D84" s="52">
        <v>44645469</v>
      </c>
      <c r="E84" s="53">
        <v>254300904</v>
      </c>
      <c r="F84" s="54">
        <f t="shared" si="19"/>
        <v>298946373</v>
      </c>
      <c r="G84" s="52">
        <v>123143327</v>
      </c>
      <c r="H84" s="53">
        <v>486978643</v>
      </c>
      <c r="I84" s="54">
        <f t="shared" si="21"/>
        <v>610121970</v>
      </c>
    </row>
    <row r="85" spans="1:9" x14ac:dyDescent="0.2">
      <c r="A85" s="222" t="s">
        <v>247</v>
      </c>
      <c r="B85" s="222"/>
      <c r="C85" s="29">
        <v>196</v>
      </c>
      <c r="D85" s="52">
        <v>-349377</v>
      </c>
      <c r="E85" s="53">
        <v>395764</v>
      </c>
      <c r="F85" s="54">
        <f t="shared" si="19"/>
        <v>46387</v>
      </c>
      <c r="G85" s="52">
        <v>-464787</v>
      </c>
      <c r="H85" s="53">
        <v>914015</v>
      </c>
      <c r="I85" s="54">
        <f t="shared" si="21"/>
        <v>449228</v>
      </c>
    </row>
    <row r="86" spans="1:9" x14ac:dyDescent="0.2">
      <c r="A86" s="223" t="s">
        <v>110</v>
      </c>
      <c r="B86" s="224"/>
      <c r="C86" s="30">
        <v>197</v>
      </c>
      <c r="D86" s="52">
        <v>0</v>
      </c>
      <c r="E86" s="53">
        <v>0</v>
      </c>
      <c r="F86" s="57">
        <f t="shared" si="19"/>
        <v>0</v>
      </c>
      <c r="G86" s="52">
        <v>0</v>
      </c>
      <c r="H86" s="53">
        <v>0</v>
      </c>
      <c r="I86" s="57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tabSelected="1" view="pageBreakPreview" topLeftCell="A64" zoomScaleNormal="100" zoomScaleSheetLayoutView="100" workbookViewId="0">
      <selection activeCell="D8" sqref="D8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00" t="s">
        <v>349</v>
      </c>
      <c r="B1" s="188"/>
      <c r="C1" s="188"/>
      <c r="D1" s="188"/>
      <c r="E1" s="188"/>
      <c r="F1" s="188"/>
      <c r="G1" s="188"/>
      <c r="H1" s="188"/>
      <c r="I1" s="188"/>
    </row>
    <row r="2" spans="1:9" ht="12.75" customHeight="1" x14ac:dyDescent="0.2">
      <c r="A2" s="189" t="s">
        <v>421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191" t="s">
        <v>0</v>
      </c>
      <c r="B4" s="192"/>
      <c r="C4" s="191" t="s">
        <v>77</v>
      </c>
      <c r="D4" s="193" t="s">
        <v>4</v>
      </c>
      <c r="E4" s="194"/>
      <c r="F4" s="194"/>
      <c r="G4" s="193" t="s">
        <v>285</v>
      </c>
      <c r="H4" s="194"/>
      <c r="I4" s="194"/>
    </row>
    <row r="5" spans="1:9" ht="24" customHeight="1" x14ac:dyDescent="0.2">
      <c r="A5" s="192"/>
      <c r="B5" s="192"/>
      <c r="C5" s="19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191">
        <v>1</v>
      </c>
      <c r="B6" s="19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184" t="s">
        <v>205</v>
      </c>
      <c r="B7" s="185"/>
      <c r="C7" s="26">
        <v>118</v>
      </c>
      <c r="D7" s="40">
        <f>D8+D9+D10+D11+D12</f>
        <v>151171283</v>
      </c>
      <c r="E7" s="40">
        <f>E8+E9+E10+E11+E12</f>
        <v>557725422</v>
      </c>
      <c r="F7" s="40">
        <f>D7+E7</f>
        <v>708896705</v>
      </c>
      <c r="G7" s="40">
        <f t="shared" ref="G7:H7" si="0">G8+G9+G10+G11+G12</f>
        <v>116230405</v>
      </c>
      <c r="H7" s="40">
        <f t="shared" si="0"/>
        <v>616523988</v>
      </c>
      <c r="I7" s="40">
        <f>G7+H7</f>
        <v>732754393</v>
      </c>
    </row>
    <row r="8" spans="1:9" x14ac:dyDescent="0.2">
      <c r="A8" s="195" t="s">
        <v>67</v>
      </c>
      <c r="B8" s="195"/>
      <c r="C8" s="27">
        <v>119</v>
      </c>
      <c r="D8" s="41">
        <v>151604526</v>
      </c>
      <c r="E8" s="41">
        <v>471085008</v>
      </c>
      <c r="F8" s="40">
        <f t="shared" ref="F8:F71" si="1">D8+E8</f>
        <v>622689534</v>
      </c>
      <c r="G8" s="41">
        <v>116542615</v>
      </c>
      <c r="H8" s="41">
        <v>495000388</v>
      </c>
      <c r="I8" s="40">
        <f t="shared" ref="I8:I71" si="2">G8+H8</f>
        <v>611543003</v>
      </c>
    </row>
    <row r="9" spans="1:9" ht="19.5" customHeight="1" x14ac:dyDescent="0.2">
      <c r="A9" s="195" t="s">
        <v>206</v>
      </c>
      <c r="B9" s="195"/>
      <c r="C9" s="27">
        <v>120</v>
      </c>
      <c r="D9" s="41">
        <v>0</v>
      </c>
      <c r="E9" s="41">
        <v>-2626022</v>
      </c>
      <c r="F9" s="40">
        <f t="shared" si="1"/>
        <v>-2626022</v>
      </c>
      <c r="G9" s="41">
        <v>0</v>
      </c>
      <c r="H9" s="41">
        <v>11203784</v>
      </c>
      <c r="I9" s="40">
        <f t="shared" si="2"/>
        <v>11203784</v>
      </c>
    </row>
    <row r="10" spans="1:9" x14ac:dyDescent="0.2">
      <c r="A10" s="195" t="s">
        <v>207</v>
      </c>
      <c r="B10" s="195"/>
      <c r="C10" s="27">
        <v>121</v>
      </c>
      <c r="D10" s="41">
        <v>-20632</v>
      </c>
      <c r="E10" s="41">
        <v>-59874713</v>
      </c>
      <c r="F10" s="40">
        <f t="shared" si="1"/>
        <v>-59895345</v>
      </c>
      <c r="G10" s="41">
        <v>-134104</v>
      </c>
      <c r="H10" s="41">
        <v>-42192413</v>
      </c>
      <c r="I10" s="40">
        <f t="shared" si="2"/>
        <v>-42326517</v>
      </c>
    </row>
    <row r="11" spans="1:9" ht="22.5" customHeight="1" x14ac:dyDescent="0.2">
      <c r="A11" s="195" t="s">
        <v>208</v>
      </c>
      <c r="B11" s="195"/>
      <c r="C11" s="27">
        <v>122</v>
      </c>
      <c r="D11" s="41">
        <v>-379999</v>
      </c>
      <c r="E11" s="41">
        <v>172548726</v>
      </c>
      <c r="F11" s="40">
        <f t="shared" si="1"/>
        <v>172168727</v>
      </c>
      <c r="G11" s="41">
        <v>-229124</v>
      </c>
      <c r="H11" s="41">
        <v>188238116</v>
      </c>
      <c r="I11" s="40">
        <f t="shared" si="2"/>
        <v>188008992</v>
      </c>
    </row>
    <row r="12" spans="1:9" ht="21.75" customHeight="1" x14ac:dyDescent="0.2">
      <c r="A12" s="195" t="s">
        <v>209</v>
      </c>
      <c r="B12" s="195"/>
      <c r="C12" s="27">
        <v>123</v>
      </c>
      <c r="D12" s="41">
        <v>-32612</v>
      </c>
      <c r="E12" s="41">
        <v>-23407577</v>
      </c>
      <c r="F12" s="40">
        <f t="shared" si="1"/>
        <v>-23440189</v>
      </c>
      <c r="G12" s="41">
        <v>51018</v>
      </c>
      <c r="H12" s="41">
        <v>-35725887</v>
      </c>
      <c r="I12" s="40">
        <f t="shared" si="2"/>
        <v>-35674869</v>
      </c>
    </row>
    <row r="13" spans="1:9" x14ac:dyDescent="0.2">
      <c r="A13" s="184" t="s">
        <v>210</v>
      </c>
      <c r="B13" s="185"/>
      <c r="C13" s="26">
        <v>124</v>
      </c>
      <c r="D13" s="40">
        <f>D14+D15+D16+D17+D18+D19+D20</f>
        <v>37307126</v>
      </c>
      <c r="E13" s="40">
        <f>E14+E15+E16+E17+E18+E19+E20</f>
        <v>84010866</v>
      </c>
      <c r="F13" s="40">
        <f t="shared" si="1"/>
        <v>121317992</v>
      </c>
      <c r="G13" s="40">
        <f t="shared" ref="G13" si="3">G14+G15+G16+G17+G18+G19+G20</f>
        <v>41360256</v>
      </c>
      <c r="H13" s="40">
        <f>H14+H15+H16+H17+H18+H19+H20</f>
        <v>129477333</v>
      </c>
      <c r="I13" s="40">
        <f t="shared" si="2"/>
        <v>170837589</v>
      </c>
    </row>
    <row r="14" spans="1:9" ht="24" customHeight="1" x14ac:dyDescent="0.2">
      <c r="A14" s="195" t="s">
        <v>211</v>
      </c>
      <c r="B14" s="195"/>
      <c r="C14" s="27">
        <v>125</v>
      </c>
      <c r="D14" s="41">
        <v>0</v>
      </c>
      <c r="E14" s="41">
        <v>3127493</v>
      </c>
      <c r="F14" s="40">
        <f t="shared" si="1"/>
        <v>3127493</v>
      </c>
      <c r="G14" s="41">
        <v>0</v>
      </c>
      <c r="H14" s="41">
        <v>2763223</v>
      </c>
      <c r="I14" s="40">
        <f t="shared" si="2"/>
        <v>2763223</v>
      </c>
    </row>
    <row r="15" spans="1:9" ht="24.75" customHeight="1" x14ac:dyDescent="0.2">
      <c r="A15" s="195" t="s">
        <v>212</v>
      </c>
      <c r="B15" s="195"/>
      <c r="C15" s="27">
        <v>126</v>
      </c>
      <c r="D15" s="41">
        <v>44864</v>
      </c>
      <c r="E15" s="41">
        <v>23776246</v>
      </c>
      <c r="F15" s="40">
        <f t="shared" si="1"/>
        <v>23821110</v>
      </c>
      <c r="G15" s="41">
        <v>34135</v>
      </c>
      <c r="H15" s="41">
        <v>47823567</v>
      </c>
      <c r="I15" s="40">
        <f t="shared" si="2"/>
        <v>47857702</v>
      </c>
    </row>
    <row r="16" spans="1:9" x14ac:dyDescent="0.2">
      <c r="A16" s="195" t="s">
        <v>92</v>
      </c>
      <c r="B16" s="195"/>
      <c r="C16" s="27">
        <v>127</v>
      </c>
      <c r="D16" s="41">
        <v>31816336</v>
      </c>
      <c r="E16" s="41">
        <v>30525327</v>
      </c>
      <c r="F16" s="40">
        <f t="shared" si="1"/>
        <v>62341663</v>
      </c>
      <c r="G16" s="41">
        <v>30473807</v>
      </c>
      <c r="H16" s="41">
        <v>29288344</v>
      </c>
      <c r="I16" s="40">
        <f t="shared" si="2"/>
        <v>59762151</v>
      </c>
    </row>
    <row r="17" spans="1:9" x14ac:dyDescent="0.2">
      <c r="A17" s="195" t="s">
        <v>213</v>
      </c>
      <c r="B17" s="195"/>
      <c r="C17" s="27">
        <v>128</v>
      </c>
      <c r="D17" s="41">
        <v>80601</v>
      </c>
      <c r="E17" s="41">
        <v>1271332</v>
      </c>
      <c r="F17" s="40">
        <f t="shared" si="1"/>
        <v>1351933</v>
      </c>
      <c r="G17" s="41">
        <v>133870</v>
      </c>
      <c r="H17" s="41">
        <v>1047957</v>
      </c>
      <c r="I17" s="40">
        <f t="shared" si="2"/>
        <v>1181827</v>
      </c>
    </row>
    <row r="18" spans="1:9" x14ac:dyDescent="0.2">
      <c r="A18" s="195" t="s">
        <v>214</v>
      </c>
      <c r="B18" s="195"/>
      <c r="C18" s="27">
        <v>129</v>
      </c>
      <c r="D18" s="41">
        <v>4407490</v>
      </c>
      <c r="E18" s="41">
        <v>2644328</v>
      </c>
      <c r="F18" s="40">
        <f t="shared" si="1"/>
        <v>7051818</v>
      </c>
      <c r="G18" s="41">
        <v>1875105</v>
      </c>
      <c r="H18" s="41">
        <v>7044541</v>
      </c>
      <c r="I18" s="40">
        <f t="shared" si="2"/>
        <v>8919646</v>
      </c>
    </row>
    <row r="19" spans="1:9" x14ac:dyDescent="0.2">
      <c r="A19" s="195" t="s">
        <v>6</v>
      </c>
      <c r="B19" s="195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8725227</v>
      </c>
      <c r="H19" s="41">
        <v>4669020</v>
      </c>
      <c r="I19" s="40">
        <f t="shared" si="2"/>
        <v>13394247</v>
      </c>
    </row>
    <row r="20" spans="1:9" x14ac:dyDescent="0.2">
      <c r="A20" s="195" t="s">
        <v>7</v>
      </c>
      <c r="B20" s="195"/>
      <c r="C20" s="27">
        <v>131</v>
      </c>
      <c r="D20" s="41">
        <v>957835</v>
      </c>
      <c r="E20" s="41">
        <v>22666140</v>
      </c>
      <c r="F20" s="40">
        <f t="shared" si="1"/>
        <v>23623975</v>
      </c>
      <c r="G20" s="41">
        <v>118112</v>
      </c>
      <c r="H20" s="41">
        <v>36840681</v>
      </c>
      <c r="I20" s="40">
        <f t="shared" si="2"/>
        <v>36958793</v>
      </c>
    </row>
    <row r="21" spans="1:9" x14ac:dyDescent="0.2">
      <c r="A21" s="225" t="s">
        <v>8</v>
      </c>
      <c r="B21" s="195"/>
      <c r="C21" s="27">
        <v>132</v>
      </c>
      <c r="D21" s="41">
        <v>566501</v>
      </c>
      <c r="E21" s="41">
        <v>6902304</v>
      </c>
      <c r="F21" s="40">
        <f t="shared" si="1"/>
        <v>7468805</v>
      </c>
      <c r="G21" s="41">
        <v>546883</v>
      </c>
      <c r="H21" s="41">
        <v>5439653</v>
      </c>
      <c r="I21" s="40">
        <f t="shared" si="2"/>
        <v>5986536</v>
      </c>
    </row>
    <row r="22" spans="1:9" ht="24.75" customHeight="1" x14ac:dyDescent="0.2">
      <c r="A22" s="225" t="s">
        <v>9</v>
      </c>
      <c r="B22" s="195"/>
      <c r="C22" s="27">
        <v>133</v>
      </c>
      <c r="D22" s="41">
        <v>67183</v>
      </c>
      <c r="E22" s="41">
        <v>7216558</v>
      </c>
      <c r="F22" s="40">
        <f t="shared" si="1"/>
        <v>7283741</v>
      </c>
      <c r="G22" s="41">
        <v>51495</v>
      </c>
      <c r="H22" s="41">
        <v>4644006</v>
      </c>
      <c r="I22" s="40">
        <f t="shared" si="2"/>
        <v>4695501</v>
      </c>
    </row>
    <row r="23" spans="1:9" x14ac:dyDescent="0.2">
      <c r="A23" s="225" t="s">
        <v>10</v>
      </c>
      <c r="B23" s="195"/>
      <c r="C23" s="27">
        <v>134</v>
      </c>
      <c r="D23" s="41">
        <v>139726</v>
      </c>
      <c r="E23" s="41">
        <v>38335039</v>
      </c>
      <c r="F23" s="40">
        <f t="shared" si="1"/>
        <v>38474765</v>
      </c>
      <c r="G23" s="41">
        <v>62260</v>
      </c>
      <c r="H23" s="41">
        <v>39528716</v>
      </c>
      <c r="I23" s="40">
        <f t="shared" si="2"/>
        <v>39590976</v>
      </c>
    </row>
    <row r="24" spans="1:9" ht="21" customHeight="1" x14ac:dyDescent="0.2">
      <c r="A24" s="184" t="s">
        <v>215</v>
      </c>
      <c r="B24" s="185"/>
      <c r="C24" s="26">
        <v>135</v>
      </c>
      <c r="D24" s="40">
        <f>D25+D28</f>
        <v>-145685365</v>
      </c>
      <c r="E24" s="40">
        <f>E25+E28</f>
        <v>-328760841</v>
      </c>
      <c r="F24" s="40">
        <f t="shared" si="1"/>
        <v>-474446206</v>
      </c>
      <c r="G24" s="40">
        <f t="shared" ref="G24:H24" si="4">G25+G28</f>
        <v>-125409861</v>
      </c>
      <c r="H24" s="40">
        <f t="shared" si="4"/>
        <v>-321113364</v>
      </c>
      <c r="I24" s="40">
        <f t="shared" si="2"/>
        <v>-446523225</v>
      </c>
    </row>
    <row r="25" spans="1:9" x14ac:dyDescent="0.2">
      <c r="A25" s="185" t="s">
        <v>216</v>
      </c>
      <c r="B25" s="185"/>
      <c r="C25" s="26">
        <v>136</v>
      </c>
      <c r="D25" s="40">
        <f>D26+D27</f>
        <v>-134202206</v>
      </c>
      <c r="E25" s="40">
        <f>E26+E27</f>
        <v>-341389232</v>
      </c>
      <c r="F25" s="40">
        <f t="shared" si="1"/>
        <v>-475591438</v>
      </c>
      <c r="G25" s="40">
        <f t="shared" ref="G25:H25" si="5">G26+G27</f>
        <v>-124855764</v>
      </c>
      <c r="H25" s="40">
        <f t="shared" si="5"/>
        <v>-380769511</v>
      </c>
      <c r="I25" s="40">
        <f t="shared" si="2"/>
        <v>-505625275</v>
      </c>
    </row>
    <row r="26" spans="1:9" x14ac:dyDescent="0.2">
      <c r="A26" s="195" t="s">
        <v>217</v>
      </c>
      <c r="B26" s="195"/>
      <c r="C26" s="27">
        <v>137</v>
      </c>
      <c r="D26" s="41">
        <v>-134202223</v>
      </c>
      <c r="E26" s="41">
        <v>-365828593</v>
      </c>
      <c r="F26" s="40">
        <f t="shared" si="1"/>
        <v>-500030816</v>
      </c>
      <c r="G26" s="41">
        <v>-124855764</v>
      </c>
      <c r="H26" s="41">
        <v>-424042488</v>
      </c>
      <c r="I26" s="40">
        <f t="shared" si="2"/>
        <v>-548898252</v>
      </c>
    </row>
    <row r="27" spans="1:9" x14ac:dyDescent="0.2">
      <c r="A27" s="195" t="s">
        <v>218</v>
      </c>
      <c r="B27" s="195"/>
      <c r="C27" s="27">
        <v>138</v>
      </c>
      <c r="D27" s="41">
        <v>17</v>
      </c>
      <c r="E27" s="41">
        <v>24439361</v>
      </c>
      <c r="F27" s="40">
        <f t="shared" si="1"/>
        <v>24439378</v>
      </c>
      <c r="G27" s="41">
        <v>0</v>
      </c>
      <c r="H27" s="41">
        <v>43272977</v>
      </c>
      <c r="I27" s="40">
        <f t="shared" si="2"/>
        <v>43272977</v>
      </c>
    </row>
    <row r="28" spans="1:9" x14ac:dyDescent="0.2">
      <c r="A28" s="185" t="s">
        <v>219</v>
      </c>
      <c r="B28" s="185"/>
      <c r="C28" s="26">
        <v>139</v>
      </c>
      <c r="D28" s="40">
        <f>D29+D30</f>
        <v>-11483159</v>
      </c>
      <c r="E28" s="40">
        <f>E29+E30</f>
        <v>12628391</v>
      </c>
      <c r="F28" s="40">
        <f t="shared" si="1"/>
        <v>1145232</v>
      </c>
      <c r="G28" s="40">
        <f t="shared" ref="G28:H28" si="6">G29+G30</f>
        <v>-554097</v>
      </c>
      <c r="H28" s="40">
        <f t="shared" si="6"/>
        <v>59656147</v>
      </c>
      <c r="I28" s="40">
        <f t="shared" si="2"/>
        <v>59102050</v>
      </c>
    </row>
    <row r="29" spans="1:9" x14ac:dyDescent="0.2">
      <c r="A29" s="195" t="s">
        <v>11</v>
      </c>
      <c r="B29" s="195"/>
      <c r="C29" s="27">
        <v>140</v>
      </c>
      <c r="D29" s="41">
        <v>-11483159</v>
      </c>
      <c r="E29" s="41">
        <v>25667624</v>
      </c>
      <c r="F29" s="40">
        <f t="shared" si="1"/>
        <v>14184465</v>
      </c>
      <c r="G29" s="41">
        <v>-554097</v>
      </c>
      <c r="H29" s="41">
        <v>48634920</v>
      </c>
      <c r="I29" s="40">
        <f t="shared" si="2"/>
        <v>48080823</v>
      </c>
    </row>
    <row r="30" spans="1:9" x14ac:dyDescent="0.2">
      <c r="A30" s="195" t="s">
        <v>12</v>
      </c>
      <c r="B30" s="195"/>
      <c r="C30" s="27">
        <v>141</v>
      </c>
      <c r="D30" s="41">
        <v>0</v>
      </c>
      <c r="E30" s="41">
        <v>-13039233</v>
      </c>
      <c r="F30" s="40">
        <f t="shared" si="1"/>
        <v>-13039233</v>
      </c>
      <c r="G30" s="41">
        <v>0</v>
      </c>
      <c r="H30" s="41">
        <v>11021227</v>
      </c>
      <c r="I30" s="40">
        <f t="shared" si="2"/>
        <v>11021227</v>
      </c>
    </row>
    <row r="31" spans="1:9" ht="31.5" customHeight="1" x14ac:dyDescent="0.2">
      <c r="A31" s="184" t="s">
        <v>248</v>
      </c>
      <c r="B31" s="185"/>
      <c r="C31" s="26">
        <v>142</v>
      </c>
      <c r="D31" s="40">
        <f>D32+D35</f>
        <v>2766761</v>
      </c>
      <c r="E31" s="40">
        <f>E32+E35</f>
        <v>9590301</v>
      </c>
      <c r="F31" s="40">
        <f t="shared" si="1"/>
        <v>12357062</v>
      </c>
      <c r="G31" s="40">
        <f t="shared" ref="G31:H31" si="7">G32+G35</f>
        <v>1761989</v>
      </c>
      <c r="H31" s="40">
        <f t="shared" si="7"/>
        <v>5673386</v>
      </c>
      <c r="I31" s="40">
        <f t="shared" si="2"/>
        <v>7435375</v>
      </c>
    </row>
    <row r="32" spans="1:9" x14ac:dyDescent="0.2">
      <c r="A32" s="185" t="s">
        <v>220</v>
      </c>
      <c r="B32" s="185"/>
      <c r="C32" s="26">
        <v>143</v>
      </c>
      <c r="D32" s="40">
        <f>D33+D34</f>
        <v>7071925</v>
      </c>
      <c r="E32" s="40">
        <f>E33+E34</f>
        <v>4958091</v>
      </c>
      <c r="F32" s="40">
        <f t="shared" si="1"/>
        <v>12030016</v>
      </c>
      <c r="G32" s="40">
        <f t="shared" ref="G32:H32" si="8">G33+G34</f>
        <v>1761989</v>
      </c>
      <c r="H32" s="40">
        <f t="shared" si="8"/>
        <v>2395574</v>
      </c>
      <c r="I32" s="40">
        <f t="shared" si="2"/>
        <v>4157563</v>
      </c>
    </row>
    <row r="33" spans="1:9" x14ac:dyDescent="0.2">
      <c r="A33" s="195" t="s">
        <v>221</v>
      </c>
      <c r="B33" s="195"/>
      <c r="C33" s="27">
        <v>144</v>
      </c>
      <c r="D33" s="41">
        <v>7060166</v>
      </c>
      <c r="E33" s="41">
        <v>4958091</v>
      </c>
      <c r="F33" s="40">
        <f t="shared" si="1"/>
        <v>12018257</v>
      </c>
      <c r="G33" s="41">
        <v>1754205</v>
      </c>
      <c r="H33" s="41">
        <v>2395574</v>
      </c>
      <c r="I33" s="40">
        <f t="shared" si="2"/>
        <v>4149779</v>
      </c>
    </row>
    <row r="34" spans="1:9" x14ac:dyDescent="0.2">
      <c r="A34" s="195" t="s">
        <v>222</v>
      </c>
      <c r="B34" s="195"/>
      <c r="C34" s="27">
        <v>145</v>
      </c>
      <c r="D34" s="41">
        <v>11759</v>
      </c>
      <c r="E34" s="41">
        <v>0</v>
      </c>
      <c r="F34" s="40">
        <f t="shared" si="1"/>
        <v>11759</v>
      </c>
      <c r="G34" s="41">
        <v>7784</v>
      </c>
      <c r="H34" s="41">
        <v>0</v>
      </c>
      <c r="I34" s="40">
        <f t="shared" si="2"/>
        <v>7784</v>
      </c>
    </row>
    <row r="35" spans="1:9" ht="31.5" customHeight="1" x14ac:dyDescent="0.2">
      <c r="A35" s="185" t="s">
        <v>223</v>
      </c>
      <c r="B35" s="185"/>
      <c r="C35" s="26">
        <v>146</v>
      </c>
      <c r="D35" s="40">
        <f>D36+D37</f>
        <v>-4305164</v>
      </c>
      <c r="E35" s="40">
        <f>E36+E37</f>
        <v>4632210</v>
      </c>
      <c r="F35" s="40">
        <f t="shared" si="1"/>
        <v>327046</v>
      </c>
      <c r="G35" s="40">
        <f t="shared" ref="G35:H35" si="9">G36+G37</f>
        <v>0</v>
      </c>
      <c r="H35" s="40">
        <f t="shared" si="9"/>
        <v>3277812</v>
      </c>
      <c r="I35" s="40">
        <f t="shared" si="2"/>
        <v>3277812</v>
      </c>
    </row>
    <row r="36" spans="1:9" x14ac:dyDescent="0.2">
      <c r="A36" s="195" t="s">
        <v>224</v>
      </c>
      <c r="B36" s="195"/>
      <c r="C36" s="27">
        <v>147</v>
      </c>
      <c r="D36" s="41">
        <v>-4305164</v>
      </c>
      <c r="E36" s="41">
        <v>4632210</v>
      </c>
      <c r="F36" s="40">
        <f t="shared" si="1"/>
        <v>327046</v>
      </c>
      <c r="G36" s="41">
        <v>0</v>
      </c>
      <c r="H36" s="41">
        <v>3277812</v>
      </c>
      <c r="I36" s="40">
        <f t="shared" si="2"/>
        <v>3277812</v>
      </c>
    </row>
    <row r="37" spans="1:9" x14ac:dyDescent="0.2">
      <c r="A37" s="195" t="s">
        <v>225</v>
      </c>
      <c r="B37" s="195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184" t="s">
        <v>325</v>
      </c>
      <c r="B38" s="185"/>
      <c r="C38" s="26">
        <v>149</v>
      </c>
      <c r="D38" s="40">
        <f>D39+D40</f>
        <v>-1937684</v>
      </c>
      <c r="E38" s="40">
        <f>E39+E40</f>
        <v>0</v>
      </c>
      <c r="F38" s="40">
        <f t="shared" si="1"/>
        <v>-1937684</v>
      </c>
      <c r="G38" s="40">
        <f t="shared" ref="G38:H38" si="10">G39+G40</f>
        <v>-209475</v>
      </c>
      <c r="H38" s="40">
        <f t="shared" si="10"/>
        <v>0</v>
      </c>
      <c r="I38" s="40">
        <f t="shared" si="2"/>
        <v>-209475</v>
      </c>
    </row>
    <row r="39" spans="1:9" x14ac:dyDescent="0.2">
      <c r="A39" s="195" t="s">
        <v>226</v>
      </c>
      <c r="B39" s="195"/>
      <c r="C39" s="27">
        <v>150</v>
      </c>
      <c r="D39" s="41">
        <v>-1937684</v>
      </c>
      <c r="E39" s="41">
        <v>0</v>
      </c>
      <c r="F39" s="40">
        <f t="shared" si="1"/>
        <v>-1937684</v>
      </c>
      <c r="G39" s="41">
        <v>-209475</v>
      </c>
      <c r="H39" s="41">
        <v>0</v>
      </c>
      <c r="I39" s="40">
        <f t="shared" si="2"/>
        <v>-209475</v>
      </c>
    </row>
    <row r="40" spans="1:9" x14ac:dyDescent="0.2">
      <c r="A40" s="195" t="s">
        <v>227</v>
      </c>
      <c r="B40" s="195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25" t="s">
        <v>369</v>
      </c>
      <c r="B41" s="195"/>
      <c r="C41" s="27">
        <v>152</v>
      </c>
      <c r="D41" s="58">
        <f>D42+D43</f>
        <v>0</v>
      </c>
      <c r="E41" s="58">
        <f>E42+E43</f>
        <v>-156633</v>
      </c>
      <c r="F41" s="40">
        <f t="shared" si="1"/>
        <v>-156633</v>
      </c>
      <c r="G41" s="58">
        <f>G42+G43</f>
        <v>0</v>
      </c>
      <c r="H41" s="58">
        <f>H42+H43</f>
        <v>-2125881</v>
      </c>
      <c r="I41" s="40">
        <f t="shared" si="2"/>
        <v>-2125881</v>
      </c>
    </row>
    <row r="42" spans="1:9" x14ac:dyDescent="0.2">
      <c r="A42" s="195" t="s">
        <v>13</v>
      </c>
      <c r="B42" s="195"/>
      <c r="C42" s="27">
        <v>153</v>
      </c>
      <c r="D42" s="41">
        <v>0</v>
      </c>
      <c r="E42" s="41">
        <v>-50371</v>
      </c>
      <c r="F42" s="40">
        <f t="shared" si="1"/>
        <v>-50371</v>
      </c>
      <c r="G42" s="41">
        <v>0</v>
      </c>
      <c r="H42" s="41">
        <v>-1880967</v>
      </c>
      <c r="I42" s="40">
        <f t="shared" si="2"/>
        <v>-1880967</v>
      </c>
    </row>
    <row r="43" spans="1:9" x14ac:dyDescent="0.2">
      <c r="A43" s="195" t="s">
        <v>14</v>
      </c>
      <c r="B43" s="195"/>
      <c r="C43" s="27">
        <v>154</v>
      </c>
      <c r="D43" s="41">
        <v>0</v>
      </c>
      <c r="E43" s="41">
        <v>-106262</v>
      </c>
      <c r="F43" s="40">
        <f t="shared" si="1"/>
        <v>-106262</v>
      </c>
      <c r="G43" s="41">
        <v>0</v>
      </c>
      <c r="H43" s="41">
        <v>-244914</v>
      </c>
      <c r="I43" s="40">
        <f t="shared" si="2"/>
        <v>-244914</v>
      </c>
    </row>
    <row r="44" spans="1:9" ht="22.5" customHeight="1" x14ac:dyDescent="0.2">
      <c r="A44" s="184" t="s">
        <v>229</v>
      </c>
      <c r="B44" s="185"/>
      <c r="C44" s="26">
        <v>155</v>
      </c>
      <c r="D44" s="40">
        <f>D45+D49</f>
        <v>-33847307</v>
      </c>
      <c r="E44" s="40">
        <f>E45+E49</f>
        <v>-304631577</v>
      </c>
      <c r="F44" s="40">
        <f t="shared" si="1"/>
        <v>-338478884</v>
      </c>
      <c r="G44" s="40">
        <f t="shared" ref="G44:H44" si="11">G45+G49</f>
        <v>-31330960</v>
      </c>
      <c r="H44" s="40">
        <f t="shared" si="11"/>
        <v>-312037786</v>
      </c>
      <c r="I44" s="40">
        <f t="shared" si="2"/>
        <v>-343368746</v>
      </c>
    </row>
    <row r="45" spans="1:9" x14ac:dyDescent="0.2">
      <c r="A45" s="185" t="s">
        <v>230</v>
      </c>
      <c r="B45" s="185"/>
      <c r="C45" s="26">
        <v>156</v>
      </c>
      <c r="D45" s="40">
        <f>D46+D47+D48</f>
        <v>-16657696</v>
      </c>
      <c r="E45" s="40">
        <f>E46+E47+E48</f>
        <v>-152873785</v>
      </c>
      <c r="F45" s="40">
        <f t="shared" si="1"/>
        <v>-169531481</v>
      </c>
      <c r="G45" s="40">
        <f t="shared" ref="G45:H45" si="12">G46+G47+G48</f>
        <v>-15092814</v>
      </c>
      <c r="H45" s="40">
        <f t="shared" si="12"/>
        <v>-152067491</v>
      </c>
      <c r="I45" s="40">
        <f t="shared" si="2"/>
        <v>-167160305</v>
      </c>
    </row>
    <row r="46" spans="1:9" x14ac:dyDescent="0.2">
      <c r="A46" s="195" t="s">
        <v>15</v>
      </c>
      <c r="B46" s="195"/>
      <c r="C46" s="27">
        <v>157</v>
      </c>
      <c r="D46" s="41">
        <v>-8528895</v>
      </c>
      <c r="E46" s="41">
        <v>-63940360</v>
      </c>
      <c r="F46" s="40">
        <f t="shared" si="1"/>
        <v>-72469255</v>
      </c>
      <c r="G46" s="41">
        <v>-6245763</v>
      </c>
      <c r="H46" s="41">
        <v>-61509601</v>
      </c>
      <c r="I46" s="40">
        <f t="shared" si="2"/>
        <v>-67755364</v>
      </c>
    </row>
    <row r="47" spans="1:9" x14ac:dyDescent="0.2">
      <c r="A47" s="195" t="s">
        <v>16</v>
      </c>
      <c r="B47" s="195"/>
      <c r="C47" s="27">
        <v>158</v>
      </c>
      <c r="D47" s="41">
        <v>-8128801</v>
      </c>
      <c r="E47" s="41">
        <v>-72416791</v>
      </c>
      <c r="F47" s="40">
        <f t="shared" si="1"/>
        <v>-80545592</v>
      </c>
      <c r="G47" s="41">
        <v>-8847051</v>
      </c>
      <c r="H47" s="41">
        <v>-68976461</v>
      </c>
      <c r="I47" s="40">
        <f t="shared" si="2"/>
        <v>-77823512</v>
      </c>
    </row>
    <row r="48" spans="1:9" x14ac:dyDescent="0.2">
      <c r="A48" s="195" t="s">
        <v>17</v>
      </c>
      <c r="B48" s="195"/>
      <c r="C48" s="27">
        <v>159</v>
      </c>
      <c r="D48" s="41">
        <v>0</v>
      </c>
      <c r="E48" s="41">
        <v>-16516634</v>
      </c>
      <c r="F48" s="40">
        <f t="shared" si="1"/>
        <v>-16516634</v>
      </c>
      <c r="G48" s="41">
        <v>0</v>
      </c>
      <c r="H48" s="41">
        <v>-21581429</v>
      </c>
      <c r="I48" s="40">
        <f t="shared" si="2"/>
        <v>-21581429</v>
      </c>
    </row>
    <row r="49" spans="1:9" ht="24.75" customHeight="1" x14ac:dyDescent="0.2">
      <c r="A49" s="185" t="s">
        <v>231</v>
      </c>
      <c r="B49" s="185"/>
      <c r="C49" s="26">
        <v>160</v>
      </c>
      <c r="D49" s="40">
        <f>D50+D51+D52</f>
        <v>-17189611</v>
      </c>
      <c r="E49" s="40">
        <f>E50+E51+E52</f>
        <v>-151757792</v>
      </c>
      <c r="F49" s="40">
        <f t="shared" si="1"/>
        <v>-168947403</v>
      </c>
      <c r="G49" s="40">
        <f t="shared" ref="G49:H49" si="13">G50+G51+G52</f>
        <v>-16238146</v>
      </c>
      <c r="H49" s="40">
        <f t="shared" si="13"/>
        <v>-159970295</v>
      </c>
      <c r="I49" s="40">
        <f t="shared" si="2"/>
        <v>-176208441</v>
      </c>
    </row>
    <row r="50" spans="1:9" x14ac:dyDescent="0.2">
      <c r="A50" s="195" t="s">
        <v>232</v>
      </c>
      <c r="B50" s="195"/>
      <c r="C50" s="27">
        <v>161</v>
      </c>
      <c r="D50" s="41">
        <v>-1650089</v>
      </c>
      <c r="E50" s="41">
        <v>-12902701</v>
      </c>
      <c r="F50" s="40">
        <f t="shared" si="1"/>
        <v>-14552790</v>
      </c>
      <c r="G50" s="41">
        <v>-1247725</v>
      </c>
      <c r="H50" s="41">
        <v>-19012814</v>
      </c>
      <c r="I50" s="40">
        <f t="shared" si="2"/>
        <v>-20260539</v>
      </c>
    </row>
    <row r="51" spans="1:9" x14ac:dyDescent="0.2">
      <c r="A51" s="195" t="s">
        <v>28</v>
      </c>
      <c r="B51" s="195"/>
      <c r="C51" s="27">
        <v>162</v>
      </c>
      <c r="D51" s="41">
        <v>-5374209</v>
      </c>
      <c r="E51" s="41">
        <v>-44401680</v>
      </c>
      <c r="F51" s="40">
        <f t="shared" si="1"/>
        <v>-49775889</v>
      </c>
      <c r="G51" s="41">
        <v>-4924706</v>
      </c>
      <c r="H51" s="41">
        <v>-45645029</v>
      </c>
      <c r="I51" s="40">
        <f t="shared" si="2"/>
        <v>-50569735</v>
      </c>
    </row>
    <row r="52" spans="1:9" x14ac:dyDescent="0.2">
      <c r="A52" s="195" t="s">
        <v>29</v>
      </c>
      <c r="B52" s="195"/>
      <c r="C52" s="27">
        <v>163</v>
      </c>
      <c r="D52" s="41">
        <v>-10165313</v>
      </c>
      <c r="E52" s="41">
        <v>-94453411</v>
      </c>
      <c r="F52" s="40">
        <f t="shared" si="1"/>
        <v>-104618724</v>
      </c>
      <c r="G52" s="41">
        <v>-10065715</v>
      </c>
      <c r="H52" s="41">
        <v>-95312452</v>
      </c>
      <c r="I52" s="40">
        <f t="shared" si="2"/>
        <v>-105378167</v>
      </c>
    </row>
    <row r="53" spans="1:9" x14ac:dyDescent="0.2">
      <c r="A53" s="184" t="s">
        <v>233</v>
      </c>
      <c r="B53" s="185"/>
      <c r="C53" s="26">
        <v>164</v>
      </c>
      <c r="D53" s="40">
        <f>D54+D55+D56+D57+D58+D59+D60</f>
        <v>-5823186</v>
      </c>
      <c r="E53" s="40">
        <f>E54+E55+E56+E57+E58+E59+E60</f>
        <v>-40150835</v>
      </c>
      <c r="F53" s="40">
        <f t="shared" si="1"/>
        <v>-45974021</v>
      </c>
      <c r="G53" s="40">
        <f t="shared" ref="G53:H53" si="14">G54+G55+G56+G57+G58+G59+G60</f>
        <v>3992815</v>
      </c>
      <c r="H53" s="40">
        <f t="shared" si="14"/>
        <v>-70971402</v>
      </c>
      <c r="I53" s="40">
        <f t="shared" si="2"/>
        <v>-66978587</v>
      </c>
    </row>
    <row r="54" spans="1:9" ht="24" customHeight="1" x14ac:dyDescent="0.2">
      <c r="A54" s="195" t="s">
        <v>318</v>
      </c>
      <c r="B54" s="195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">
      <c r="A55" s="195" t="s">
        <v>30</v>
      </c>
      <c r="B55" s="195"/>
      <c r="C55" s="27">
        <v>166</v>
      </c>
      <c r="D55" s="41">
        <v>-3145</v>
      </c>
      <c r="E55" s="41">
        <v>-1025746</v>
      </c>
      <c r="F55" s="40">
        <f t="shared" si="1"/>
        <v>-1028891</v>
      </c>
      <c r="G55" s="41">
        <v>-372166</v>
      </c>
      <c r="H55" s="41">
        <v>-3385539</v>
      </c>
      <c r="I55" s="40">
        <f t="shared" si="2"/>
        <v>-3757705</v>
      </c>
    </row>
    <row r="56" spans="1:9" x14ac:dyDescent="0.2">
      <c r="A56" s="195" t="s">
        <v>69</v>
      </c>
      <c r="B56" s="195"/>
      <c r="C56" s="27">
        <v>167</v>
      </c>
      <c r="D56" s="41">
        <v>-305284</v>
      </c>
      <c r="E56" s="41">
        <v>-10611025</v>
      </c>
      <c r="F56" s="40">
        <f t="shared" si="1"/>
        <v>-10916309</v>
      </c>
      <c r="G56" s="41">
        <v>0</v>
      </c>
      <c r="H56" s="41">
        <v>299940</v>
      </c>
      <c r="I56" s="40">
        <f t="shared" si="2"/>
        <v>299940</v>
      </c>
    </row>
    <row r="57" spans="1:9" x14ac:dyDescent="0.2">
      <c r="A57" s="195" t="s">
        <v>234</v>
      </c>
      <c r="B57" s="195"/>
      <c r="C57" s="27">
        <v>168</v>
      </c>
      <c r="D57" s="41">
        <v>-2067028</v>
      </c>
      <c r="E57" s="41">
        <v>-1772934</v>
      </c>
      <c r="F57" s="40">
        <f t="shared" si="1"/>
        <v>-3839962</v>
      </c>
      <c r="G57" s="41">
        <v>-379465</v>
      </c>
      <c r="H57" s="41">
        <v>-6096348</v>
      </c>
      <c r="I57" s="40">
        <f t="shared" si="2"/>
        <v>-6475813</v>
      </c>
    </row>
    <row r="58" spans="1:9" x14ac:dyDescent="0.2">
      <c r="A58" s="195" t="s">
        <v>235</v>
      </c>
      <c r="B58" s="195"/>
      <c r="C58" s="27">
        <v>169</v>
      </c>
      <c r="D58" s="41">
        <v>-195541</v>
      </c>
      <c r="E58" s="41">
        <v>-3637380</v>
      </c>
      <c r="F58" s="40">
        <f t="shared" si="1"/>
        <v>-3832921</v>
      </c>
      <c r="G58" s="41">
        <v>-169171</v>
      </c>
      <c r="H58" s="41">
        <v>-2033906</v>
      </c>
      <c r="I58" s="40">
        <f t="shared" si="2"/>
        <v>-2203077</v>
      </c>
    </row>
    <row r="59" spans="1:9" x14ac:dyDescent="0.2">
      <c r="A59" s="195" t="s">
        <v>236</v>
      </c>
      <c r="B59" s="195"/>
      <c r="C59" s="27">
        <v>170</v>
      </c>
      <c r="D59" s="41">
        <v>-2189601</v>
      </c>
      <c r="E59" s="41">
        <v>-536945</v>
      </c>
      <c r="F59" s="40">
        <f t="shared" si="1"/>
        <v>-2726546</v>
      </c>
      <c r="G59" s="41">
        <v>5777506</v>
      </c>
      <c r="H59" s="41">
        <v>1574520</v>
      </c>
      <c r="I59" s="40">
        <f t="shared" si="2"/>
        <v>7352026</v>
      </c>
    </row>
    <row r="60" spans="1:9" x14ac:dyDescent="0.2">
      <c r="A60" s="195" t="s">
        <v>94</v>
      </c>
      <c r="B60" s="195"/>
      <c r="C60" s="27">
        <v>171</v>
      </c>
      <c r="D60" s="41">
        <v>-1062587</v>
      </c>
      <c r="E60" s="41">
        <v>-22566805</v>
      </c>
      <c r="F60" s="40">
        <f t="shared" si="1"/>
        <v>-23629392</v>
      </c>
      <c r="G60" s="41">
        <v>-863889</v>
      </c>
      <c r="H60" s="41">
        <v>-61330069</v>
      </c>
      <c r="I60" s="40">
        <f t="shared" si="2"/>
        <v>-62193958</v>
      </c>
    </row>
    <row r="61" spans="1:9" ht="29.25" customHeight="1" x14ac:dyDescent="0.2">
      <c r="A61" s="184" t="s">
        <v>237</v>
      </c>
      <c r="B61" s="185"/>
      <c r="C61" s="26">
        <v>172</v>
      </c>
      <c r="D61" s="40">
        <f>D62+D63</f>
        <v>249442</v>
      </c>
      <c r="E61" s="40">
        <f>E62+E63</f>
        <v>-16690657</v>
      </c>
      <c r="F61" s="40">
        <f t="shared" si="1"/>
        <v>-16441215</v>
      </c>
      <c r="G61" s="40">
        <f t="shared" ref="G61:H61" si="15">G62+G63</f>
        <v>-104533</v>
      </c>
      <c r="H61" s="40">
        <f t="shared" si="15"/>
        <v>-18647252</v>
      </c>
      <c r="I61" s="40">
        <f t="shared" si="2"/>
        <v>-18751785</v>
      </c>
    </row>
    <row r="62" spans="1:9" x14ac:dyDescent="0.2">
      <c r="A62" s="195" t="s">
        <v>31</v>
      </c>
      <c r="B62" s="195"/>
      <c r="C62" s="27">
        <v>173</v>
      </c>
      <c r="D62" s="41">
        <v>0</v>
      </c>
      <c r="E62" s="41">
        <v>-465471</v>
      </c>
      <c r="F62" s="40">
        <f t="shared" si="1"/>
        <v>-465471</v>
      </c>
      <c r="G62" s="41">
        <v>0</v>
      </c>
      <c r="H62" s="41">
        <v>-186779</v>
      </c>
      <c r="I62" s="40">
        <f t="shared" si="2"/>
        <v>-186779</v>
      </c>
    </row>
    <row r="63" spans="1:9" x14ac:dyDescent="0.2">
      <c r="A63" s="195" t="s">
        <v>32</v>
      </c>
      <c r="B63" s="195"/>
      <c r="C63" s="27">
        <v>174</v>
      </c>
      <c r="D63" s="41">
        <v>249442</v>
      </c>
      <c r="E63" s="41">
        <v>-16225186</v>
      </c>
      <c r="F63" s="40">
        <f t="shared" si="1"/>
        <v>-15975744</v>
      </c>
      <c r="G63" s="41">
        <v>-104533</v>
      </c>
      <c r="H63" s="41">
        <v>-18460473</v>
      </c>
      <c r="I63" s="40">
        <f t="shared" si="2"/>
        <v>-18565006</v>
      </c>
    </row>
    <row r="64" spans="1:9" x14ac:dyDescent="0.2">
      <c r="A64" s="225" t="s">
        <v>238</v>
      </c>
      <c r="B64" s="195"/>
      <c r="C64" s="27">
        <v>175</v>
      </c>
      <c r="D64" s="41">
        <v>-143</v>
      </c>
      <c r="E64" s="41">
        <v>-17555243</v>
      </c>
      <c r="F64" s="40">
        <f t="shared" si="1"/>
        <v>-17555386</v>
      </c>
      <c r="G64" s="41">
        <v>9171</v>
      </c>
      <c r="H64" s="41">
        <v>-6342511</v>
      </c>
      <c r="I64" s="40">
        <f t="shared" si="2"/>
        <v>-6333340</v>
      </c>
    </row>
    <row r="65" spans="1:9" ht="42" customHeight="1" x14ac:dyDescent="0.2">
      <c r="A65" s="184" t="s">
        <v>314</v>
      </c>
      <c r="B65" s="185"/>
      <c r="C65" s="26">
        <v>176</v>
      </c>
      <c r="D65" s="40">
        <f>D7+D13+D21+D22+D23+D24+D31+D38+D41+D53+D61+D64+D44</f>
        <v>4974337</v>
      </c>
      <c r="E65" s="40">
        <f>E7+E13+E21+E22+E23+E24+E31+E38+E41+E53+E61+E64+E44</f>
        <v>-4165296</v>
      </c>
      <c r="F65" s="40">
        <f t="shared" si="1"/>
        <v>809041</v>
      </c>
      <c r="G65" s="40">
        <f t="shared" ref="G65:H65" si="16">G7+G13+G21+G22+G23+G24+G31+G38+G41+G53+G61+G64+G44</f>
        <v>6960445</v>
      </c>
      <c r="H65" s="40">
        <f t="shared" si="16"/>
        <v>70048886</v>
      </c>
      <c r="I65" s="40">
        <f t="shared" si="2"/>
        <v>77009331</v>
      </c>
    </row>
    <row r="66" spans="1:9" x14ac:dyDescent="0.2">
      <c r="A66" s="184" t="s">
        <v>239</v>
      </c>
      <c r="B66" s="185"/>
      <c r="C66" s="26">
        <v>177</v>
      </c>
      <c r="D66" s="40">
        <f>D67+D68</f>
        <v>211059</v>
      </c>
      <c r="E66" s="40">
        <f>E67+E68</f>
        <v>4290500</v>
      </c>
      <c r="F66" s="40">
        <f t="shared" si="1"/>
        <v>4501559</v>
      </c>
      <c r="G66" s="40">
        <f t="shared" ref="G66:H66" si="17">G67+G68</f>
        <v>-1712025</v>
      </c>
      <c r="H66" s="40">
        <f t="shared" si="17"/>
        <v>-15429968</v>
      </c>
      <c r="I66" s="40">
        <f t="shared" si="2"/>
        <v>-17141993</v>
      </c>
    </row>
    <row r="67" spans="1:9" x14ac:dyDescent="0.2">
      <c r="A67" s="195" t="s">
        <v>240</v>
      </c>
      <c r="B67" s="195"/>
      <c r="C67" s="27">
        <v>178</v>
      </c>
      <c r="D67" s="41">
        <v>-1390128</v>
      </c>
      <c r="E67" s="41">
        <v>21979785</v>
      </c>
      <c r="F67" s="40">
        <f t="shared" si="1"/>
        <v>20589657</v>
      </c>
      <c r="G67" s="41">
        <v>-1628175</v>
      </c>
      <c r="H67" s="41">
        <v>-3446954</v>
      </c>
      <c r="I67" s="40">
        <f t="shared" si="2"/>
        <v>-5075129</v>
      </c>
    </row>
    <row r="68" spans="1:9" x14ac:dyDescent="0.2">
      <c r="A68" s="195" t="s">
        <v>241</v>
      </c>
      <c r="B68" s="195"/>
      <c r="C68" s="27">
        <v>179</v>
      </c>
      <c r="D68" s="41">
        <v>1601187</v>
      </c>
      <c r="E68" s="41">
        <v>-17689285</v>
      </c>
      <c r="F68" s="40">
        <f t="shared" si="1"/>
        <v>-16088098</v>
      </c>
      <c r="G68" s="41">
        <v>-83850</v>
      </c>
      <c r="H68" s="41">
        <v>-11983014</v>
      </c>
      <c r="I68" s="40">
        <f t="shared" si="2"/>
        <v>-12066864</v>
      </c>
    </row>
    <row r="69" spans="1:9" ht="24" customHeight="1" x14ac:dyDescent="0.2">
      <c r="A69" s="184" t="s">
        <v>315</v>
      </c>
      <c r="B69" s="185"/>
      <c r="C69" s="26">
        <v>180</v>
      </c>
      <c r="D69" s="40">
        <f>D65+D66</f>
        <v>5185396</v>
      </c>
      <c r="E69" s="40">
        <f>E65+E66</f>
        <v>125204</v>
      </c>
      <c r="F69" s="40">
        <f t="shared" si="1"/>
        <v>5310600</v>
      </c>
      <c r="G69" s="40">
        <f t="shared" ref="G69:H69" si="18">G65+G66</f>
        <v>5248420</v>
      </c>
      <c r="H69" s="40">
        <f t="shared" si="18"/>
        <v>54618918</v>
      </c>
      <c r="I69" s="40">
        <f t="shared" si="2"/>
        <v>59867338</v>
      </c>
    </row>
    <row r="70" spans="1:9" x14ac:dyDescent="0.2">
      <c r="A70" s="226" t="s">
        <v>95</v>
      </c>
      <c r="B70" s="226"/>
      <c r="C70" s="27">
        <v>181</v>
      </c>
      <c r="D70" s="41">
        <v>5494269</v>
      </c>
      <c r="E70" s="41">
        <v>17211</v>
      </c>
      <c r="F70" s="40">
        <f t="shared" si="1"/>
        <v>5511480</v>
      </c>
      <c r="G70" s="41">
        <v>5341057</v>
      </c>
      <c r="H70" s="41">
        <v>54074623</v>
      </c>
      <c r="I70" s="40">
        <f t="shared" si="2"/>
        <v>59415680</v>
      </c>
    </row>
    <row r="71" spans="1:9" x14ac:dyDescent="0.2">
      <c r="A71" s="226" t="s">
        <v>242</v>
      </c>
      <c r="B71" s="226"/>
      <c r="C71" s="27">
        <v>182</v>
      </c>
      <c r="D71" s="41">
        <v>-308873</v>
      </c>
      <c r="E71" s="41">
        <v>107993</v>
      </c>
      <c r="F71" s="40">
        <f t="shared" si="1"/>
        <v>-200880</v>
      </c>
      <c r="G71" s="41">
        <v>-92637</v>
      </c>
      <c r="H71" s="41">
        <v>544295</v>
      </c>
      <c r="I71" s="40">
        <f t="shared" si="2"/>
        <v>451658</v>
      </c>
    </row>
    <row r="72" spans="1:9" ht="30" customHeight="1" x14ac:dyDescent="0.2">
      <c r="A72" s="184" t="s">
        <v>243</v>
      </c>
      <c r="B72" s="184"/>
      <c r="C72" s="26">
        <v>183</v>
      </c>
      <c r="D72" s="40">
        <f>D7+D13+D21+D22+D23+D68</f>
        <v>190853006</v>
      </c>
      <c r="E72" s="40">
        <f>E7+E13+E21+E22+E23+E68</f>
        <v>676500904</v>
      </c>
      <c r="F72" s="40">
        <f t="shared" ref="F72:F86" si="19">D72+E72</f>
        <v>867353910</v>
      </c>
      <c r="G72" s="40">
        <f t="shared" ref="G72:H72" si="20">G7+G13+G21+G22+G23+G68</f>
        <v>158167449</v>
      </c>
      <c r="H72" s="40">
        <f t="shared" si="20"/>
        <v>783630682</v>
      </c>
      <c r="I72" s="40">
        <f t="shared" ref="I72:I86" si="21">G72+H72</f>
        <v>941798131</v>
      </c>
    </row>
    <row r="73" spans="1:9" ht="31.5" customHeight="1" x14ac:dyDescent="0.2">
      <c r="A73" s="184" t="s">
        <v>316</v>
      </c>
      <c r="B73" s="184"/>
      <c r="C73" s="26">
        <v>184</v>
      </c>
      <c r="D73" s="40">
        <f>D24+D31+D38+D41+D44+D53+D61+D64+D67</f>
        <v>-185667610</v>
      </c>
      <c r="E73" s="40">
        <f>E24+E31+E38+E41+E44+E53+E61+E64+E67</f>
        <v>-676375700</v>
      </c>
      <c r="F73" s="40">
        <f t="shared" si="19"/>
        <v>-862043310</v>
      </c>
      <c r="G73" s="40">
        <f t="shared" ref="G73:H73" si="22">G24+G31+G38+G41+G44+G53+G61+G64+G67</f>
        <v>-152919029</v>
      </c>
      <c r="H73" s="40">
        <f t="shared" si="22"/>
        <v>-729011764</v>
      </c>
      <c r="I73" s="40">
        <f t="shared" si="21"/>
        <v>-881930793</v>
      </c>
    </row>
    <row r="74" spans="1:9" x14ac:dyDescent="0.2">
      <c r="A74" s="184" t="s">
        <v>244</v>
      </c>
      <c r="B74" s="185"/>
      <c r="C74" s="26">
        <v>185</v>
      </c>
      <c r="D74" s="40">
        <f>D75+D76+D77+D78+D79+D80+D81+D82</f>
        <v>18041075</v>
      </c>
      <c r="E74" s="40">
        <f>E75+E76+E77+E78+E79+E80+E81+E82</f>
        <v>-25724602</v>
      </c>
      <c r="F74" s="40">
        <f t="shared" si="19"/>
        <v>-7683527</v>
      </c>
      <c r="G74" s="40">
        <f t="shared" ref="G74:H74" si="23">G75+G76+G77+G78+G79+G80+G81+G82</f>
        <v>-16648239</v>
      </c>
      <c r="H74" s="40">
        <f t="shared" si="23"/>
        <v>38072703</v>
      </c>
      <c r="I74" s="40">
        <f t="shared" si="21"/>
        <v>21424464</v>
      </c>
    </row>
    <row r="75" spans="1:9" ht="27.75" customHeight="1" x14ac:dyDescent="0.2">
      <c r="A75" s="183" t="s">
        <v>321</v>
      </c>
      <c r="B75" s="183"/>
      <c r="C75" s="27">
        <v>186</v>
      </c>
      <c r="D75" s="41">
        <v>-32587</v>
      </c>
      <c r="E75" s="41">
        <v>18044</v>
      </c>
      <c r="F75" s="40">
        <f t="shared" si="19"/>
        <v>-14543</v>
      </c>
      <c r="G75" s="41">
        <v>538559</v>
      </c>
      <c r="H75" s="41">
        <v>729021</v>
      </c>
      <c r="I75" s="40">
        <f t="shared" si="21"/>
        <v>1267580</v>
      </c>
    </row>
    <row r="76" spans="1:9" ht="22.9" customHeight="1" x14ac:dyDescent="0.2">
      <c r="A76" s="183" t="s">
        <v>322</v>
      </c>
      <c r="B76" s="183"/>
      <c r="C76" s="27">
        <v>187</v>
      </c>
      <c r="D76" s="41">
        <v>19359843</v>
      </c>
      <c r="E76" s="41">
        <v>-28975516</v>
      </c>
      <c r="F76" s="40">
        <f t="shared" si="19"/>
        <v>-9615673</v>
      </c>
      <c r="G76" s="41">
        <v>-20292844</v>
      </c>
      <c r="H76" s="41">
        <v>21608318</v>
      </c>
      <c r="I76" s="40">
        <f t="shared" si="21"/>
        <v>1315474</v>
      </c>
    </row>
    <row r="77" spans="1:9" ht="32.25" customHeight="1" x14ac:dyDescent="0.2">
      <c r="A77" s="183" t="s">
        <v>323</v>
      </c>
      <c r="B77" s="183"/>
      <c r="C77" s="27">
        <v>188</v>
      </c>
      <c r="D77" s="41">
        <v>0</v>
      </c>
      <c r="E77" s="41">
        <v>-2233646</v>
      </c>
      <c r="F77" s="40">
        <f t="shared" si="19"/>
        <v>-2233646</v>
      </c>
      <c r="G77" s="41">
        <v>0</v>
      </c>
      <c r="H77" s="41">
        <v>23762189</v>
      </c>
      <c r="I77" s="40">
        <f t="shared" si="21"/>
        <v>23762189</v>
      </c>
    </row>
    <row r="78" spans="1:9" ht="32.25" customHeight="1" x14ac:dyDescent="0.2">
      <c r="A78" s="183" t="s">
        <v>324</v>
      </c>
      <c r="B78" s="183"/>
      <c r="C78" s="27">
        <v>189</v>
      </c>
      <c r="D78" s="41">
        <v>0</v>
      </c>
      <c r="E78" s="41">
        <v>0</v>
      </c>
      <c r="F78" s="40">
        <f t="shared" si="19"/>
        <v>0</v>
      </c>
      <c r="G78" s="41">
        <v>0</v>
      </c>
      <c r="H78" s="41">
        <v>0</v>
      </c>
      <c r="I78" s="40">
        <f t="shared" si="21"/>
        <v>0</v>
      </c>
    </row>
    <row r="79" spans="1:9" x14ac:dyDescent="0.2">
      <c r="A79" s="183" t="s">
        <v>96</v>
      </c>
      <c r="B79" s="183"/>
      <c r="C79" s="27">
        <v>190</v>
      </c>
      <c r="D79" s="41">
        <v>0</v>
      </c>
      <c r="E79" s="41">
        <v>0</v>
      </c>
      <c r="F79" s="40">
        <f t="shared" si="19"/>
        <v>0</v>
      </c>
      <c r="G79" s="41">
        <v>0</v>
      </c>
      <c r="H79" s="41">
        <v>0</v>
      </c>
      <c r="I79" s="40">
        <f t="shared" si="21"/>
        <v>0</v>
      </c>
    </row>
    <row r="80" spans="1:9" ht="21" customHeight="1" x14ac:dyDescent="0.2">
      <c r="A80" s="183" t="s">
        <v>97</v>
      </c>
      <c r="B80" s="183"/>
      <c r="C80" s="27">
        <v>191</v>
      </c>
      <c r="D80" s="41">
        <v>0</v>
      </c>
      <c r="E80" s="41">
        <v>0</v>
      </c>
      <c r="F80" s="40">
        <f t="shared" si="19"/>
        <v>0</v>
      </c>
      <c r="G80" s="41">
        <v>0</v>
      </c>
      <c r="H80" s="41">
        <v>0</v>
      </c>
      <c r="I80" s="40">
        <f t="shared" si="21"/>
        <v>0</v>
      </c>
    </row>
    <row r="81" spans="1:9" ht="18.600000000000001" customHeight="1" x14ac:dyDescent="0.2">
      <c r="A81" s="183" t="s">
        <v>98</v>
      </c>
      <c r="B81" s="183"/>
      <c r="C81" s="27">
        <v>192</v>
      </c>
      <c r="D81" s="41">
        <v>0</v>
      </c>
      <c r="E81" s="41">
        <v>0</v>
      </c>
      <c r="F81" s="40">
        <f t="shared" si="19"/>
        <v>0</v>
      </c>
      <c r="G81" s="41">
        <v>0</v>
      </c>
      <c r="H81" s="41">
        <v>0</v>
      </c>
      <c r="I81" s="40">
        <f t="shared" si="21"/>
        <v>0</v>
      </c>
    </row>
    <row r="82" spans="1:9" x14ac:dyDescent="0.2">
      <c r="A82" s="183" t="s">
        <v>99</v>
      </c>
      <c r="B82" s="183"/>
      <c r="C82" s="27">
        <v>193</v>
      </c>
      <c r="D82" s="41">
        <v>-1286181</v>
      </c>
      <c r="E82" s="41">
        <v>5466516</v>
      </c>
      <c r="F82" s="40">
        <f t="shared" si="19"/>
        <v>4180335</v>
      </c>
      <c r="G82" s="41">
        <v>3106046</v>
      </c>
      <c r="H82" s="41">
        <v>-8026825</v>
      </c>
      <c r="I82" s="40">
        <f t="shared" si="21"/>
        <v>-4920779</v>
      </c>
    </row>
    <row r="83" spans="1:9" x14ac:dyDescent="0.2">
      <c r="A83" s="184" t="s">
        <v>245</v>
      </c>
      <c r="B83" s="185"/>
      <c r="C83" s="26">
        <v>194</v>
      </c>
      <c r="D83" s="40">
        <f>D69+D74</f>
        <v>23226471</v>
      </c>
      <c r="E83" s="40">
        <f>E69+E74</f>
        <v>-25599398</v>
      </c>
      <c r="F83" s="40">
        <f t="shared" si="19"/>
        <v>-2372927</v>
      </c>
      <c r="G83" s="40">
        <f t="shared" ref="G83:H83" si="24">G69+G74</f>
        <v>-11399819</v>
      </c>
      <c r="H83" s="40">
        <f t="shared" si="24"/>
        <v>92691621</v>
      </c>
      <c r="I83" s="40">
        <f t="shared" si="21"/>
        <v>81291802</v>
      </c>
    </row>
    <row r="84" spans="1:9" x14ac:dyDescent="0.2">
      <c r="A84" s="226" t="s">
        <v>246</v>
      </c>
      <c r="B84" s="226"/>
      <c r="C84" s="27">
        <v>195</v>
      </c>
      <c r="D84" s="41">
        <v>23535915</v>
      </c>
      <c r="E84" s="41">
        <v>-25725247</v>
      </c>
      <c r="F84" s="40">
        <f t="shared" si="19"/>
        <v>-2189332</v>
      </c>
      <c r="G84" s="41">
        <v>-11310945</v>
      </c>
      <c r="H84" s="41">
        <v>92103887</v>
      </c>
      <c r="I84" s="40">
        <f t="shared" si="21"/>
        <v>80792942</v>
      </c>
    </row>
    <row r="85" spans="1:9" x14ac:dyDescent="0.2">
      <c r="A85" s="226" t="s">
        <v>247</v>
      </c>
      <c r="B85" s="226"/>
      <c r="C85" s="27">
        <v>196</v>
      </c>
      <c r="D85" s="41">
        <v>-309444</v>
      </c>
      <c r="E85" s="41">
        <v>125849</v>
      </c>
      <c r="F85" s="40">
        <f t="shared" si="19"/>
        <v>-183595</v>
      </c>
      <c r="G85" s="41">
        <v>-88874</v>
      </c>
      <c r="H85" s="41">
        <v>587734</v>
      </c>
      <c r="I85" s="40">
        <f t="shared" si="21"/>
        <v>498860</v>
      </c>
    </row>
    <row r="86" spans="1:9" x14ac:dyDescent="0.2">
      <c r="A86" s="186" t="s">
        <v>110</v>
      </c>
      <c r="B86" s="183"/>
      <c r="C86" s="27">
        <v>197</v>
      </c>
      <c r="D86" s="41">
        <v>0</v>
      </c>
      <c r="E86" s="41">
        <v>0</v>
      </c>
      <c r="F86" s="40">
        <f t="shared" si="19"/>
        <v>0</v>
      </c>
      <c r="G86" s="41">
        <v>0</v>
      </c>
      <c r="H86" s="41">
        <v>0</v>
      </c>
      <c r="I86" s="40">
        <f t="shared" si="21"/>
        <v>0</v>
      </c>
    </row>
  </sheetData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F82 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I9 D83:E83 D74:E74 D41:E41 D65:I66 G41:H41 D69:E69 I11:I12 D28:E28 D31:E32 D35:E35 D38:E38 I48 G69:H69 G74:H74 F9 F11:F12 F28:F43 I28:I43 G28:H28 G31:H32 G35:H35 G38:H38 F48 F68:F71 I68:I71 F74:F81 I74:I81 F83:F86 I83:I86 G83:H83">
      <formula1>999999999</formula1>
    </dataValidation>
    <dataValidation type="whole" operator="lessThanOrEqual" allowBlank="1" showErrorMessage="1" errorTitle="Nedopušten unos" error="Dopušten je unos samo cjelobrojnih negativnih vrijednosti ili nule." sqref="D73:I73 G61:H61 D24:E25 D44:E45 D61:E61 I10 G24:H25 G44:H45 D49:E49 D53:E53 F10 F24:F26 I24:I26 F44:F47 I44:I47 F49:F64 I49:I64 G49:H49 G53:H53 F67 I67">
      <formula1>0</formula1>
    </dataValidation>
    <dataValidation type="whole" operator="greaterThanOrEqual" allowBlank="1" showErrorMessage="1" errorTitle="Nedopušten unos" error="Dopušten je unos samo cjelobrojnih pozitivnih vrijednosti ili nule." sqref="G9:H12 D9:E12 D72:I72 D8:I8 D13:I23 D26:E26 D29:E30 D33:E34 D36:E37 D39:E40 D42:E43 D46:E48 D50:E52 D54:E60 D62:E64 D67:E68 D70:E71 D75:E82 D84:E86 D27:I27 G26:H26 G29:H30 G33:H34 G36:H37 G39:H40 G42:H43 G46:H48 G50:H52 G54:H60 G62:H64 G67:H68 G70:H71 G75:H82 G84:H86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D24:E25 F78:F82 D61:E61 G61:I61 D87:I87 D83:E83 G83:I83 G24:I25 D44:E45 G44:I45 D28:E28 D31:E32 D35:E35 D38:E38 D49:E49 D53:E53 D65:E66 D69:E69 D72:E74 I15:I23 G28:I28 I26:I27 G31:I32 I29:I30 G35:I35 I33:I34 G38:I38 I36:I37 I39:I40 I43 G49:I49 I46:I48 G53:I53 I50:I52 I54:I60 G65:I66 I62:I64 G69:I69 I67:I68 G72:I74 I70:I71 I78:I82 I75:I77 I84:I86" listDataValidation="1"/>
    <ignoredError sqref="F77 F83:F86 F15:F40 F61:F76 F43:F60" formula="1" listDataValidation="1"/>
    <ignoredError sqref="F7:F14" formula="1"/>
    <ignoredError sqref="G41:I41 D41:E41 I42" unlockedFormula="1" listDataValidation="1"/>
    <ignoredError sqref="F41:F42" formula="1" unlockedFormula="1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Normal="100" zoomScaleSheetLayoutView="100" workbookViewId="0">
      <selection activeCell="J21" sqref="J21"/>
    </sheetView>
  </sheetViews>
  <sheetFormatPr defaultColWidth="9.140625" defaultRowHeight="12.75" x14ac:dyDescent="0.2"/>
  <cols>
    <col min="1" max="7" width="9.140625" style="18"/>
    <col min="8" max="8" width="13.28515625" style="65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87" t="s">
        <v>70</v>
      </c>
      <c r="B1" s="188"/>
      <c r="C1" s="188"/>
      <c r="D1" s="188"/>
      <c r="E1" s="188"/>
      <c r="F1" s="188"/>
      <c r="G1" s="188"/>
      <c r="H1" s="188"/>
    </row>
    <row r="2" spans="1:9" x14ac:dyDescent="0.2">
      <c r="A2" s="189" t="s">
        <v>422</v>
      </c>
      <c r="B2" s="190"/>
      <c r="C2" s="190"/>
      <c r="D2" s="190"/>
      <c r="E2" s="190"/>
      <c r="F2" s="190"/>
      <c r="G2" s="190"/>
      <c r="H2" s="190"/>
    </row>
    <row r="3" spans="1:9" x14ac:dyDescent="0.2">
      <c r="A3" s="231" t="s">
        <v>35</v>
      </c>
      <c r="B3" s="203"/>
      <c r="C3" s="203"/>
      <c r="D3" s="203"/>
      <c r="E3" s="203"/>
      <c r="F3" s="203"/>
      <c r="G3" s="203"/>
      <c r="H3" s="203"/>
    </row>
    <row r="4" spans="1:9" ht="34.5" thickBot="1" x14ac:dyDescent="0.25">
      <c r="A4" s="232" t="s">
        <v>3</v>
      </c>
      <c r="B4" s="233"/>
      <c r="C4" s="233"/>
      <c r="D4" s="233"/>
      <c r="E4" s="233"/>
      <c r="F4" s="234"/>
      <c r="G4" s="19" t="s">
        <v>38</v>
      </c>
      <c r="H4" s="59" t="s">
        <v>4</v>
      </c>
      <c r="I4" s="59" t="s">
        <v>5</v>
      </c>
    </row>
    <row r="5" spans="1:9" ht="12.75" customHeight="1" x14ac:dyDescent="0.2">
      <c r="A5" s="235">
        <v>1</v>
      </c>
      <c r="B5" s="236"/>
      <c r="C5" s="236"/>
      <c r="D5" s="236"/>
      <c r="E5" s="236"/>
      <c r="F5" s="237"/>
      <c r="G5" s="20">
        <v>2</v>
      </c>
      <c r="H5" s="60">
        <v>3</v>
      </c>
      <c r="I5" s="60">
        <v>4</v>
      </c>
    </row>
    <row r="6" spans="1:9" x14ac:dyDescent="0.2">
      <c r="A6" s="239" t="s">
        <v>250</v>
      </c>
      <c r="B6" s="240"/>
      <c r="C6" s="240"/>
      <c r="D6" s="240"/>
      <c r="E6" s="240"/>
      <c r="F6" s="240"/>
      <c r="G6" s="21">
        <v>1</v>
      </c>
      <c r="H6" s="61">
        <f>H7+H18+H36</f>
        <v>192101096</v>
      </c>
      <c r="I6" s="61">
        <f>I7+I18+I36</f>
        <v>-188664085</v>
      </c>
    </row>
    <row r="7" spans="1:9" ht="21" customHeight="1" x14ac:dyDescent="0.2">
      <c r="A7" s="241" t="s">
        <v>251</v>
      </c>
      <c r="B7" s="242"/>
      <c r="C7" s="242"/>
      <c r="D7" s="242"/>
      <c r="E7" s="242"/>
      <c r="F7" s="242"/>
      <c r="G7" s="22">
        <v>2</v>
      </c>
      <c r="H7" s="62">
        <f>H8+H9</f>
        <v>195632285</v>
      </c>
      <c r="I7" s="62">
        <f>I8+I9</f>
        <v>239805362</v>
      </c>
    </row>
    <row r="8" spans="1:9" x14ac:dyDescent="0.2">
      <c r="A8" s="227" t="s">
        <v>48</v>
      </c>
      <c r="B8" s="238"/>
      <c r="C8" s="238"/>
      <c r="D8" s="238"/>
      <c r="E8" s="238"/>
      <c r="F8" s="238"/>
      <c r="G8" s="23">
        <v>3</v>
      </c>
      <c r="H8" s="63">
        <v>403471574</v>
      </c>
      <c r="I8" s="63">
        <v>411633477</v>
      </c>
    </row>
    <row r="9" spans="1:9" x14ac:dyDescent="0.2">
      <c r="A9" s="242" t="s">
        <v>49</v>
      </c>
      <c r="B9" s="242"/>
      <c r="C9" s="242"/>
      <c r="D9" s="242"/>
      <c r="E9" s="242"/>
      <c r="F9" s="242"/>
      <c r="G9" s="22">
        <v>4</v>
      </c>
      <c r="H9" s="62">
        <f>SUM(H10:H17)</f>
        <v>-207839289</v>
      </c>
      <c r="I9" s="62">
        <f>SUM(I10:I17)</f>
        <v>-171828115</v>
      </c>
    </row>
    <row r="10" spans="1:9" x14ac:dyDescent="0.2">
      <c r="A10" s="227" t="s">
        <v>252</v>
      </c>
      <c r="B10" s="238"/>
      <c r="C10" s="238"/>
      <c r="D10" s="238"/>
      <c r="E10" s="238"/>
      <c r="F10" s="238"/>
      <c r="G10" s="23">
        <v>5</v>
      </c>
      <c r="H10" s="63">
        <v>38607009</v>
      </c>
      <c r="I10" s="63">
        <v>58677524</v>
      </c>
    </row>
    <row r="11" spans="1:9" x14ac:dyDescent="0.2">
      <c r="A11" s="227" t="s">
        <v>253</v>
      </c>
      <c r="B11" s="238"/>
      <c r="C11" s="238"/>
      <c r="D11" s="238"/>
      <c r="E11" s="238"/>
      <c r="F11" s="238"/>
      <c r="G11" s="23">
        <v>6</v>
      </c>
      <c r="H11" s="63">
        <v>17196104</v>
      </c>
      <c r="I11" s="63">
        <v>19493715</v>
      </c>
    </row>
    <row r="12" spans="1:9" ht="23.25" customHeight="1" x14ac:dyDescent="0.2">
      <c r="A12" s="227" t="s">
        <v>254</v>
      </c>
      <c r="B12" s="238"/>
      <c r="C12" s="238"/>
      <c r="D12" s="238"/>
      <c r="E12" s="238"/>
      <c r="F12" s="238"/>
      <c r="G12" s="23">
        <v>7</v>
      </c>
      <c r="H12" s="63">
        <v>19492745</v>
      </c>
      <c r="I12" s="63">
        <v>4752902</v>
      </c>
    </row>
    <row r="13" spans="1:9" x14ac:dyDescent="0.2">
      <c r="A13" s="227" t="s">
        <v>255</v>
      </c>
      <c r="B13" s="238"/>
      <c r="C13" s="238"/>
      <c r="D13" s="238"/>
      <c r="E13" s="238"/>
      <c r="F13" s="238"/>
      <c r="G13" s="23">
        <v>8</v>
      </c>
      <c r="H13" s="63">
        <v>1281612</v>
      </c>
      <c r="I13" s="63">
        <v>11706065</v>
      </c>
    </row>
    <row r="14" spans="1:9" x14ac:dyDescent="0.2">
      <c r="A14" s="227" t="s">
        <v>256</v>
      </c>
      <c r="B14" s="238"/>
      <c r="C14" s="238"/>
      <c r="D14" s="238"/>
      <c r="E14" s="238"/>
      <c r="F14" s="238"/>
      <c r="G14" s="23">
        <v>9</v>
      </c>
      <c r="H14" s="63">
        <v>-235795239</v>
      </c>
      <c r="I14" s="63">
        <v>-229540526</v>
      </c>
    </row>
    <row r="15" spans="1:9" x14ac:dyDescent="0.2">
      <c r="A15" s="227" t="s">
        <v>257</v>
      </c>
      <c r="B15" s="238"/>
      <c r="C15" s="238"/>
      <c r="D15" s="238"/>
      <c r="E15" s="238"/>
      <c r="F15" s="238"/>
      <c r="G15" s="23">
        <v>10</v>
      </c>
      <c r="H15" s="63">
        <v>-13994516</v>
      </c>
      <c r="I15" s="63">
        <v>-11947061</v>
      </c>
    </row>
    <row r="16" spans="1:9" ht="24.75" customHeight="1" x14ac:dyDescent="0.2">
      <c r="A16" s="227" t="s">
        <v>258</v>
      </c>
      <c r="B16" s="238"/>
      <c r="C16" s="238"/>
      <c r="D16" s="238"/>
      <c r="E16" s="238"/>
      <c r="F16" s="238"/>
      <c r="G16" s="23">
        <v>11</v>
      </c>
      <c r="H16" s="63">
        <v>-13868972</v>
      </c>
      <c r="I16" s="63">
        <v>-1033698</v>
      </c>
    </row>
    <row r="17" spans="1:9" x14ac:dyDescent="0.2">
      <c r="A17" s="227" t="s">
        <v>259</v>
      </c>
      <c r="B17" s="238"/>
      <c r="C17" s="238"/>
      <c r="D17" s="238"/>
      <c r="E17" s="238"/>
      <c r="F17" s="238"/>
      <c r="G17" s="23">
        <v>12</v>
      </c>
      <c r="H17" s="63">
        <v>-20758032</v>
      </c>
      <c r="I17" s="63">
        <v>-23937036</v>
      </c>
    </row>
    <row r="18" spans="1:9" ht="30.75" customHeight="1" x14ac:dyDescent="0.2">
      <c r="A18" s="241" t="s">
        <v>55</v>
      </c>
      <c r="B18" s="242"/>
      <c r="C18" s="242"/>
      <c r="D18" s="242"/>
      <c r="E18" s="242"/>
      <c r="F18" s="242"/>
      <c r="G18" s="22">
        <v>13</v>
      </c>
      <c r="H18" s="62">
        <f>SUM(H19:H35)</f>
        <v>31025235</v>
      </c>
      <c r="I18" s="62">
        <f>SUM(I19:I35)</f>
        <v>-369066615</v>
      </c>
    </row>
    <row r="19" spans="1:9" x14ac:dyDescent="0.2">
      <c r="A19" s="227" t="s">
        <v>260</v>
      </c>
      <c r="B19" s="238"/>
      <c r="C19" s="238"/>
      <c r="D19" s="238"/>
      <c r="E19" s="238"/>
      <c r="F19" s="238"/>
      <c r="G19" s="23">
        <v>14</v>
      </c>
      <c r="H19" s="63">
        <v>-301176948</v>
      </c>
      <c r="I19" s="63">
        <v>-477900770</v>
      </c>
    </row>
    <row r="20" spans="1:9" ht="24.75" customHeight="1" x14ac:dyDescent="0.2">
      <c r="A20" s="227" t="s">
        <v>261</v>
      </c>
      <c r="B20" s="238"/>
      <c r="C20" s="238"/>
      <c r="D20" s="238"/>
      <c r="E20" s="238"/>
      <c r="F20" s="238"/>
      <c r="G20" s="23">
        <v>15</v>
      </c>
      <c r="H20" s="63">
        <v>-74578364</v>
      </c>
      <c r="I20" s="63">
        <v>139985599</v>
      </c>
    </row>
    <row r="21" spans="1:9" x14ac:dyDescent="0.2">
      <c r="A21" s="227" t="s">
        <v>262</v>
      </c>
      <c r="B21" s="238"/>
      <c r="C21" s="238"/>
      <c r="D21" s="238"/>
      <c r="E21" s="238"/>
      <c r="F21" s="238"/>
      <c r="G21" s="23">
        <v>16</v>
      </c>
      <c r="H21" s="63">
        <v>321101547</v>
      </c>
      <c r="I21" s="63">
        <v>-265050427</v>
      </c>
    </row>
    <row r="22" spans="1:9" x14ac:dyDescent="0.2">
      <c r="A22" s="227" t="s">
        <v>263</v>
      </c>
      <c r="B22" s="238"/>
      <c r="C22" s="238"/>
      <c r="D22" s="238"/>
      <c r="E22" s="238"/>
      <c r="F22" s="238"/>
      <c r="G22" s="23">
        <v>17</v>
      </c>
      <c r="H22" s="63">
        <v>0</v>
      </c>
      <c r="I22" s="63">
        <v>0</v>
      </c>
    </row>
    <row r="23" spans="1:9" ht="30" customHeight="1" x14ac:dyDescent="0.2">
      <c r="A23" s="227" t="s">
        <v>264</v>
      </c>
      <c r="B23" s="238"/>
      <c r="C23" s="238"/>
      <c r="D23" s="238"/>
      <c r="E23" s="238"/>
      <c r="F23" s="238"/>
      <c r="G23" s="23">
        <v>18</v>
      </c>
      <c r="H23" s="63">
        <v>-101072367</v>
      </c>
      <c r="I23" s="63">
        <v>-12964129</v>
      </c>
    </row>
    <row r="24" spans="1:9" x14ac:dyDescent="0.2">
      <c r="A24" s="227" t="s">
        <v>56</v>
      </c>
      <c r="B24" s="238"/>
      <c r="C24" s="238"/>
      <c r="D24" s="238"/>
      <c r="E24" s="238"/>
      <c r="F24" s="238"/>
      <c r="G24" s="23">
        <v>19</v>
      </c>
      <c r="H24" s="63">
        <v>-5080008</v>
      </c>
      <c r="I24" s="63">
        <v>8001418</v>
      </c>
    </row>
    <row r="25" spans="1:9" x14ac:dyDescent="0.2">
      <c r="A25" s="227" t="s">
        <v>57</v>
      </c>
      <c r="B25" s="238"/>
      <c r="C25" s="238"/>
      <c r="D25" s="238"/>
      <c r="E25" s="238"/>
      <c r="F25" s="238"/>
      <c r="G25" s="23">
        <v>20</v>
      </c>
      <c r="H25" s="63">
        <v>-105794</v>
      </c>
      <c r="I25" s="63">
        <v>-3838004</v>
      </c>
    </row>
    <row r="26" spans="1:9" x14ac:dyDescent="0.2">
      <c r="A26" s="227" t="s">
        <v>58</v>
      </c>
      <c r="B26" s="238"/>
      <c r="C26" s="238"/>
      <c r="D26" s="238"/>
      <c r="E26" s="238"/>
      <c r="F26" s="238"/>
      <c r="G26" s="23">
        <v>21</v>
      </c>
      <c r="H26" s="63">
        <v>5128794</v>
      </c>
      <c r="I26" s="63">
        <v>22832197</v>
      </c>
    </row>
    <row r="27" spans="1:9" x14ac:dyDescent="0.2">
      <c r="A27" s="227" t="s">
        <v>59</v>
      </c>
      <c r="B27" s="238"/>
      <c r="C27" s="238"/>
      <c r="D27" s="238"/>
      <c r="E27" s="238"/>
      <c r="F27" s="238"/>
      <c r="G27" s="23">
        <v>22</v>
      </c>
      <c r="H27" s="63">
        <v>0</v>
      </c>
      <c r="I27" s="63">
        <v>0</v>
      </c>
    </row>
    <row r="28" spans="1:9" ht="25.5" customHeight="1" x14ac:dyDescent="0.2">
      <c r="A28" s="227" t="s">
        <v>265</v>
      </c>
      <c r="B28" s="238"/>
      <c r="C28" s="238"/>
      <c r="D28" s="238"/>
      <c r="E28" s="238"/>
      <c r="F28" s="238"/>
      <c r="G28" s="23">
        <v>23</v>
      </c>
      <c r="H28" s="63">
        <v>-84324335</v>
      </c>
      <c r="I28" s="63">
        <v>15090608</v>
      </c>
    </row>
    <row r="29" spans="1:9" x14ac:dyDescent="0.2">
      <c r="A29" s="227" t="s">
        <v>60</v>
      </c>
      <c r="B29" s="238"/>
      <c r="C29" s="238"/>
      <c r="D29" s="238"/>
      <c r="E29" s="238"/>
      <c r="F29" s="238"/>
      <c r="G29" s="23">
        <v>24</v>
      </c>
      <c r="H29" s="63">
        <v>155484833</v>
      </c>
      <c r="I29" s="63">
        <v>215200476</v>
      </c>
    </row>
    <row r="30" spans="1:9" ht="33" customHeight="1" x14ac:dyDescent="0.2">
      <c r="A30" s="227" t="s">
        <v>283</v>
      </c>
      <c r="B30" s="238"/>
      <c r="C30" s="238"/>
      <c r="D30" s="238"/>
      <c r="E30" s="238"/>
      <c r="F30" s="238"/>
      <c r="G30" s="23">
        <v>25</v>
      </c>
      <c r="H30" s="63">
        <v>101072367</v>
      </c>
      <c r="I30" s="63">
        <v>12964129</v>
      </c>
    </row>
    <row r="31" spans="1:9" x14ac:dyDescent="0.2">
      <c r="A31" s="227" t="s">
        <v>61</v>
      </c>
      <c r="B31" s="238"/>
      <c r="C31" s="238"/>
      <c r="D31" s="238"/>
      <c r="E31" s="238"/>
      <c r="F31" s="238"/>
      <c r="G31" s="23">
        <v>26</v>
      </c>
      <c r="H31" s="63">
        <v>-5435454</v>
      </c>
      <c r="I31" s="63">
        <v>571147</v>
      </c>
    </row>
    <row r="32" spans="1:9" ht="23.25" customHeight="1" x14ac:dyDescent="0.2">
      <c r="A32" s="227" t="s">
        <v>62</v>
      </c>
      <c r="B32" s="238"/>
      <c r="C32" s="238"/>
      <c r="D32" s="238"/>
      <c r="E32" s="238"/>
      <c r="F32" s="238"/>
      <c r="G32" s="23">
        <v>27</v>
      </c>
      <c r="H32" s="63">
        <v>0</v>
      </c>
      <c r="I32" s="63">
        <v>0</v>
      </c>
    </row>
    <row r="33" spans="1:9" x14ac:dyDescent="0.2">
      <c r="A33" s="227" t="s">
        <v>63</v>
      </c>
      <c r="B33" s="238"/>
      <c r="C33" s="238"/>
      <c r="D33" s="238"/>
      <c r="E33" s="238"/>
      <c r="F33" s="238"/>
      <c r="G33" s="23">
        <v>28</v>
      </c>
      <c r="H33" s="63">
        <v>853777</v>
      </c>
      <c r="I33" s="63">
        <v>-1855764</v>
      </c>
    </row>
    <row r="34" spans="1:9" x14ac:dyDescent="0.2">
      <c r="A34" s="227" t="s">
        <v>64</v>
      </c>
      <c r="B34" s="238"/>
      <c r="C34" s="238"/>
      <c r="D34" s="238"/>
      <c r="E34" s="238"/>
      <c r="F34" s="238"/>
      <c r="G34" s="23">
        <v>29</v>
      </c>
      <c r="H34" s="63">
        <v>25155071</v>
      </c>
      <c r="I34" s="63">
        <v>-2810259</v>
      </c>
    </row>
    <row r="35" spans="1:9" ht="21" customHeight="1" x14ac:dyDescent="0.2">
      <c r="A35" s="227" t="s">
        <v>266</v>
      </c>
      <c r="B35" s="238"/>
      <c r="C35" s="238"/>
      <c r="D35" s="238"/>
      <c r="E35" s="238"/>
      <c r="F35" s="238"/>
      <c r="G35" s="23">
        <v>30</v>
      </c>
      <c r="H35" s="63">
        <v>-5997884</v>
      </c>
      <c r="I35" s="63">
        <v>-19292836</v>
      </c>
    </row>
    <row r="36" spans="1:9" x14ac:dyDescent="0.2">
      <c r="A36" s="244" t="s">
        <v>65</v>
      </c>
      <c r="B36" s="238"/>
      <c r="C36" s="238"/>
      <c r="D36" s="238"/>
      <c r="E36" s="238"/>
      <c r="F36" s="238"/>
      <c r="G36" s="23">
        <v>31</v>
      </c>
      <c r="H36" s="63">
        <v>-34556424</v>
      </c>
      <c r="I36" s="63">
        <v>-59402832</v>
      </c>
    </row>
    <row r="37" spans="1:9" x14ac:dyDescent="0.2">
      <c r="A37" s="241" t="s">
        <v>50</v>
      </c>
      <c r="B37" s="242"/>
      <c r="C37" s="242"/>
      <c r="D37" s="242"/>
      <c r="E37" s="242"/>
      <c r="F37" s="242"/>
      <c r="G37" s="22">
        <v>32</v>
      </c>
      <c r="H37" s="62">
        <f>SUM(H38:H51)</f>
        <v>51420579</v>
      </c>
      <c r="I37" s="62">
        <f>SUM(I38:I51)</f>
        <v>2112688</v>
      </c>
    </row>
    <row r="38" spans="1:9" x14ac:dyDescent="0.2">
      <c r="A38" s="227" t="s">
        <v>267</v>
      </c>
      <c r="B38" s="238"/>
      <c r="C38" s="238"/>
      <c r="D38" s="238"/>
      <c r="E38" s="238"/>
      <c r="F38" s="238"/>
      <c r="G38" s="23">
        <v>33</v>
      </c>
      <c r="H38" s="63">
        <v>2625068</v>
      </c>
      <c r="I38" s="63">
        <v>17912181</v>
      </c>
    </row>
    <row r="39" spans="1:9" x14ac:dyDescent="0.2">
      <c r="A39" s="227" t="s">
        <v>268</v>
      </c>
      <c r="B39" s="238"/>
      <c r="C39" s="238"/>
      <c r="D39" s="238"/>
      <c r="E39" s="238"/>
      <c r="F39" s="238"/>
      <c r="G39" s="23">
        <v>34</v>
      </c>
      <c r="H39" s="63">
        <v>-34240962</v>
      </c>
      <c r="I39" s="63">
        <v>-57523511</v>
      </c>
    </row>
    <row r="40" spans="1:9" x14ac:dyDescent="0.2">
      <c r="A40" s="227" t="s">
        <v>269</v>
      </c>
      <c r="B40" s="238"/>
      <c r="C40" s="238"/>
      <c r="D40" s="238"/>
      <c r="E40" s="238"/>
      <c r="F40" s="238"/>
      <c r="G40" s="23">
        <v>35</v>
      </c>
      <c r="H40" s="63">
        <v>0</v>
      </c>
      <c r="I40" s="63">
        <v>643969</v>
      </c>
    </row>
    <row r="41" spans="1:9" x14ac:dyDescent="0.2">
      <c r="A41" s="227" t="s">
        <v>270</v>
      </c>
      <c r="B41" s="238"/>
      <c r="C41" s="238"/>
      <c r="D41" s="238"/>
      <c r="E41" s="238"/>
      <c r="F41" s="238"/>
      <c r="G41" s="23">
        <v>36</v>
      </c>
      <c r="H41" s="63">
        <v>-18139766</v>
      </c>
      <c r="I41" s="63">
        <v>-29714695</v>
      </c>
    </row>
    <row r="42" spans="1:9" ht="25.5" customHeight="1" x14ac:dyDescent="0.2">
      <c r="A42" s="227" t="s">
        <v>271</v>
      </c>
      <c r="B42" s="238"/>
      <c r="C42" s="238"/>
      <c r="D42" s="238"/>
      <c r="E42" s="238"/>
      <c r="F42" s="238"/>
      <c r="G42" s="23">
        <v>37</v>
      </c>
      <c r="H42" s="63">
        <v>30651520</v>
      </c>
      <c r="I42" s="63">
        <v>16750126</v>
      </c>
    </row>
    <row r="43" spans="1:9" ht="21.75" customHeight="1" x14ac:dyDescent="0.2">
      <c r="A43" s="227" t="s">
        <v>272</v>
      </c>
      <c r="B43" s="238"/>
      <c r="C43" s="238"/>
      <c r="D43" s="238"/>
      <c r="E43" s="238"/>
      <c r="F43" s="238"/>
      <c r="G43" s="23">
        <v>38</v>
      </c>
      <c r="H43" s="63">
        <v>-5233764</v>
      </c>
      <c r="I43" s="63">
        <v>-7031848</v>
      </c>
    </row>
    <row r="44" spans="1:9" ht="24" customHeight="1" x14ac:dyDescent="0.2">
      <c r="A44" s="227" t="s">
        <v>273</v>
      </c>
      <c r="B44" s="238"/>
      <c r="C44" s="238"/>
      <c r="D44" s="238"/>
      <c r="E44" s="238"/>
      <c r="F44" s="238"/>
      <c r="G44" s="23">
        <v>39</v>
      </c>
      <c r="H44" s="63">
        <v>14423302</v>
      </c>
      <c r="I44" s="63">
        <v>13500000</v>
      </c>
    </row>
    <row r="45" spans="1:9" x14ac:dyDescent="0.2">
      <c r="A45" s="227" t="s">
        <v>274</v>
      </c>
      <c r="B45" s="238"/>
      <c r="C45" s="238"/>
      <c r="D45" s="238"/>
      <c r="E45" s="238"/>
      <c r="F45" s="238"/>
      <c r="G45" s="23">
        <v>40</v>
      </c>
      <c r="H45" s="63">
        <v>483222061</v>
      </c>
      <c r="I45" s="63">
        <v>385857840</v>
      </c>
    </row>
    <row r="46" spans="1:9" x14ac:dyDescent="0.2">
      <c r="A46" s="227" t="s">
        <v>275</v>
      </c>
      <c r="B46" s="238"/>
      <c r="C46" s="238"/>
      <c r="D46" s="238"/>
      <c r="E46" s="238"/>
      <c r="F46" s="238"/>
      <c r="G46" s="23">
        <v>41</v>
      </c>
      <c r="H46" s="63">
        <v>-400401034</v>
      </c>
      <c r="I46" s="63">
        <v>-387959348</v>
      </c>
    </row>
    <row r="47" spans="1:9" x14ac:dyDescent="0.2">
      <c r="A47" s="227" t="s">
        <v>276</v>
      </c>
      <c r="B47" s="238"/>
      <c r="C47" s="238"/>
      <c r="D47" s="238"/>
      <c r="E47" s="238"/>
      <c r="F47" s="238"/>
      <c r="G47" s="23">
        <v>42</v>
      </c>
      <c r="H47" s="63">
        <v>0</v>
      </c>
      <c r="I47" s="63">
        <v>0</v>
      </c>
    </row>
    <row r="48" spans="1:9" x14ac:dyDescent="0.2">
      <c r="A48" s="227" t="s">
        <v>277</v>
      </c>
      <c r="B48" s="238"/>
      <c r="C48" s="238"/>
      <c r="D48" s="238"/>
      <c r="E48" s="238"/>
      <c r="F48" s="238"/>
      <c r="G48" s="23">
        <v>43</v>
      </c>
      <c r="H48" s="63">
        <v>0</v>
      </c>
      <c r="I48" s="63">
        <v>0</v>
      </c>
    </row>
    <row r="49" spans="1:9" x14ac:dyDescent="0.2">
      <c r="A49" s="227" t="s">
        <v>278</v>
      </c>
      <c r="B49" s="228"/>
      <c r="C49" s="228"/>
      <c r="D49" s="228"/>
      <c r="E49" s="228"/>
      <c r="F49" s="228"/>
      <c r="G49" s="23">
        <v>44</v>
      </c>
      <c r="H49" s="63">
        <v>16913580</v>
      </c>
      <c r="I49" s="63">
        <v>24523707</v>
      </c>
    </row>
    <row r="50" spans="1:9" x14ac:dyDescent="0.2">
      <c r="A50" s="227" t="s">
        <v>279</v>
      </c>
      <c r="B50" s="228"/>
      <c r="C50" s="228"/>
      <c r="D50" s="228"/>
      <c r="E50" s="228"/>
      <c r="F50" s="228"/>
      <c r="G50" s="23">
        <v>45</v>
      </c>
      <c r="H50" s="63">
        <v>67792810</v>
      </c>
      <c r="I50" s="63">
        <v>60482399</v>
      </c>
    </row>
    <row r="51" spans="1:9" x14ac:dyDescent="0.2">
      <c r="A51" s="227" t="s">
        <v>280</v>
      </c>
      <c r="B51" s="228"/>
      <c r="C51" s="228"/>
      <c r="D51" s="228"/>
      <c r="E51" s="228"/>
      <c r="F51" s="228"/>
      <c r="G51" s="23">
        <v>46</v>
      </c>
      <c r="H51" s="63">
        <v>-106192236</v>
      </c>
      <c r="I51" s="63">
        <v>-35328132</v>
      </c>
    </row>
    <row r="52" spans="1:9" x14ac:dyDescent="0.2">
      <c r="A52" s="241" t="s">
        <v>51</v>
      </c>
      <c r="B52" s="243"/>
      <c r="C52" s="243"/>
      <c r="D52" s="243"/>
      <c r="E52" s="243"/>
      <c r="F52" s="243"/>
      <c r="G52" s="22">
        <v>47</v>
      </c>
      <c r="H52" s="62">
        <f>SUM(H53:H57)</f>
        <v>-1741941</v>
      </c>
      <c r="I52" s="62">
        <f>SUM(I53:I57)</f>
        <v>-25932138</v>
      </c>
    </row>
    <row r="53" spans="1:9" x14ac:dyDescent="0.2">
      <c r="A53" s="227" t="s">
        <v>281</v>
      </c>
      <c r="B53" s="228"/>
      <c r="C53" s="228"/>
      <c r="D53" s="228"/>
      <c r="E53" s="228"/>
      <c r="F53" s="228"/>
      <c r="G53" s="23">
        <v>48</v>
      </c>
      <c r="H53" s="63">
        <v>0</v>
      </c>
      <c r="I53" s="63">
        <v>0</v>
      </c>
    </row>
    <row r="54" spans="1:9" x14ac:dyDescent="0.2">
      <c r="A54" s="227" t="s">
        <v>100</v>
      </c>
      <c r="B54" s="228"/>
      <c r="C54" s="228"/>
      <c r="D54" s="228"/>
      <c r="E54" s="228"/>
      <c r="F54" s="228"/>
      <c r="G54" s="23">
        <v>49</v>
      </c>
      <c r="H54" s="63">
        <v>0</v>
      </c>
      <c r="I54" s="63">
        <v>0</v>
      </c>
    </row>
    <row r="55" spans="1:9" x14ac:dyDescent="0.2">
      <c r="A55" s="227" t="s">
        <v>101</v>
      </c>
      <c r="B55" s="228"/>
      <c r="C55" s="228"/>
      <c r="D55" s="228"/>
      <c r="E55" s="228"/>
      <c r="F55" s="228"/>
      <c r="G55" s="23">
        <v>50</v>
      </c>
      <c r="H55" s="63">
        <v>0</v>
      </c>
      <c r="I55" s="63">
        <v>-24839576</v>
      </c>
    </row>
    <row r="56" spans="1:9" x14ac:dyDescent="0.2">
      <c r="A56" s="227" t="s">
        <v>102</v>
      </c>
      <c r="B56" s="228"/>
      <c r="C56" s="228"/>
      <c r="D56" s="228"/>
      <c r="E56" s="228"/>
      <c r="F56" s="228"/>
      <c r="G56" s="23">
        <v>51</v>
      </c>
      <c r="H56" s="63">
        <v>0</v>
      </c>
      <c r="I56" s="63">
        <v>0</v>
      </c>
    </row>
    <row r="57" spans="1:9" x14ac:dyDescent="0.2">
      <c r="A57" s="227" t="s">
        <v>103</v>
      </c>
      <c r="B57" s="228"/>
      <c r="C57" s="228"/>
      <c r="D57" s="228"/>
      <c r="E57" s="228"/>
      <c r="F57" s="228"/>
      <c r="G57" s="23">
        <v>52</v>
      </c>
      <c r="H57" s="63">
        <v>-1741941</v>
      </c>
      <c r="I57" s="63">
        <v>-1092562</v>
      </c>
    </row>
    <row r="58" spans="1:9" x14ac:dyDescent="0.2">
      <c r="A58" s="241" t="s">
        <v>52</v>
      </c>
      <c r="B58" s="243"/>
      <c r="C58" s="243"/>
      <c r="D58" s="243"/>
      <c r="E58" s="243"/>
      <c r="F58" s="243"/>
      <c r="G58" s="22">
        <v>53</v>
      </c>
      <c r="H58" s="62">
        <f>H6+H37+H52</f>
        <v>241779734</v>
      </c>
      <c r="I58" s="62">
        <f>I6+I37+I52</f>
        <v>-212483535</v>
      </c>
    </row>
    <row r="59" spans="1:9" ht="24.75" customHeight="1" x14ac:dyDescent="0.2">
      <c r="A59" s="244" t="s">
        <v>282</v>
      </c>
      <c r="B59" s="228"/>
      <c r="C59" s="228"/>
      <c r="D59" s="228"/>
      <c r="E59" s="228"/>
      <c r="F59" s="228"/>
      <c r="G59" s="23">
        <v>54</v>
      </c>
      <c r="H59" s="63">
        <v>47149880</v>
      </c>
      <c r="I59" s="63">
        <v>-13394247</v>
      </c>
    </row>
    <row r="60" spans="1:9" ht="27.75" customHeight="1" x14ac:dyDescent="0.2">
      <c r="A60" s="241" t="s">
        <v>53</v>
      </c>
      <c r="B60" s="243"/>
      <c r="C60" s="243"/>
      <c r="D60" s="243"/>
      <c r="E60" s="243"/>
      <c r="F60" s="243"/>
      <c r="G60" s="22">
        <v>55</v>
      </c>
      <c r="H60" s="62">
        <f>H58+H59</f>
        <v>288929614</v>
      </c>
      <c r="I60" s="62">
        <f>I58+I59</f>
        <v>-225877782</v>
      </c>
    </row>
    <row r="61" spans="1:9" x14ac:dyDescent="0.2">
      <c r="A61" s="227" t="s">
        <v>104</v>
      </c>
      <c r="B61" s="228"/>
      <c r="C61" s="228"/>
      <c r="D61" s="228"/>
      <c r="E61" s="228"/>
      <c r="F61" s="228"/>
      <c r="G61" s="23">
        <v>56</v>
      </c>
      <c r="H61" s="63">
        <v>157278357</v>
      </c>
      <c r="I61" s="63">
        <v>446207971</v>
      </c>
    </row>
    <row r="62" spans="1:9" x14ac:dyDescent="0.2">
      <c r="A62" s="229" t="s">
        <v>54</v>
      </c>
      <c r="B62" s="230"/>
      <c r="C62" s="230"/>
      <c r="D62" s="230"/>
      <c r="E62" s="230"/>
      <c r="F62" s="230"/>
      <c r="G62" s="24">
        <v>57</v>
      </c>
      <c r="H62" s="64">
        <f>H60+H61</f>
        <v>446207971</v>
      </c>
      <c r="I62" s="64">
        <f>I60+I61</f>
        <v>220330189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24" activePane="bottomRight" state="frozen"/>
      <selection activeCell="L1" sqref="L1"/>
      <selection pane="topRight" activeCell="L1" sqref="L1"/>
      <selection pane="bottomLeft" activeCell="L1" sqref="L1"/>
      <selection pane="bottomRight" activeCell="G31" sqref="G31:G34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51" t="s">
        <v>66</v>
      </c>
      <c r="B1" s="252"/>
      <c r="C1" s="252"/>
      <c r="D1" s="252"/>
      <c r="E1" s="253"/>
      <c r="F1" s="254"/>
      <c r="G1" s="254"/>
      <c r="H1" s="254"/>
      <c r="I1" s="254"/>
      <c r="J1" s="254"/>
      <c r="K1" s="255"/>
      <c r="L1" s="188"/>
      <c r="M1" s="188"/>
    </row>
    <row r="2" spans="1:34" ht="19.5" customHeight="1" x14ac:dyDescent="0.2">
      <c r="A2" s="189" t="s">
        <v>422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34" x14ac:dyDescent="0.2">
      <c r="A3" s="4"/>
      <c r="B3" s="5"/>
      <c r="C3" s="5"/>
      <c r="D3" s="6"/>
      <c r="E3" s="66"/>
      <c r="F3" s="67"/>
      <c r="G3" s="67"/>
      <c r="H3" s="67"/>
      <c r="I3" s="67"/>
      <c r="J3" s="67"/>
      <c r="K3" s="67"/>
      <c r="L3" s="256" t="s">
        <v>35</v>
      </c>
      <c r="M3" s="256"/>
    </row>
    <row r="4" spans="1:34" ht="13.5" customHeight="1" x14ac:dyDescent="0.2">
      <c r="A4" s="249" t="s">
        <v>27</v>
      </c>
      <c r="B4" s="249"/>
      <c r="C4" s="249"/>
      <c r="D4" s="250" t="s">
        <v>38</v>
      </c>
      <c r="E4" s="193" t="s">
        <v>71</v>
      </c>
      <c r="F4" s="193"/>
      <c r="G4" s="193"/>
      <c r="H4" s="193"/>
      <c r="I4" s="193"/>
      <c r="J4" s="193"/>
      <c r="K4" s="193"/>
      <c r="L4" s="193" t="s">
        <v>76</v>
      </c>
      <c r="M4" s="193" t="s">
        <v>47</v>
      </c>
    </row>
    <row r="5" spans="1:34" ht="56.25" x14ac:dyDescent="0.2">
      <c r="A5" s="249"/>
      <c r="B5" s="249"/>
      <c r="C5" s="249"/>
      <c r="D5" s="250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3"/>
      <c r="M5" s="193"/>
    </row>
    <row r="6" spans="1:34" x14ac:dyDescent="0.2">
      <c r="A6" s="193">
        <v>1</v>
      </c>
      <c r="B6" s="193"/>
      <c r="C6" s="193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48" t="s">
        <v>286</v>
      </c>
      <c r="B7" s="248"/>
      <c r="C7" s="248"/>
      <c r="D7" s="11">
        <v>1</v>
      </c>
      <c r="E7" s="68">
        <v>589325800</v>
      </c>
      <c r="F7" s="68">
        <v>681482525</v>
      </c>
      <c r="G7" s="68">
        <v>380035949</v>
      </c>
      <c r="H7" s="68">
        <v>400450237</v>
      </c>
      <c r="I7" s="68">
        <v>606452727</v>
      </c>
      <c r="J7" s="68">
        <v>253102679</v>
      </c>
      <c r="K7" s="69">
        <f>SUM(E7:J7)</f>
        <v>2910849917</v>
      </c>
      <c r="L7" s="68">
        <v>12492787</v>
      </c>
      <c r="M7" s="69">
        <f>K7+L7</f>
        <v>2923342704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45" t="s">
        <v>294</v>
      </c>
      <c r="B8" s="245"/>
      <c r="C8" s="245"/>
      <c r="D8" s="11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9">
        <f t="shared" ref="K8:K40" si="0">SUM(E8:J8)</f>
        <v>0</v>
      </c>
      <c r="L8" s="68">
        <v>0</v>
      </c>
      <c r="M8" s="69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45" t="s">
        <v>295</v>
      </c>
      <c r="B9" s="245"/>
      <c r="C9" s="245"/>
      <c r="D9" s="11">
        <v>3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9">
        <f t="shared" si="0"/>
        <v>0</v>
      </c>
      <c r="L9" s="68">
        <v>0</v>
      </c>
      <c r="M9" s="69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46" t="s">
        <v>287</v>
      </c>
      <c r="B10" s="246"/>
      <c r="C10" s="246"/>
      <c r="D10" s="13">
        <v>4</v>
      </c>
      <c r="E10" s="69">
        <f>E7+E8+E9</f>
        <v>589325800</v>
      </c>
      <c r="F10" s="69">
        <f t="shared" ref="F10:L10" si="2">F7+F8+F9</f>
        <v>681482525</v>
      </c>
      <c r="G10" s="69">
        <f>G7+G8+G9</f>
        <v>380035949</v>
      </c>
      <c r="H10" s="69">
        <f t="shared" si="2"/>
        <v>400450237</v>
      </c>
      <c r="I10" s="69">
        <f t="shared" si="2"/>
        <v>606452727</v>
      </c>
      <c r="J10" s="69">
        <f t="shared" si="2"/>
        <v>253102679</v>
      </c>
      <c r="K10" s="69">
        <f t="shared" si="0"/>
        <v>2910849917</v>
      </c>
      <c r="L10" s="69">
        <f t="shared" si="2"/>
        <v>12492787</v>
      </c>
      <c r="M10" s="69">
        <f t="shared" si="1"/>
        <v>2923342704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46" t="s">
        <v>291</v>
      </c>
      <c r="B11" s="246"/>
      <c r="C11" s="246"/>
      <c r="D11" s="13">
        <v>5</v>
      </c>
      <c r="E11" s="69">
        <f>E12+E13</f>
        <v>0</v>
      </c>
      <c r="F11" s="69">
        <f t="shared" ref="F11:L11" si="3">F12+F13</f>
        <v>0</v>
      </c>
      <c r="G11" s="69">
        <f t="shared" si="3"/>
        <v>-38133510</v>
      </c>
      <c r="H11" s="69">
        <f t="shared" si="3"/>
        <v>0</v>
      </c>
      <c r="I11" s="69">
        <f t="shared" si="3"/>
        <v>0</v>
      </c>
      <c r="J11" s="69">
        <f t="shared" si="3"/>
        <v>337079883</v>
      </c>
      <c r="K11" s="69">
        <f t="shared" si="0"/>
        <v>298946373</v>
      </c>
      <c r="L11" s="69">
        <f t="shared" si="3"/>
        <v>46387</v>
      </c>
      <c r="M11" s="69">
        <f t="shared" si="1"/>
        <v>298992760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45" t="s">
        <v>296</v>
      </c>
      <c r="B12" s="245"/>
      <c r="C12" s="245"/>
      <c r="D12" s="11">
        <v>6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337079883</v>
      </c>
      <c r="K12" s="69">
        <f t="shared" si="0"/>
        <v>337079883</v>
      </c>
      <c r="L12" s="68">
        <v>94089</v>
      </c>
      <c r="M12" s="69">
        <f t="shared" si="1"/>
        <v>337173972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47" t="s">
        <v>292</v>
      </c>
      <c r="B13" s="247"/>
      <c r="C13" s="247"/>
      <c r="D13" s="13">
        <v>7</v>
      </c>
      <c r="E13" s="69">
        <f>E14+E15+E16+E17</f>
        <v>0</v>
      </c>
      <c r="F13" s="69">
        <f t="shared" ref="F13:L13" si="4">F14+F15+F16+F17</f>
        <v>0</v>
      </c>
      <c r="G13" s="69">
        <f t="shared" si="4"/>
        <v>-38133510</v>
      </c>
      <c r="H13" s="69">
        <f t="shared" si="4"/>
        <v>0</v>
      </c>
      <c r="I13" s="69">
        <f t="shared" si="4"/>
        <v>0</v>
      </c>
      <c r="J13" s="69">
        <f t="shared" si="4"/>
        <v>0</v>
      </c>
      <c r="K13" s="69">
        <f t="shared" si="0"/>
        <v>-38133510</v>
      </c>
      <c r="L13" s="69">
        <f t="shared" si="4"/>
        <v>-47702</v>
      </c>
      <c r="M13" s="69">
        <f t="shared" si="1"/>
        <v>-38181212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45" t="s">
        <v>297</v>
      </c>
      <c r="B14" s="245"/>
      <c r="C14" s="245"/>
      <c r="D14" s="11">
        <v>8</v>
      </c>
      <c r="E14" s="68">
        <v>0</v>
      </c>
      <c r="F14" s="68">
        <v>0</v>
      </c>
      <c r="G14" s="68">
        <v>-1782843</v>
      </c>
      <c r="H14" s="68">
        <v>0</v>
      </c>
      <c r="I14" s="68">
        <v>0</v>
      </c>
      <c r="J14" s="68">
        <v>0</v>
      </c>
      <c r="K14" s="69">
        <f>SUM(E14:J14)</f>
        <v>-1782843</v>
      </c>
      <c r="L14" s="68">
        <v>17755</v>
      </c>
      <c r="M14" s="69">
        <f>K14+L14</f>
        <v>-1765088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45" t="s">
        <v>298</v>
      </c>
      <c r="B15" s="245"/>
      <c r="C15" s="245"/>
      <c r="D15" s="11">
        <v>9</v>
      </c>
      <c r="E15" s="68">
        <v>0</v>
      </c>
      <c r="F15" s="68">
        <v>0</v>
      </c>
      <c r="G15" s="68">
        <v>-11776</v>
      </c>
      <c r="H15" s="68">
        <v>0</v>
      </c>
      <c r="I15" s="68">
        <v>0</v>
      </c>
      <c r="J15" s="68">
        <v>0</v>
      </c>
      <c r="K15" s="69">
        <f t="shared" si="0"/>
        <v>-11776</v>
      </c>
      <c r="L15" s="68">
        <v>-5274</v>
      </c>
      <c r="M15" s="69">
        <f t="shared" si="1"/>
        <v>-17050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45" t="s">
        <v>299</v>
      </c>
      <c r="B16" s="245"/>
      <c r="C16" s="245"/>
      <c r="D16" s="11">
        <v>10</v>
      </c>
      <c r="E16" s="68">
        <v>0</v>
      </c>
      <c r="F16" s="68">
        <v>0</v>
      </c>
      <c r="G16" s="68">
        <v>-34110939</v>
      </c>
      <c r="H16" s="68">
        <v>0</v>
      </c>
      <c r="I16" s="68">
        <v>0</v>
      </c>
      <c r="J16" s="68">
        <v>0</v>
      </c>
      <c r="K16" s="69">
        <f t="shared" si="0"/>
        <v>-34110939</v>
      </c>
      <c r="L16" s="68">
        <v>0</v>
      </c>
      <c r="M16" s="69">
        <f t="shared" si="1"/>
        <v>-34110939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45" t="s">
        <v>300</v>
      </c>
      <c r="B17" s="245"/>
      <c r="C17" s="245"/>
      <c r="D17" s="11">
        <v>11</v>
      </c>
      <c r="E17" s="68">
        <v>0</v>
      </c>
      <c r="F17" s="68">
        <v>0</v>
      </c>
      <c r="G17" s="68">
        <v>-2227952</v>
      </c>
      <c r="H17" s="68">
        <v>0</v>
      </c>
      <c r="I17" s="68">
        <v>0</v>
      </c>
      <c r="J17" s="68">
        <v>0</v>
      </c>
      <c r="K17" s="69">
        <f t="shared" si="0"/>
        <v>-2227952</v>
      </c>
      <c r="L17" s="117">
        <v>-60183</v>
      </c>
      <c r="M17" s="69">
        <f t="shared" si="1"/>
        <v>-2288135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46" t="s">
        <v>301</v>
      </c>
      <c r="B18" s="246"/>
      <c r="C18" s="246"/>
      <c r="D18" s="13">
        <v>12</v>
      </c>
      <c r="E18" s="69">
        <f>E19+E20+E21+E22</f>
        <v>0</v>
      </c>
      <c r="F18" s="69">
        <f t="shared" ref="F18:L18" si="5">F19+F20+F21+F22</f>
        <v>0</v>
      </c>
      <c r="G18" s="69">
        <f t="shared" si="5"/>
        <v>-1618988</v>
      </c>
      <c r="H18" s="69">
        <f t="shared" si="5"/>
        <v>1588338</v>
      </c>
      <c r="I18" s="69">
        <f t="shared" si="5"/>
        <v>252448548</v>
      </c>
      <c r="J18" s="69">
        <f t="shared" si="5"/>
        <v>-253102679</v>
      </c>
      <c r="K18" s="69">
        <f t="shared" si="0"/>
        <v>-684781</v>
      </c>
      <c r="L18" s="69">
        <f t="shared" si="5"/>
        <v>-325407</v>
      </c>
      <c r="M18" s="69">
        <f t="shared" si="1"/>
        <v>-1010188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45" t="s">
        <v>302</v>
      </c>
      <c r="B19" s="245"/>
      <c r="C19" s="245"/>
      <c r="D19" s="11">
        <v>13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9">
        <f t="shared" si="0"/>
        <v>0</v>
      </c>
      <c r="L19" s="68">
        <v>0</v>
      </c>
      <c r="M19" s="69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45" t="s">
        <v>303</v>
      </c>
      <c r="B20" s="245"/>
      <c r="C20" s="245"/>
      <c r="D20" s="11">
        <v>14</v>
      </c>
      <c r="E20" s="68">
        <v>0</v>
      </c>
      <c r="F20" s="68">
        <v>0</v>
      </c>
      <c r="G20" s="68">
        <v>0</v>
      </c>
      <c r="H20" s="68">
        <v>0</v>
      </c>
      <c r="I20" s="68">
        <v>206308</v>
      </c>
      <c r="J20" s="68">
        <v>0</v>
      </c>
      <c r="K20" s="69">
        <f t="shared" si="0"/>
        <v>206308</v>
      </c>
      <c r="L20" s="68">
        <v>-289314</v>
      </c>
      <c r="M20" s="69">
        <f t="shared" si="1"/>
        <v>-83006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45" t="s">
        <v>304</v>
      </c>
      <c r="B21" s="245"/>
      <c r="C21" s="245"/>
      <c r="D21" s="11">
        <v>15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-1541887</v>
      </c>
      <c r="K21" s="69">
        <f t="shared" si="0"/>
        <v>-1541887</v>
      </c>
      <c r="L21" s="68">
        <v>-200055</v>
      </c>
      <c r="M21" s="69">
        <f t="shared" si="1"/>
        <v>-1741942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45" t="s">
        <v>305</v>
      </c>
      <c r="B22" s="245"/>
      <c r="C22" s="245"/>
      <c r="D22" s="11">
        <v>16</v>
      </c>
      <c r="E22" s="68">
        <v>0</v>
      </c>
      <c r="F22" s="68">
        <v>0</v>
      </c>
      <c r="G22" s="68">
        <v>-1618988</v>
      </c>
      <c r="H22" s="68">
        <v>1588338</v>
      </c>
      <c r="I22" s="68">
        <v>252242240</v>
      </c>
      <c r="J22" s="68">
        <v>-251560792</v>
      </c>
      <c r="K22" s="69">
        <f t="shared" si="0"/>
        <v>650798</v>
      </c>
      <c r="L22" s="68">
        <v>163962</v>
      </c>
      <c r="M22" s="69">
        <f t="shared" si="1"/>
        <v>814760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46" t="s">
        <v>288</v>
      </c>
      <c r="B23" s="246"/>
      <c r="C23" s="246"/>
      <c r="D23" s="13">
        <v>17</v>
      </c>
      <c r="E23" s="69">
        <f>E18+E11+E10</f>
        <v>589325800</v>
      </c>
      <c r="F23" s="69">
        <f t="shared" ref="F23:J23" si="6">F18+F11+F10</f>
        <v>681482525</v>
      </c>
      <c r="G23" s="69">
        <f t="shared" si="6"/>
        <v>340283451</v>
      </c>
      <c r="H23" s="69">
        <f t="shared" si="6"/>
        <v>402038575</v>
      </c>
      <c r="I23" s="69">
        <f t="shared" si="6"/>
        <v>858901275</v>
      </c>
      <c r="J23" s="69">
        <f t="shared" si="6"/>
        <v>337079883</v>
      </c>
      <c r="K23" s="69">
        <f t="shared" si="0"/>
        <v>3209111509</v>
      </c>
      <c r="L23" s="69">
        <f t="shared" ref="L23" si="7">L18+L11+L10</f>
        <v>12213767</v>
      </c>
      <c r="M23" s="69">
        <f t="shared" si="1"/>
        <v>3221325276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48" t="s">
        <v>289</v>
      </c>
      <c r="B24" s="248"/>
      <c r="C24" s="248"/>
      <c r="D24" s="11">
        <v>18</v>
      </c>
      <c r="E24" s="68">
        <v>589325800</v>
      </c>
      <c r="F24" s="68">
        <v>681482525</v>
      </c>
      <c r="G24" s="68">
        <v>340283451</v>
      </c>
      <c r="H24" s="68">
        <v>402038575</v>
      </c>
      <c r="I24" s="68">
        <v>858901275</v>
      </c>
      <c r="J24" s="68">
        <v>337079883</v>
      </c>
      <c r="K24" s="69">
        <f t="shared" si="0"/>
        <v>3209111509</v>
      </c>
      <c r="L24" s="68">
        <v>12213767</v>
      </c>
      <c r="M24" s="69">
        <f t="shared" si="1"/>
        <v>3221325276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45" t="s">
        <v>306</v>
      </c>
      <c r="B25" s="245"/>
      <c r="C25" s="245"/>
      <c r="D25" s="11">
        <v>19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9">
        <f t="shared" si="0"/>
        <v>0</v>
      </c>
      <c r="L25" s="68">
        <v>0</v>
      </c>
      <c r="M25" s="69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45" t="s">
        <v>295</v>
      </c>
      <c r="B26" s="245"/>
      <c r="C26" s="245"/>
      <c r="D26" s="11">
        <v>20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f t="shared" si="0"/>
        <v>0</v>
      </c>
      <c r="L26" s="68">
        <v>0</v>
      </c>
      <c r="M26" s="69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46" t="s">
        <v>290</v>
      </c>
      <c r="B27" s="246"/>
      <c r="C27" s="246"/>
      <c r="D27" s="13">
        <v>21</v>
      </c>
      <c r="E27" s="69">
        <f>E24+E25+E26</f>
        <v>589325800</v>
      </c>
      <c r="F27" s="69">
        <f t="shared" ref="F27:L27" si="8">F24+F25+F26</f>
        <v>681482525</v>
      </c>
      <c r="G27" s="69">
        <f t="shared" si="8"/>
        <v>340283451</v>
      </c>
      <c r="H27" s="69">
        <f t="shared" si="8"/>
        <v>402038575</v>
      </c>
      <c r="I27" s="69">
        <f t="shared" si="8"/>
        <v>858901275</v>
      </c>
      <c r="J27" s="69">
        <f t="shared" si="8"/>
        <v>337079883</v>
      </c>
      <c r="K27" s="69">
        <f t="shared" si="0"/>
        <v>3209111509</v>
      </c>
      <c r="L27" s="69">
        <f t="shared" si="8"/>
        <v>12213767</v>
      </c>
      <c r="M27" s="69">
        <f t="shared" si="1"/>
        <v>3221325276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46" t="s">
        <v>307</v>
      </c>
      <c r="B28" s="246"/>
      <c r="C28" s="246"/>
      <c r="D28" s="13">
        <v>22</v>
      </c>
      <c r="E28" s="69">
        <f>E29+E30</f>
        <v>0</v>
      </c>
      <c r="F28" s="69">
        <f t="shared" ref="F28:L28" si="9">F29+F30</f>
        <v>0</v>
      </c>
      <c r="G28" s="69">
        <f t="shared" si="9"/>
        <v>270729774</v>
      </c>
      <c r="H28" s="69">
        <f t="shared" si="9"/>
        <v>0</v>
      </c>
      <c r="I28" s="69">
        <f t="shared" si="9"/>
        <v>0</v>
      </c>
      <c r="J28" s="69">
        <f t="shared" si="9"/>
        <v>339392196</v>
      </c>
      <c r="K28" s="69">
        <f t="shared" si="0"/>
        <v>610121970</v>
      </c>
      <c r="L28" s="69">
        <f t="shared" si="9"/>
        <v>449228</v>
      </c>
      <c r="M28" s="69">
        <f t="shared" si="1"/>
        <v>610571198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45" t="s">
        <v>296</v>
      </c>
      <c r="B29" s="245"/>
      <c r="C29" s="245"/>
      <c r="D29" s="11">
        <v>23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339392196</v>
      </c>
      <c r="K29" s="69">
        <f t="shared" si="0"/>
        <v>339392196</v>
      </c>
      <c r="L29" s="68">
        <v>347363</v>
      </c>
      <c r="M29" s="69">
        <f t="shared" si="1"/>
        <v>339739559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47" t="s">
        <v>308</v>
      </c>
      <c r="B30" s="247"/>
      <c r="C30" s="247"/>
      <c r="D30" s="13">
        <v>24</v>
      </c>
      <c r="E30" s="69">
        <f>E31+E32+E33+E34</f>
        <v>0</v>
      </c>
      <c r="F30" s="69">
        <f t="shared" ref="F30:L30" si="10">F31+F32+F33+F34</f>
        <v>0</v>
      </c>
      <c r="G30" s="69">
        <f t="shared" si="10"/>
        <v>270729774</v>
      </c>
      <c r="H30" s="69">
        <f t="shared" si="10"/>
        <v>0</v>
      </c>
      <c r="I30" s="69">
        <f t="shared" si="10"/>
        <v>0</v>
      </c>
      <c r="J30" s="69">
        <f t="shared" si="10"/>
        <v>0</v>
      </c>
      <c r="K30" s="69">
        <f t="shared" si="0"/>
        <v>270729774</v>
      </c>
      <c r="L30" s="69">
        <f t="shared" si="10"/>
        <v>101865</v>
      </c>
      <c r="M30" s="69">
        <f t="shared" si="1"/>
        <v>270831639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45" t="s">
        <v>297</v>
      </c>
      <c r="B31" s="245"/>
      <c r="C31" s="245"/>
      <c r="D31" s="11">
        <v>25</v>
      </c>
      <c r="E31" s="68">
        <v>0</v>
      </c>
      <c r="F31" s="68">
        <v>0</v>
      </c>
      <c r="G31" s="68">
        <v>19583202</v>
      </c>
      <c r="H31" s="68">
        <v>0</v>
      </c>
      <c r="I31" s="68">
        <v>0</v>
      </c>
      <c r="J31" s="68">
        <v>0</v>
      </c>
      <c r="K31" s="69">
        <f t="shared" si="0"/>
        <v>19583202</v>
      </c>
      <c r="L31" s="68">
        <v>25969</v>
      </c>
      <c r="M31" s="69">
        <f t="shared" si="1"/>
        <v>19609171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45" t="s">
        <v>298</v>
      </c>
      <c r="B32" s="245"/>
      <c r="C32" s="245"/>
      <c r="D32" s="11">
        <v>26</v>
      </c>
      <c r="E32" s="68">
        <v>0</v>
      </c>
      <c r="F32" s="68">
        <v>0</v>
      </c>
      <c r="G32" s="68">
        <v>277011573</v>
      </c>
      <c r="H32" s="68">
        <v>0</v>
      </c>
      <c r="I32" s="68">
        <v>0</v>
      </c>
      <c r="J32" s="68">
        <v>0</v>
      </c>
      <c r="K32" s="69">
        <f t="shared" si="0"/>
        <v>277011573</v>
      </c>
      <c r="L32" s="68">
        <v>58288</v>
      </c>
      <c r="M32" s="69">
        <f t="shared" si="1"/>
        <v>277069861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45" t="s">
        <v>299</v>
      </c>
      <c r="B33" s="245"/>
      <c r="C33" s="245"/>
      <c r="D33" s="11">
        <v>27</v>
      </c>
      <c r="E33" s="68">
        <v>0</v>
      </c>
      <c r="F33" s="68">
        <v>0</v>
      </c>
      <c r="G33" s="68">
        <v>-27005744</v>
      </c>
      <c r="H33" s="68">
        <v>0</v>
      </c>
      <c r="I33" s="68">
        <v>0</v>
      </c>
      <c r="J33" s="68">
        <v>0</v>
      </c>
      <c r="K33" s="69">
        <f t="shared" si="0"/>
        <v>-27005744</v>
      </c>
      <c r="L33" s="68">
        <v>0</v>
      </c>
      <c r="M33" s="69">
        <f t="shared" si="1"/>
        <v>-27005744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45" t="s">
        <v>309</v>
      </c>
      <c r="B34" s="245"/>
      <c r="C34" s="245"/>
      <c r="D34" s="11">
        <v>28</v>
      </c>
      <c r="E34" s="68">
        <v>0</v>
      </c>
      <c r="F34" s="68">
        <v>0</v>
      </c>
      <c r="G34" s="68">
        <v>1140743</v>
      </c>
      <c r="H34" s="68">
        <v>0</v>
      </c>
      <c r="I34" s="68">
        <v>0</v>
      </c>
      <c r="J34" s="68">
        <v>0</v>
      </c>
      <c r="K34" s="69">
        <f t="shared" si="0"/>
        <v>1140743</v>
      </c>
      <c r="L34" s="68">
        <v>17608</v>
      </c>
      <c r="M34" s="69">
        <f t="shared" si="1"/>
        <v>1158351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46" t="s">
        <v>310</v>
      </c>
      <c r="B35" s="246"/>
      <c r="C35" s="246"/>
      <c r="D35" s="13">
        <v>29</v>
      </c>
      <c r="E35" s="69">
        <f>E36+E37+E38+E39</f>
        <v>0</v>
      </c>
      <c r="F35" s="69">
        <f t="shared" ref="F35:L35" si="11">F36+F37+F38+F39</f>
        <v>0</v>
      </c>
      <c r="G35" s="69">
        <f t="shared" si="11"/>
        <v>-1673804</v>
      </c>
      <c r="H35" s="69">
        <f t="shared" si="11"/>
        <v>0</v>
      </c>
      <c r="I35" s="69">
        <f t="shared" si="11"/>
        <v>339160857</v>
      </c>
      <c r="J35" s="69">
        <f t="shared" si="11"/>
        <v>-337079883</v>
      </c>
      <c r="K35" s="69">
        <f t="shared" si="0"/>
        <v>407170</v>
      </c>
      <c r="L35" s="69">
        <f t="shared" si="11"/>
        <v>-109637</v>
      </c>
      <c r="M35" s="69">
        <f t="shared" si="1"/>
        <v>297533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45" t="s">
        <v>302</v>
      </c>
      <c r="B36" s="245"/>
      <c r="C36" s="245"/>
      <c r="D36" s="11">
        <v>30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9">
        <f t="shared" si="0"/>
        <v>0</v>
      </c>
      <c r="L36" s="68">
        <v>0</v>
      </c>
      <c r="M36" s="69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45" t="s">
        <v>303</v>
      </c>
      <c r="B37" s="245"/>
      <c r="C37" s="245"/>
      <c r="D37" s="11">
        <v>31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9">
        <f t="shared" si="0"/>
        <v>0</v>
      </c>
      <c r="L37" s="68">
        <v>0</v>
      </c>
      <c r="M37" s="69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45" t="s">
        <v>311</v>
      </c>
      <c r="B38" s="245"/>
      <c r="C38" s="245"/>
      <c r="D38" s="11">
        <v>32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9">
        <f t="shared" si="0"/>
        <v>0</v>
      </c>
      <c r="L38" s="68">
        <v>-112562</v>
      </c>
      <c r="M38" s="69">
        <f t="shared" si="1"/>
        <v>-112562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45" t="s">
        <v>312</v>
      </c>
      <c r="B39" s="245"/>
      <c r="C39" s="245"/>
      <c r="D39" s="11">
        <v>33</v>
      </c>
      <c r="E39" s="68">
        <v>0</v>
      </c>
      <c r="F39" s="68">
        <v>0</v>
      </c>
      <c r="G39" s="68">
        <v>-1673804</v>
      </c>
      <c r="H39" s="68">
        <v>0</v>
      </c>
      <c r="I39" s="68">
        <v>339160857</v>
      </c>
      <c r="J39" s="68">
        <v>-337079883</v>
      </c>
      <c r="K39" s="69">
        <f t="shared" si="0"/>
        <v>407170</v>
      </c>
      <c r="L39" s="68">
        <v>2925</v>
      </c>
      <c r="M39" s="69">
        <f t="shared" si="1"/>
        <v>410095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46" t="s">
        <v>313</v>
      </c>
      <c r="B40" s="246"/>
      <c r="C40" s="246"/>
      <c r="D40" s="13">
        <v>34</v>
      </c>
      <c r="E40" s="69">
        <f>E35+E28+E27</f>
        <v>589325800</v>
      </c>
      <c r="F40" s="69">
        <f t="shared" ref="F40:J40" si="12">F35+F28+F27</f>
        <v>681482525</v>
      </c>
      <c r="G40" s="69">
        <f t="shared" si="12"/>
        <v>609339421</v>
      </c>
      <c r="H40" s="69">
        <f t="shared" si="12"/>
        <v>402038575</v>
      </c>
      <c r="I40" s="69">
        <f t="shared" si="12"/>
        <v>1198062132</v>
      </c>
      <c r="J40" s="69">
        <f t="shared" si="12"/>
        <v>339392196</v>
      </c>
      <c r="K40" s="69">
        <f t="shared" si="0"/>
        <v>3819640649</v>
      </c>
      <c r="L40" s="69">
        <f t="shared" ref="L40" si="13">L35+L28+L27</f>
        <v>12553358</v>
      </c>
      <c r="M40" s="69">
        <f t="shared" si="1"/>
        <v>3832194007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Q1:IV1048576 A7:P65535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topLeftCell="A10" zoomScale="115" zoomScaleNormal="100" zoomScaleSheetLayoutView="115" workbookViewId="0">
      <selection activeCell="A41" sqref="A41"/>
    </sheetView>
  </sheetViews>
  <sheetFormatPr defaultRowHeight="12.75" x14ac:dyDescent="0.2"/>
  <sheetData>
    <row r="1" spans="1:9" x14ac:dyDescent="0.2">
      <c r="A1" s="257" t="s">
        <v>423</v>
      </c>
      <c r="B1" s="258"/>
      <c r="C1" s="258"/>
      <c r="D1" s="258"/>
      <c r="E1" s="258"/>
      <c r="F1" s="258"/>
      <c r="G1" s="258"/>
      <c r="H1" s="258"/>
      <c r="I1" s="258"/>
    </row>
    <row r="2" spans="1:9" x14ac:dyDescent="0.2">
      <c r="A2" s="258"/>
      <c r="B2" s="258"/>
      <c r="C2" s="258"/>
      <c r="D2" s="258"/>
      <c r="E2" s="258"/>
      <c r="F2" s="258"/>
      <c r="G2" s="258"/>
      <c r="H2" s="258"/>
      <c r="I2" s="258"/>
    </row>
    <row r="3" spans="1:9" x14ac:dyDescent="0.2">
      <c r="A3" s="258"/>
      <c r="B3" s="258"/>
      <c r="C3" s="258"/>
      <c r="D3" s="258"/>
      <c r="E3" s="258"/>
      <c r="F3" s="258"/>
      <c r="G3" s="258"/>
      <c r="H3" s="258"/>
      <c r="I3" s="258"/>
    </row>
    <row r="4" spans="1:9" x14ac:dyDescent="0.2">
      <c r="A4" s="258"/>
      <c r="B4" s="258"/>
      <c r="C4" s="258"/>
      <c r="D4" s="258"/>
      <c r="E4" s="258"/>
      <c r="F4" s="258"/>
      <c r="G4" s="258"/>
      <c r="H4" s="258"/>
      <c r="I4" s="258"/>
    </row>
    <row r="5" spans="1:9" x14ac:dyDescent="0.2">
      <c r="A5" s="258"/>
      <c r="B5" s="258"/>
      <c r="C5" s="258"/>
      <c r="D5" s="258"/>
      <c r="E5" s="258"/>
      <c r="F5" s="258"/>
      <c r="G5" s="258"/>
      <c r="H5" s="258"/>
      <c r="I5" s="258"/>
    </row>
    <row r="6" spans="1:9" x14ac:dyDescent="0.2">
      <c r="A6" s="258"/>
      <c r="B6" s="258"/>
      <c r="C6" s="258"/>
      <c r="D6" s="258"/>
      <c r="E6" s="258"/>
      <c r="F6" s="258"/>
      <c r="G6" s="258"/>
      <c r="H6" s="258"/>
      <c r="I6" s="258"/>
    </row>
    <row r="7" spans="1:9" x14ac:dyDescent="0.2">
      <c r="A7" s="258"/>
      <c r="B7" s="258"/>
      <c r="C7" s="258"/>
      <c r="D7" s="258"/>
      <c r="E7" s="258"/>
      <c r="F7" s="258"/>
      <c r="G7" s="258"/>
      <c r="H7" s="258"/>
      <c r="I7" s="258"/>
    </row>
    <row r="8" spans="1:9" x14ac:dyDescent="0.2">
      <c r="A8" s="258"/>
      <c r="B8" s="258"/>
      <c r="C8" s="258"/>
      <c r="D8" s="258"/>
      <c r="E8" s="258"/>
      <c r="F8" s="258"/>
      <c r="G8" s="258"/>
      <c r="H8" s="258"/>
      <c r="I8" s="258"/>
    </row>
    <row r="9" spans="1:9" x14ac:dyDescent="0.2">
      <c r="A9" s="258"/>
      <c r="B9" s="258"/>
      <c r="C9" s="258"/>
      <c r="D9" s="258"/>
      <c r="E9" s="258"/>
      <c r="F9" s="258"/>
      <c r="G9" s="258"/>
      <c r="H9" s="258"/>
      <c r="I9" s="258"/>
    </row>
    <row r="10" spans="1:9" x14ac:dyDescent="0.2">
      <c r="A10" s="258"/>
      <c r="B10" s="258"/>
      <c r="C10" s="258"/>
      <c r="D10" s="258"/>
      <c r="E10" s="258"/>
      <c r="F10" s="258"/>
      <c r="G10" s="258"/>
      <c r="H10" s="258"/>
      <c r="I10" s="258"/>
    </row>
    <row r="11" spans="1:9" x14ac:dyDescent="0.2">
      <c r="A11" s="258"/>
      <c r="B11" s="258"/>
      <c r="C11" s="258"/>
      <c r="D11" s="258"/>
      <c r="E11" s="258"/>
      <c r="F11" s="258"/>
      <c r="G11" s="258"/>
      <c r="H11" s="258"/>
      <c r="I11" s="258"/>
    </row>
    <row r="12" spans="1:9" x14ac:dyDescent="0.2">
      <c r="A12" s="258"/>
      <c r="B12" s="258"/>
      <c r="C12" s="258"/>
      <c r="D12" s="258"/>
      <c r="E12" s="258"/>
      <c r="F12" s="258"/>
      <c r="G12" s="258"/>
      <c r="H12" s="258"/>
      <c r="I12" s="258"/>
    </row>
    <row r="13" spans="1:9" x14ac:dyDescent="0.2">
      <c r="A13" s="258"/>
      <c r="B13" s="258"/>
      <c r="C13" s="258"/>
      <c r="D13" s="258"/>
      <c r="E13" s="258"/>
      <c r="F13" s="258"/>
      <c r="G13" s="258"/>
      <c r="H13" s="258"/>
      <c r="I13" s="258"/>
    </row>
    <row r="14" spans="1:9" x14ac:dyDescent="0.2">
      <c r="A14" s="258"/>
      <c r="B14" s="258"/>
      <c r="C14" s="258"/>
      <c r="D14" s="258"/>
      <c r="E14" s="258"/>
      <c r="F14" s="258"/>
      <c r="G14" s="258"/>
      <c r="H14" s="258"/>
      <c r="I14" s="258"/>
    </row>
    <row r="15" spans="1:9" x14ac:dyDescent="0.2">
      <c r="A15" s="258"/>
      <c r="B15" s="258"/>
      <c r="C15" s="258"/>
      <c r="D15" s="258"/>
      <c r="E15" s="258"/>
      <c r="F15" s="258"/>
      <c r="G15" s="258"/>
      <c r="H15" s="258"/>
      <c r="I15" s="258"/>
    </row>
    <row r="16" spans="1:9" x14ac:dyDescent="0.2">
      <c r="A16" s="258"/>
      <c r="B16" s="258"/>
      <c r="C16" s="258"/>
      <c r="D16" s="258"/>
      <c r="E16" s="258"/>
      <c r="F16" s="258"/>
      <c r="G16" s="258"/>
      <c r="H16" s="258"/>
      <c r="I16" s="258"/>
    </row>
    <row r="17" spans="1:9" x14ac:dyDescent="0.2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x14ac:dyDescent="0.2">
      <c r="A18" s="258"/>
      <c r="B18" s="258"/>
      <c r="C18" s="258"/>
      <c r="D18" s="258"/>
      <c r="E18" s="258"/>
      <c r="F18" s="258"/>
      <c r="G18" s="258"/>
      <c r="H18" s="258"/>
      <c r="I18" s="258"/>
    </row>
    <row r="19" spans="1:9" x14ac:dyDescent="0.2">
      <c r="A19" s="258"/>
      <c r="B19" s="258"/>
      <c r="C19" s="258"/>
      <c r="D19" s="258"/>
      <c r="E19" s="258"/>
      <c r="F19" s="258"/>
      <c r="G19" s="258"/>
      <c r="H19" s="258"/>
      <c r="I19" s="258"/>
    </row>
    <row r="20" spans="1:9" x14ac:dyDescent="0.2">
      <c r="A20" s="258"/>
      <c r="B20" s="258"/>
      <c r="C20" s="258"/>
      <c r="D20" s="258"/>
      <c r="E20" s="258"/>
      <c r="F20" s="258"/>
      <c r="G20" s="258"/>
      <c r="H20" s="258"/>
      <c r="I20" s="258"/>
    </row>
    <row r="21" spans="1:9" x14ac:dyDescent="0.2">
      <c r="A21" s="258"/>
      <c r="B21" s="258"/>
      <c r="C21" s="258"/>
      <c r="D21" s="258"/>
      <c r="E21" s="258"/>
      <c r="F21" s="258"/>
      <c r="G21" s="258"/>
      <c r="H21" s="258"/>
      <c r="I21" s="258"/>
    </row>
    <row r="22" spans="1:9" x14ac:dyDescent="0.2">
      <c r="A22" s="258"/>
      <c r="B22" s="258"/>
      <c r="C22" s="258"/>
      <c r="D22" s="258"/>
      <c r="E22" s="258"/>
      <c r="F22" s="258"/>
      <c r="G22" s="258"/>
      <c r="H22" s="258"/>
      <c r="I22" s="258"/>
    </row>
    <row r="23" spans="1:9" x14ac:dyDescent="0.2">
      <c r="A23" s="258"/>
      <c r="B23" s="258"/>
      <c r="C23" s="258"/>
      <c r="D23" s="258"/>
      <c r="E23" s="258"/>
      <c r="F23" s="258"/>
      <c r="G23" s="258"/>
      <c r="H23" s="258"/>
      <c r="I23" s="258"/>
    </row>
    <row r="24" spans="1:9" x14ac:dyDescent="0.2">
      <c r="A24" s="258"/>
      <c r="B24" s="258"/>
      <c r="C24" s="258"/>
      <c r="D24" s="258"/>
      <c r="E24" s="258"/>
      <c r="F24" s="258"/>
      <c r="G24" s="258"/>
      <c r="H24" s="258"/>
      <c r="I24" s="258"/>
    </row>
    <row r="25" spans="1:9" x14ac:dyDescent="0.2">
      <c r="A25" s="258"/>
      <c r="B25" s="258"/>
      <c r="C25" s="258"/>
      <c r="D25" s="258"/>
      <c r="E25" s="258"/>
      <c r="F25" s="258"/>
      <c r="G25" s="258"/>
      <c r="H25" s="258"/>
      <c r="I25" s="258"/>
    </row>
    <row r="26" spans="1:9" x14ac:dyDescent="0.2">
      <c r="A26" s="258"/>
      <c r="B26" s="258"/>
      <c r="C26" s="258"/>
      <c r="D26" s="258"/>
      <c r="E26" s="258"/>
      <c r="F26" s="258"/>
      <c r="G26" s="258"/>
      <c r="H26" s="258"/>
      <c r="I26" s="258"/>
    </row>
    <row r="27" spans="1:9" x14ac:dyDescent="0.2">
      <c r="A27" s="258"/>
      <c r="B27" s="258"/>
      <c r="C27" s="258"/>
      <c r="D27" s="258"/>
      <c r="E27" s="258"/>
      <c r="F27" s="258"/>
      <c r="G27" s="258"/>
      <c r="H27" s="258"/>
      <c r="I27" s="258"/>
    </row>
    <row r="28" spans="1:9" x14ac:dyDescent="0.2">
      <c r="A28" s="258"/>
      <c r="B28" s="258"/>
      <c r="C28" s="258"/>
      <c r="D28" s="258"/>
      <c r="E28" s="258"/>
      <c r="F28" s="258"/>
      <c r="G28" s="258"/>
      <c r="H28" s="258"/>
      <c r="I28" s="258"/>
    </row>
    <row r="29" spans="1:9" x14ac:dyDescent="0.2">
      <c r="A29" s="258"/>
      <c r="B29" s="258"/>
      <c r="C29" s="258"/>
      <c r="D29" s="258"/>
      <c r="E29" s="258"/>
      <c r="F29" s="258"/>
      <c r="G29" s="258"/>
      <c r="H29" s="258"/>
      <c r="I29" s="258"/>
    </row>
    <row r="30" spans="1:9" x14ac:dyDescent="0.2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x14ac:dyDescent="0.2">
      <c r="A31" s="258"/>
      <c r="B31" s="258"/>
      <c r="C31" s="258"/>
      <c r="D31" s="258"/>
      <c r="E31" s="258"/>
      <c r="F31" s="258"/>
      <c r="G31" s="258"/>
      <c r="H31" s="258"/>
      <c r="I31" s="258"/>
    </row>
    <row r="32" spans="1:9" x14ac:dyDescent="0.2">
      <c r="A32" s="258"/>
      <c r="B32" s="258"/>
      <c r="C32" s="258"/>
      <c r="D32" s="258"/>
      <c r="E32" s="258"/>
      <c r="F32" s="258"/>
      <c r="G32" s="258"/>
      <c r="H32" s="258"/>
      <c r="I32" s="258"/>
    </row>
    <row r="33" spans="1:9" x14ac:dyDescent="0.2">
      <c r="A33" s="258"/>
      <c r="B33" s="258"/>
      <c r="C33" s="258"/>
      <c r="D33" s="258"/>
      <c r="E33" s="258"/>
      <c r="F33" s="258"/>
      <c r="G33" s="258"/>
      <c r="H33" s="258"/>
      <c r="I33" s="258"/>
    </row>
    <row r="34" spans="1:9" x14ac:dyDescent="0.2">
      <c r="A34" s="258"/>
      <c r="B34" s="258"/>
      <c r="C34" s="258"/>
      <c r="D34" s="258"/>
      <c r="E34" s="258"/>
      <c r="F34" s="258"/>
      <c r="G34" s="258"/>
      <c r="H34" s="258"/>
      <c r="I34" s="258"/>
    </row>
    <row r="35" spans="1:9" x14ac:dyDescent="0.2">
      <c r="A35" s="258"/>
      <c r="B35" s="258"/>
      <c r="C35" s="258"/>
      <c r="D35" s="258"/>
      <c r="E35" s="258"/>
      <c r="F35" s="258"/>
      <c r="G35" s="258"/>
      <c r="H35" s="258"/>
      <c r="I35" s="258"/>
    </row>
    <row r="36" spans="1:9" x14ac:dyDescent="0.2">
      <c r="A36" s="258"/>
      <c r="B36" s="258"/>
      <c r="C36" s="258"/>
      <c r="D36" s="258"/>
      <c r="E36" s="258"/>
      <c r="F36" s="258"/>
      <c r="G36" s="258"/>
      <c r="H36" s="258"/>
      <c r="I36" s="258"/>
    </row>
    <row r="37" spans="1:9" x14ac:dyDescent="0.2">
      <c r="A37" s="258"/>
      <c r="B37" s="258"/>
      <c r="C37" s="258"/>
      <c r="D37" s="258"/>
      <c r="E37" s="258"/>
      <c r="F37" s="258"/>
      <c r="G37" s="258"/>
      <c r="H37" s="258"/>
      <c r="I37" s="258"/>
    </row>
    <row r="38" spans="1:9" x14ac:dyDescent="0.2">
      <c r="A38" s="258"/>
      <c r="B38" s="258"/>
      <c r="C38" s="258"/>
      <c r="D38" s="258"/>
      <c r="E38" s="258"/>
      <c r="F38" s="258"/>
      <c r="G38" s="258"/>
      <c r="H38" s="258"/>
      <c r="I38" s="258"/>
    </row>
    <row r="39" spans="1:9" x14ac:dyDescent="0.2">
      <c r="A39" s="258"/>
      <c r="B39" s="258"/>
      <c r="C39" s="258"/>
      <c r="D39" s="258"/>
      <c r="E39" s="258"/>
      <c r="F39" s="258"/>
      <c r="G39" s="258"/>
      <c r="H39" s="258"/>
      <c r="I39" s="258"/>
    </row>
    <row r="40" spans="1:9" x14ac:dyDescent="0.2">
      <c r="A40" s="258"/>
      <c r="B40" s="258"/>
      <c r="C40" s="258"/>
      <c r="D40" s="258"/>
      <c r="E40" s="258"/>
      <c r="F40" s="258"/>
      <c r="G40" s="258"/>
      <c r="H40" s="258"/>
      <c r="I40" s="258"/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22baa3bd-a2fa-4ea9-9ebb-3a9c6a55952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d8745bc5-821e-4205-946a-621c2da728c8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2020-02-25T11:12:11Z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