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workbookProtection workbookPassword="CA29" lockStructure="1"/>
  <bookViews>
    <workbookView xWindow="0" yWindow="0" windowWidth="19200" windowHeight="6370"/>
  </bookViews>
  <sheets>
    <sheet name="General data" sheetId="6" r:id="rId1"/>
    <sheet name="BS" sheetId="1" r:id="rId2"/>
    <sheet name="P&amp;L" sheetId="2" r:id="rId3"/>
    <sheet name="CF_I" sheetId="3" r:id="rId4"/>
    <sheet name="SOCE" sheetId="5" r:id="rId5"/>
    <sheet name="Notes" sheetId="7" r:id="rId6"/>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9" i="5" l="1"/>
  <c r="M39" i="5" s="1"/>
  <c r="K38" i="5"/>
  <c r="M38" i="5" s="1"/>
  <c r="K37" i="5"/>
  <c r="M37" i="5" s="1"/>
  <c r="K36" i="5"/>
  <c r="M36" i="5" s="1"/>
  <c r="L35" i="5"/>
  <c r="J35" i="5"/>
  <c r="I35" i="5"/>
  <c r="H35" i="5"/>
  <c r="G35" i="5"/>
  <c r="F35" i="5"/>
  <c r="E35" i="5"/>
  <c r="K34" i="5"/>
  <c r="M34" i="5" s="1"/>
  <c r="K33" i="5"/>
  <c r="M33" i="5" s="1"/>
  <c r="K32" i="5"/>
  <c r="M32" i="5" s="1"/>
  <c r="K31" i="5"/>
  <c r="M31" i="5" s="1"/>
  <c r="L30" i="5"/>
  <c r="L28" i="5" s="1"/>
  <c r="J30" i="5"/>
  <c r="I30" i="5"/>
  <c r="I28" i="5" s="1"/>
  <c r="H30" i="5"/>
  <c r="H28" i="5" s="1"/>
  <c r="G30" i="5"/>
  <c r="G28" i="5" s="1"/>
  <c r="F30" i="5"/>
  <c r="E30" i="5"/>
  <c r="K29" i="5"/>
  <c r="M29" i="5" s="1"/>
  <c r="J28" i="5"/>
  <c r="F28" i="5"/>
  <c r="L27" i="5"/>
  <c r="J27" i="5"/>
  <c r="I27" i="5"/>
  <c r="H27" i="5"/>
  <c r="G27" i="5"/>
  <c r="F27" i="5"/>
  <c r="E27" i="5"/>
  <c r="K26" i="5"/>
  <c r="M26" i="5" s="1"/>
  <c r="K25" i="5"/>
  <c r="M25" i="5" s="1"/>
  <c r="K24" i="5"/>
  <c r="M24" i="5" s="1"/>
  <c r="K22" i="5"/>
  <c r="M22" i="5" s="1"/>
  <c r="K21" i="5"/>
  <c r="M21" i="5" s="1"/>
  <c r="K20" i="5"/>
  <c r="M20" i="5" s="1"/>
  <c r="K19" i="5"/>
  <c r="M19" i="5" s="1"/>
  <c r="L18" i="5"/>
  <c r="J18" i="5"/>
  <c r="I18" i="5"/>
  <c r="H18" i="5"/>
  <c r="G18" i="5"/>
  <c r="F18" i="5"/>
  <c r="E18" i="5"/>
  <c r="K17" i="5"/>
  <c r="M17" i="5" s="1"/>
  <c r="K16" i="5"/>
  <c r="M16" i="5" s="1"/>
  <c r="K15" i="5"/>
  <c r="M15" i="5" s="1"/>
  <c r="K14" i="5"/>
  <c r="M14" i="5" s="1"/>
  <c r="L13" i="5"/>
  <c r="J13" i="5"/>
  <c r="J11" i="5" s="1"/>
  <c r="I13" i="5"/>
  <c r="I11" i="5" s="1"/>
  <c r="H13" i="5"/>
  <c r="H11" i="5" s="1"/>
  <c r="G13" i="5"/>
  <c r="G11" i="5" s="1"/>
  <c r="F13" i="5"/>
  <c r="F11" i="5" s="1"/>
  <c r="E13" i="5"/>
  <c r="K12" i="5"/>
  <c r="M12" i="5" s="1"/>
  <c r="L11" i="5"/>
  <c r="L10" i="5"/>
  <c r="J10" i="5"/>
  <c r="I10" i="5"/>
  <c r="H10" i="5"/>
  <c r="G10" i="5"/>
  <c r="F10" i="5"/>
  <c r="E10" i="5"/>
  <c r="K9" i="5"/>
  <c r="M9" i="5" s="1"/>
  <c r="K8" i="5"/>
  <c r="M8" i="5" s="1"/>
  <c r="K7" i="5"/>
  <c r="M7" i="5" s="1"/>
  <c r="I52" i="3"/>
  <c r="H52" i="3"/>
  <c r="I37" i="3"/>
  <c r="H37" i="3"/>
  <c r="I18" i="3"/>
  <c r="H18" i="3"/>
  <c r="I9" i="3"/>
  <c r="I7" i="3" s="1"/>
  <c r="H9" i="3"/>
  <c r="H7" i="3" s="1"/>
  <c r="H6" i="3" s="1"/>
  <c r="H58" i="3" s="1"/>
  <c r="H60" i="3" s="1"/>
  <c r="H62" i="3" s="1"/>
  <c r="I86" i="2"/>
  <c r="F86" i="2"/>
  <c r="I85" i="2"/>
  <c r="F85" i="2"/>
  <c r="I84" i="2"/>
  <c r="F84" i="2"/>
  <c r="I82" i="2"/>
  <c r="F82" i="2"/>
  <c r="I81" i="2"/>
  <c r="F81" i="2"/>
  <c r="I80" i="2"/>
  <c r="F80" i="2"/>
  <c r="I79" i="2"/>
  <c r="F79" i="2"/>
  <c r="I78" i="2"/>
  <c r="F78" i="2"/>
  <c r="I77" i="2"/>
  <c r="F77" i="2"/>
  <c r="I76" i="2"/>
  <c r="F76" i="2"/>
  <c r="I75" i="2"/>
  <c r="F75" i="2"/>
  <c r="H74" i="2"/>
  <c r="G74" i="2"/>
  <c r="I74" i="2" s="1"/>
  <c r="E74" i="2"/>
  <c r="D74" i="2"/>
  <c r="F74" i="2" s="1"/>
  <c r="I71" i="2"/>
  <c r="F71" i="2"/>
  <c r="I70" i="2"/>
  <c r="F70" i="2"/>
  <c r="I68" i="2"/>
  <c r="F68" i="2"/>
  <c r="I67" i="2"/>
  <c r="F67" i="2"/>
  <c r="H66" i="2"/>
  <c r="G66" i="2"/>
  <c r="I66" i="2" s="1"/>
  <c r="E66" i="2"/>
  <c r="D66" i="2"/>
  <c r="I64" i="2"/>
  <c r="F64" i="2"/>
  <c r="I63" i="2"/>
  <c r="F63" i="2"/>
  <c r="I62" i="2"/>
  <c r="F62" i="2"/>
  <c r="H61" i="2"/>
  <c r="G61" i="2"/>
  <c r="E61" i="2"/>
  <c r="D61" i="2"/>
  <c r="F61" i="2" s="1"/>
  <c r="I60" i="2"/>
  <c r="F60" i="2"/>
  <c r="I59" i="2"/>
  <c r="F59" i="2"/>
  <c r="I58" i="2"/>
  <c r="F58" i="2"/>
  <c r="I57" i="2"/>
  <c r="F57" i="2"/>
  <c r="I56" i="2"/>
  <c r="F56" i="2"/>
  <c r="I55" i="2"/>
  <c r="F55" i="2"/>
  <c r="I54" i="2"/>
  <c r="F54" i="2"/>
  <c r="H53" i="2"/>
  <c r="G53" i="2"/>
  <c r="E53" i="2"/>
  <c r="D53" i="2"/>
  <c r="I52" i="2"/>
  <c r="F52" i="2"/>
  <c r="I51" i="2"/>
  <c r="F51" i="2"/>
  <c r="I50" i="2"/>
  <c r="F50" i="2"/>
  <c r="H49" i="2"/>
  <c r="I49" i="2" s="1"/>
  <c r="G49" i="2"/>
  <c r="E49" i="2"/>
  <c r="D49" i="2"/>
  <c r="F49" i="2" s="1"/>
  <c r="I48" i="2"/>
  <c r="F48" i="2"/>
  <c r="I47" i="2"/>
  <c r="F47" i="2"/>
  <c r="I46" i="2"/>
  <c r="F46" i="2"/>
  <c r="H45" i="2"/>
  <c r="G45" i="2"/>
  <c r="G44" i="2" s="1"/>
  <c r="E45" i="2"/>
  <c r="E44" i="2" s="1"/>
  <c r="D45" i="2"/>
  <c r="I43" i="2"/>
  <c r="F43" i="2"/>
  <c r="I42" i="2"/>
  <c r="F42" i="2"/>
  <c r="H41" i="2"/>
  <c r="G41" i="2"/>
  <c r="E41" i="2"/>
  <c r="D41" i="2"/>
  <c r="I40" i="2"/>
  <c r="F40" i="2"/>
  <c r="I39" i="2"/>
  <c r="F39" i="2"/>
  <c r="H38" i="2"/>
  <c r="G38" i="2"/>
  <c r="E38" i="2"/>
  <c r="D38" i="2"/>
  <c r="F38" i="2" s="1"/>
  <c r="I37" i="2"/>
  <c r="F37" i="2"/>
  <c r="I36" i="2"/>
  <c r="F36" i="2"/>
  <c r="H35" i="2"/>
  <c r="G35" i="2"/>
  <c r="E35" i="2"/>
  <c r="E31" i="2" s="1"/>
  <c r="D35" i="2"/>
  <c r="F35" i="2" s="1"/>
  <c r="I34" i="2"/>
  <c r="F34" i="2"/>
  <c r="I33" i="2"/>
  <c r="F33" i="2"/>
  <c r="H32" i="2"/>
  <c r="G32" i="2"/>
  <c r="E32" i="2"/>
  <c r="D32" i="2"/>
  <c r="F32" i="2" s="1"/>
  <c r="I30" i="2"/>
  <c r="F30" i="2"/>
  <c r="I29" i="2"/>
  <c r="F29" i="2"/>
  <c r="H28" i="2"/>
  <c r="G28" i="2"/>
  <c r="G24" i="2" s="1"/>
  <c r="E28" i="2"/>
  <c r="D28" i="2"/>
  <c r="F28" i="2" s="1"/>
  <c r="I27" i="2"/>
  <c r="F27" i="2"/>
  <c r="I26" i="2"/>
  <c r="F26" i="2"/>
  <c r="H25" i="2"/>
  <c r="G25" i="2"/>
  <c r="E25" i="2"/>
  <c r="E24" i="2" s="1"/>
  <c r="D25" i="2"/>
  <c r="I23" i="2"/>
  <c r="F23" i="2"/>
  <c r="I22" i="2"/>
  <c r="F22" i="2"/>
  <c r="I21" i="2"/>
  <c r="F21" i="2"/>
  <c r="I20" i="2"/>
  <c r="F20" i="2"/>
  <c r="I19" i="2"/>
  <c r="F19" i="2"/>
  <c r="I18" i="2"/>
  <c r="F18" i="2"/>
  <c r="I17" i="2"/>
  <c r="F17" i="2"/>
  <c r="I16" i="2"/>
  <c r="F16" i="2"/>
  <c r="I15" i="2"/>
  <c r="F15" i="2"/>
  <c r="I14" i="2"/>
  <c r="F14" i="2"/>
  <c r="H13" i="2"/>
  <c r="G13" i="2"/>
  <c r="E13" i="2"/>
  <c r="D13" i="2"/>
  <c r="F13" i="2" s="1"/>
  <c r="I12" i="2"/>
  <c r="F12" i="2"/>
  <c r="I11" i="2"/>
  <c r="F11" i="2"/>
  <c r="I10" i="2"/>
  <c r="F10" i="2"/>
  <c r="I9" i="2"/>
  <c r="F9" i="2"/>
  <c r="I8" i="2"/>
  <c r="F8" i="2"/>
  <c r="H7" i="2"/>
  <c r="G7" i="2"/>
  <c r="G72" i="2" s="1"/>
  <c r="E7" i="2"/>
  <c r="D7" i="2"/>
  <c r="I125" i="1"/>
  <c r="F125" i="1"/>
  <c r="I123" i="1"/>
  <c r="F123" i="1"/>
  <c r="I122" i="1"/>
  <c r="F122" i="1"/>
  <c r="H121" i="1"/>
  <c r="G121" i="1"/>
  <c r="E121" i="1"/>
  <c r="D121" i="1"/>
  <c r="F121" i="1" s="1"/>
  <c r="I120" i="1"/>
  <c r="F120" i="1"/>
  <c r="I119" i="1"/>
  <c r="F119" i="1"/>
  <c r="I118" i="1"/>
  <c r="F118" i="1"/>
  <c r="I117" i="1"/>
  <c r="F117" i="1"/>
  <c r="H116" i="1"/>
  <c r="I116" i="1" s="1"/>
  <c r="G116" i="1"/>
  <c r="E116" i="1"/>
  <c r="D116" i="1"/>
  <c r="I115" i="1"/>
  <c r="F115" i="1"/>
  <c r="I114" i="1"/>
  <c r="F114" i="1"/>
  <c r="I113" i="1"/>
  <c r="F113" i="1"/>
  <c r="H112" i="1"/>
  <c r="G112" i="1"/>
  <c r="E112" i="1"/>
  <c r="D112" i="1"/>
  <c r="F112" i="1" s="1"/>
  <c r="I111" i="1"/>
  <c r="F111" i="1"/>
  <c r="I110" i="1"/>
  <c r="F110" i="1"/>
  <c r="I109" i="1"/>
  <c r="F109" i="1"/>
  <c r="H108" i="1"/>
  <c r="G108" i="1"/>
  <c r="E108" i="1"/>
  <c r="D108" i="1"/>
  <c r="I107" i="1"/>
  <c r="F107" i="1"/>
  <c r="I106" i="1"/>
  <c r="F106" i="1"/>
  <c r="H105" i="1"/>
  <c r="G105" i="1"/>
  <c r="E105" i="1"/>
  <c r="D105" i="1"/>
  <c r="F105" i="1" s="1"/>
  <c r="I104" i="1"/>
  <c r="F104" i="1"/>
  <c r="I103" i="1"/>
  <c r="F103" i="1"/>
  <c r="I102" i="1"/>
  <c r="F102" i="1"/>
  <c r="I101" i="1"/>
  <c r="F101" i="1"/>
  <c r="I100" i="1"/>
  <c r="F100" i="1"/>
  <c r="I99" i="1"/>
  <c r="F99" i="1"/>
  <c r="I98" i="1"/>
  <c r="F98" i="1"/>
  <c r="H97" i="1"/>
  <c r="G97" i="1"/>
  <c r="E97" i="1"/>
  <c r="D97" i="1"/>
  <c r="I96" i="1"/>
  <c r="F96" i="1"/>
  <c r="I95" i="1"/>
  <c r="F95" i="1"/>
  <c r="I94" i="1"/>
  <c r="F94" i="1"/>
  <c r="I93" i="1"/>
  <c r="F93" i="1"/>
  <c r="H92" i="1"/>
  <c r="G92" i="1"/>
  <c r="E92" i="1"/>
  <c r="D92" i="1"/>
  <c r="I91" i="1"/>
  <c r="F91" i="1"/>
  <c r="I90" i="1"/>
  <c r="F90" i="1"/>
  <c r="H89" i="1"/>
  <c r="H76" i="1" s="1"/>
  <c r="G89" i="1"/>
  <c r="I89" i="1" s="1"/>
  <c r="E89" i="1"/>
  <c r="D89" i="1"/>
  <c r="F89" i="1" s="1"/>
  <c r="I88" i="1"/>
  <c r="F88" i="1"/>
  <c r="I87" i="1"/>
  <c r="F87" i="1"/>
  <c r="I86" i="1"/>
  <c r="F86" i="1"/>
  <c r="H85" i="1"/>
  <c r="G85" i="1"/>
  <c r="E85" i="1"/>
  <c r="D85" i="1"/>
  <c r="I84" i="1"/>
  <c r="F84" i="1"/>
  <c r="I83" i="1"/>
  <c r="F83" i="1"/>
  <c r="I82" i="1"/>
  <c r="F82" i="1"/>
  <c r="H81" i="1"/>
  <c r="G81" i="1"/>
  <c r="E81" i="1"/>
  <c r="D81" i="1"/>
  <c r="F81" i="1" s="1"/>
  <c r="I80" i="1"/>
  <c r="F80" i="1"/>
  <c r="I79" i="1"/>
  <c r="F79" i="1"/>
  <c r="I78" i="1"/>
  <c r="F78" i="1"/>
  <c r="H77" i="1"/>
  <c r="G77" i="1"/>
  <c r="I77" i="1" s="1"/>
  <c r="E77" i="1"/>
  <c r="F77" i="1" s="1"/>
  <c r="D77" i="1"/>
  <c r="I74" i="1"/>
  <c r="F74" i="1"/>
  <c r="I72" i="1"/>
  <c r="F72" i="1"/>
  <c r="I71" i="1"/>
  <c r="F71" i="1"/>
  <c r="I70" i="1"/>
  <c r="F70" i="1"/>
  <c r="H69" i="1"/>
  <c r="G69" i="1"/>
  <c r="E69" i="1"/>
  <c r="D69" i="1"/>
  <c r="I68" i="1"/>
  <c r="F68" i="1"/>
  <c r="I67" i="1"/>
  <c r="F67" i="1"/>
  <c r="I66" i="1"/>
  <c r="F66" i="1"/>
  <c r="I65" i="1"/>
  <c r="F65" i="1"/>
  <c r="I64" i="1"/>
  <c r="F64" i="1"/>
  <c r="H63" i="1"/>
  <c r="G63" i="1"/>
  <c r="G62" i="1" s="1"/>
  <c r="E63" i="1"/>
  <c r="E62" i="1" s="1"/>
  <c r="D63" i="1"/>
  <c r="I61" i="1"/>
  <c r="F61" i="1"/>
  <c r="I60" i="1"/>
  <c r="F60" i="1"/>
  <c r="I59" i="1"/>
  <c r="F59" i="1"/>
  <c r="H58" i="1"/>
  <c r="G58" i="1"/>
  <c r="E58" i="1"/>
  <c r="D58" i="1"/>
  <c r="F58" i="1" s="1"/>
  <c r="I57" i="1"/>
  <c r="F57" i="1"/>
  <c r="I56" i="1"/>
  <c r="F56" i="1"/>
  <c r="I55" i="1"/>
  <c r="F55" i="1"/>
  <c r="H54" i="1"/>
  <c r="G54" i="1"/>
  <c r="E54" i="1"/>
  <c r="D54" i="1"/>
  <c r="D53" i="1" s="1"/>
  <c r="H53" i="1"/>
  <c r="I52" i="1"/>
  <c r="F52" i="1"/>
  <c r="I51" i="1"/>
  <c r="F51" i="1"/>
  <c r="H50" i="1"/>
  <c r="G50" i="1"/>
  <c r="E50" i="1"/>
  <c r="D50" i="1"/>
  <c r="I49" i="1"/>
  <c r="F49" i="1"/>
  <c r="I48" i="1"/>
  <c r="F48" i="1"/>
  <c r="I47" i="1"/>
  <c r="F47" i="1"/>
  <c r="I46" i="1"/>
  <c r="F46" i="1"/>
  <c r="I45" i="1"/>
  <c r="F45" i="1"/>
  <c r="I44" i="1"/>
  <c r="F44" i="1"/>
  <c r="I43" i="1"/>
  <c r="F43" i="1"/>
  <c r="H42" i="1"/>
  <c r="G42" i="1"/>
  <c r="E42" i="1"/>
  <c r="D42" i="1"/>
  <c r="I41" i="1"/>
  <c r="F41" i="1"/>
  <c r="I40" i="1"/>
  <c r="F40" i="1"/>
  <c r="I39" i="1"/>
  <c r="F39" i="1"/>
  <c r="I38" i="1"/>
  <c r="F38" i="1"/>
  <c r="I37" i="1"/>
  <c r="F37" i="1"/>
  <c r="H36" i="1"/>
  <c r="G36" i="1"/>
  <c r="E36" i="1"/>
  <c r="D36" i="1"/>
  <c r="F36" i="1" s="1"/>
  <c r="I35" i="1"/>
  <c r="F35" i="1"/>
  <c r="I34" i="1"/>
  <c r="F34" i="1"/>
  <c r="I33" i="1"/>
  <c r="F33" i="1"/>
  <c r="I32" i="1"/>
  <c r="F32" i="1"/>
  <c r="I31" i="1"/>
  <c r="F31" i="1"/>
  <c r="H30" i="1"/>
  <c r="G30" i="1"/>
  <c r="E30" i="1"/>
  <c r="D30" i="1"/>
  <c r="I29" i="1"/>
  <c r="F29" i="1"/>
  <c r="I28" i="1"/>
  <c r="F28" i="1"/>
  <c r="I27" i="1"/>
  <c r="F27" i="1"/>
  <c r="I26" i="1"/>
  <c r="F26" i="1"/>
  <c r="H25" i="1"/>
  <c r="G25" i="1"/>
  <c r="E25" i="1"/>
  <c r="D25" i="1"/>
  <c r="I24" i="1"/>
  <c r="F24" i="1"/>
  <c r="I23" i="1"/>
  <c r="F23" i="1"/>
  <c r="H22" i="1"/>
  <c r="G22" i="1"/>
  <c r="E22" i="1"/>
  <c r="D22" i="1"/>
  <c r="F22" i="1" s="1"/>
  <c r="I20" i="1"/>
  <c r="F20" i="1"/>
  <c r="I19" i="1"/>
  <c r="F19" i="1"/>
  <c r="I18" i="1"/>
  <c r="F18" i="1"/>
  <c r="H17" i="1"/>
  <c r="G17" i="1"/>
  <c r="E17" i="1"/>
  <c r="D17" i="1"/>
  <c r="I16" i="1"/>
  <c r="F16" i="1"/>
  <c r="I14" i="1"/>
  <c r="F14" i="1"/>
  <c r="I13" i="1"/>
  <c r="F13" i="1"/>
  <c r="I12" i="1"/>
  <c r="F12" i="1"/>
  <c r="H11" i="1"/>
  <c r="G11" i="1"/>
  <c r="E11" i="1"/>
  <c r="D11" i="1"/>
  <c r="I10" i="1"/>
  <c r="F10" i="1"/>
  <c r="I9" i="1"/>
  <c r="F9" i="1"/>
  <c r="H8" i="1"/>
  <c r="G8" i="1"/>
  <c r="E8" i="1"/>
  <c r="D8" i="1"/>
  <c r="F8" i="1" s="1"/>
  <c r="I61" i="2" l="1"/>
  <c r="I35" i="2"/>
  <c r="E72" i="2"/>
  <c r="I105" i="1"/>
  <c r="F85" i="1"/>
  <c r="E53" i="1"/>
  <c r="I54" i="1"/>
  <c r="F54" i="1"/>
  <c r="I50" i="1"/>
  <c r="F50" i="1"/>
  <c r="F42" i="1"/>
  <c r="F30" i="1"/>
  <c r="E21" i="1"/>
  <c r="F25" i="1"/>
  <c r="E15" i="1"/>
  <c r="E73" i="1" s="1"/>
  <c r="I25" i="1"/>
  <c r="I42" i="1"/>
  <c r="F97" i="1"/>
  <c r="I112" i="1"/>
  <c r="I38" i="2"/>
  <c r="F66" i="2"/>
  <c r="K27" i="5"/>
  <c r="M27" i="5" s="1"/>
  <c r="F40" i="5"/>
  <c r="J40" i="5"/>
  <c r="E76" i="1"/>
  <c r="E124" i="1" s="1"/>
  <c r="I108" i="1"/>
  <c r="I13" i="2"/>
  <c r="F41" i="2"/>
  <c r="I6" i="3"/>
  <c r="I58" i="3" s="1"/>
  <c r="I60" i="3" s="1"/>
  <c r="I62" i="3" s="1"/>
  <c r="I17" i="1"/>
  <c r="F53" i="1"/>
  <c r="I92" i="1"/>
  <c r="I28" i="2"/>
  <c r="G23" i="5"/>
  <c r="D21" i="1"/>
  <c r="I69" i="1"/>
  <c r="I41" i="2"/>
  <c r="L23" i="5"/>
  <c r="I22" i="1"/>
  <c r="I36" i="1"/>
  <c r="F69" i="1"/>
  <c r="D76" i="1"/>
  <c r="D124" i="1" s="1"/>
  <c r="I85" i="1"/>
  <c r="I121" i="1"/>
  <c r="E73" i="2"/>
  <c r="D31" i="2"/>
  <c r="F31" i="2" s="1"/>
  <c r="I53" i="2"/>
  <c r="F17" i="1"/>
  <c r="I30" i="1"/>
  <c r="I58" i="1"/>
  <c r="I81" i="1"/>
  <c r="F92" i="1"/>
  <c r="F108" i="1"/>
  <c r="F116" i="1"/>
  <c r="I32" i="2"/>
  <c r="F53" i="2"/>
  <c r="K10" i="5"/>
  <c r="M10" i="5" s="1"/>
  <c r="F63" i="1"/>
  <c r="D62" i="1"/>
  <c r="F62" i="1" s="1"/>
  <c r="K18" i="5"/>
  <c r="M18" i="5" s="1"/>
  <c r="I23" i="5"/>
  <c r="I40" i="5"/>
  <c r="F11" i="1"/>
  <c r="I11" i="1"/>
  <c r="H21" i="1"/>
  <c r="H15" i="1" s="1"/>
  <c r="H72" i="2"/>
  <c r="I72" i="2" s="1"/>
  <c r="I7" i="2"/>
  <c r="I25" i="2"/>
  <c r="H24" i="2"/>
  <c r="H31" i="2"/>
  <c r="I45" i="2"/>
  <c r="H44" i="2"/>
  <c r="I44" i="2" s="1"/>
  <c r="F23" i="5"/>
  <c r="J23" i="5"/>
  <c r="D72" i="2"/>
  <c r="F72" i="2" s="1"/>
  <c r="F7" i="2"/>
  <c r="F25" i="2"/>
  <c r="D24" i="2"/>
  <c r="F45" i="2"/>
  <c r="D44" i="2"/>
  <c r="F44" i="2" s="1"/>
  <c r="K13" i="5"/>
  <c r="M13" i="5" s="1"/>
  <c r="E11" i="5"/>
  <c r="K11" i="5" s="1"/>
  <c r="M11" i="5" s="1"/>
  <c r="G40" i="5"/>
  <c r="K35" i="5"/>
  <c r="M35" i="5" s="1"/>
  <c r="I8" i="1"/>
  <c r="I63" i="1"/>
  <c r="H62" i="1"/>
  <c r="I62" i="1" s="1"/>
  <c r="H124" i="1"/>
  <c r="H23" i="5"/>
  <c r="K30" i="5"/>
  <c r="M30" i="5" s="1"/>
  <c r="H40" i="5"/>
  <c r="L40" i="5"/>
  <c r="E65" i="2"/>
  <c r="E69" i="2" s="1"/>
  <c r="E83" i="2" s="1"/>
  <c r="E23" i="5"/>
  <c r="E28" i="5"/>
  <c r="K28" i="5" s="1"/>
  <c r="M28" i="5" s="1"/>
  <c r="G21" i="1"/>
  <c r="G53" i="1"/>
  <c r="I53" i="1" s="1"/>
  <c r="G76" i="1"/>
  <c r="I76" i="1" s="1"/>
  <c r="I97" i="1"/>
  <c r="G31" i="2"/>
  <c r="H65" i="2" l="1"/>
  <c r="H69" i="2" s="1"/>
  <c r="H83" i="2" s="1"/>
  <c r="I31" i="2"/>
  <c r="I24" i="2"/>
  <c r="F124" i="1"/>
  <c r="F76" i="1"/>
  <c r="H73" i="1"/>
  <c r="F21" i="1"/>
  <c r="D15" i="1"/>
  <c r="F15" i="1" s="1"/>
  <c r="K23" i="5"/>
  <c r="M23" i="5" s="1"/>
  <c r="G15" i="1"/>
  <c r="I21" i="1"/>
  <c r="H73" i="2"/>
  <c r="D73" i="2"/>
  <c r="F73" i="2" s="1"/>
  <c r="F24" i="2"/>
  <c r="E40" i="5"/>
  <c r="K40" i="5" s="1"/>
  <c r="M40" i="5" s="1"/>
  <c r="G65" i="2"/>
  <c r="D65" i="2"/>
  <c r="G73" i="2"/>
  <c r="G124" i="1"/>
  <c r="I124" i="1" s="1"/>
  <c r="D73" i="1" l="1"/>
  <c r="F73" i="1" s="1"/>
  <c r="I73" i="2"/>
  <c r="F65" i="2"/>
  <c r="D69" i="2"/>
  <c r="G69" i="2"/>
  <c r="I65" i="2"/>
  <c r="I15" i="1"/>
  <c r="G73" i="1"/>
  <c r="I73" i="1" s="1"/>
  <c r="G83" i="2" l="1"/>
  <c r="I83" i="2" s="1"/>
  <c r="I69" i="2"/>
  <c r="F69" i="2"/>
  <c r="D83" i="2"/>
  <c r="F83" i="2" s="1"/>
</calcChain>
</file>

<file path=xl/sharedStrings.xml><?xml version="1.0" encoding="utf-8"?>
<sst xmlns="http://schemas.openxmlformats.org/spreadsheetml/2006/main" count="414" uniqueCount="412">
  <si>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</si>
  <si>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</si>
  <si>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</si>
  <si>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</si>
  <si>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</si>
  <si>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</si>
  <si>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</si>
  <si>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</si>
  <si>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</si>
  <si>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</si>
  <si>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</si>
  <si>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</si>
  <si>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</si>
  <si>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</si>
  <si>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</si>
  <si>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</si>
  <si>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</si>
  <si>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</si>
  <si>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</si>
  <si>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</si>
  <si>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</si>
  <si>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</si>
  <si>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</si>
  <si>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</si>
  <si>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</si>
  <si>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</si>
  <si>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</si>
  <si>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</si>
  <si>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</si>
  <si>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</si>
  <si>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</si>
  <si>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</si>
  <si>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</si>
  <si>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</si>
  <si>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</si>
  <si>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</si>
  <si>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</si>
  <si>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</si>
  <si>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</si>
  <si>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</si>
  <si>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</si>
  <si>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</si>
  <si>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1"/>
        <color theme="1"/>
        <rFont val="Calibri"/>
        <family val="2"/>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</si>
  <si>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</si>
  <si>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</si>
  <si>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</si>
  <si>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</si>
  <si>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</si>
  <si>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</si>
  <si>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</si>
  <si>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</si>
  <si>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</si>
  <si>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</si>
  <si>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</si>
  <si>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</si>
  <si>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</si>
  <si>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color theme="1"/>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</si>
  <si>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</si>
  <si>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</si>
  <si>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color theme="1"/>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</si>
  <si>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</si>
  <si>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</si>
  <si>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</si>
  <si>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color theme="1"/>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</si>
  <si>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</si>
  <si>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color theme="1"/>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</si>
  <si>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</si>
  <si>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</si>
  <si>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</si>
  <si>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color theme="1"/>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</si>
  <si>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</si>
  <si>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</si>
  <si>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</si>
  <si>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</si>
  <si>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</si>
  <si>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</si>
  <si>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</si>
  <si>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</si>
  <si>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</si>
  <si>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</si>
  <si>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</si>
  <si>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</si>
  <si>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</si>
  <si>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</si>
  <si>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</si>
  <si>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at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</si>
  <si>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</si>
  <si>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</si>
  <si>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</si>
  <si>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</si>
  <si>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color theme="1"/>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</si>
  <si>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</si>
  <si>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</si>
  <si>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</si>
  <si>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</si>
  <si>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</si>
  <si>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</si>
  <si>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</si>
  <si>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color theme="1"/>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</si>
  <si>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</si>
  <si>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</si>
  <si>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color theme="1"/>
        <rFont val="Arial"/>
        <family val="2"/>
        <charset val="238"/>
      </rPr>
      <t>(ADP 047+050+051)</t>
    </r>
  </si>
  <si>
    <r>
      <rPr>
        <b/>
        <sz val="8"/>
        <rFont val="Arial"/>
        <family val="2"/>
        <charset val="238"/>
      </rPr>
      <t xml:space="preserve">    1 Receivables arising from insurance business </t>
    </r>
    <r>
      <rPr>
        <sz val="8"/>
        <color theme="1"/>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</si>
  <si>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</si>
  <si>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i.e.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</si>
  <si>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</si>
  <si>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color theme="1"/>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</si>
  <si>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</si>
  <si>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</si>
  <si>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</si>
  <si>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color theme="1"/>
        <rFont val="Arial"/>
        <family val="2"/>
        <charset val="238"/>
      </rPr>
      <t>(ADP 056+060+061)</t>
    </r>
  </si>
  <si>
    <r>
      <rPr>
        <b/>
        <sz val="8"/>
        <rFont val="Arial"/>
        <family val="2"/>
        <charset val="238"/>
      </rPr>
      <t xml:space="preserve">    1 Cash at bank and in hand </t>
    </r>
    <r>
      <rPr>
        <sz val="8"/>
        <color theme="1"/>
        <rFont val="Arial"/>
        <family val="2"/>
        <charset val="238"/>
      </rPr>
      <t>(ADP 057 to 059)</t>
    </r>
  </si>
  <si>
    <r>
      <rPr>
        <sz val="8"/>
        <rFont val="Arial"/>
        <family val="2"/>
        <charset val="238"/>
      </rPr>
      <t xml:space="preserve">        1.1 Funds on the business account </t>
    </r>
  </si>
  <si>
    <r>
      <rPr>
        <sz val="8"/>
        <rFont val="Arial"/>
        <family val="2"/>
        <charset val="238"/>
      </rPr>
      <t xml:space="preserve">        1.2 Funds on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</si>
  <si>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</si>
  <si>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</si>
  <si>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</si>
  <si>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color theme="1"/>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</si>
  <si>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</si>
  <si>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</si>
  <si>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</si>
  <si>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color theme="1"/>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</si>
  <si>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</si>
  <si>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</si>
  <si>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color theme="1"/>
        <rFont val="Arial"/>
        <family val="2"/>
        <charset val="238"/>
      </rPr>
      <t>(ADP 069+072+073+077+081+084)</t>
    </r>
  </si>
  <si>
    <r>
      <rPr>
        <b/>
        <sz val="8"/>
        <rFont val="Arial"/>
        <family val="2"/>
        <charset val="238"/>
      </rPr>
      <t xml:space="preserve">    1 Subscribed capital </t>
    </r>
    <r>
      <rPr>
        <sz val="8"/>
        <color theme="1"/>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</si>
  <si>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</si>
  <si>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</si>
  <si>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</si>
  <si>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color theme="1"/>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</si>
  <si>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</si>
  <si>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</si>
  <si>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</si>
  <si>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color theme="1"/>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</si>
  <si>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</si>
  <si>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</si>
  <si>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</si>
  <si>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color theme="1"/>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</si>
  <si>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</si>
  <si>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</si>
  <si>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color theme="1"/>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</si>
  <si>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</si>
  <si>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</si>
  <si>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</si>
  <si>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</si>
  <si>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color theme="1"/>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</si>
  <si>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</si>
  <si>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</si>
  <si>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</si>
  <si>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</si>
  <si>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</si>
  <si>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</si>
  <si>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</si>
  <si>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color theme="1"/>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</si>
  <si>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</si>
  <si>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</si>
  <si>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color theme="1"/>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</si>
  <si>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</si>
  <si>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</si>
  <si>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</si>
  <si>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color theme="1"/>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</si>
  <si>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</si>
  <si>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</si>
  <si>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</si>
  <si>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color theme="1"/>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</si>
  <si>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</si>
  <si>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</si>
  <si>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</si>
  <si>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</si>
  <si>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color theme="1"/>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</si>
  <si>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</si>
  <si>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</si>
  <si>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color theme="1"/>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</si>
  <si>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</si>
  <si>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</si>
  <si>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</si>
  <si>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</si>
  <si>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</si>
  <si>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</si>
  <si>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</si>
  <si>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</si>
  <si>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</si>
  <si>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</si>
  <si>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</si>
  <si>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</si>
  <si>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</si>
  <si>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</si>
  <si>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</si>
  <si>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color theme="1"/>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</si>
  <si>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</si>
  <si>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</si>
  <si>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</si>
  <si>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</si>
  <si>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</si>
  <si>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color theme="1"/>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</si>
  <si>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</si>
  <si>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</si>
  <si>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</si>
  <si>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</si>
  <si>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</si>
  <si>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</si>
  <si>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</si>
  <si>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</si>
  <si>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</si>
  <si>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</si>
  <si>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color theme="1"/>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</si>
  <si>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</si>
  <si>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</si>
  <si>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</si>
  <si>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</si>
  <si>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</si>
  <si>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</si>
  <si>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color theme="1"/>
        <rFont val="Arial"/>
        <family val="2"/>
        <charset val="238"/>
      </rPr>
      <t>n</t>
    </r>
    <r>
      <rPr>
        <b/>
        <sz val="8"/>
        <color theme="1"/>
        <rFont val="Arial"/>
        <family val="2"/>
        <charset val="238"/>
      </rPr>
      <t xml:space="preserve">ical provisions, net of reinsurance </t>
    </r>
    <r>
      <rPr>
        <sz val="8"/>
        <color theme="1"/>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</si>
  <si>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</si>
  <si>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</si>
  <si>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</si>
  <si>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</si>
  <si>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</si>
  <si>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</si>
  <si>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color theme="1"/>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</si>
  <si>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</si>
  <si>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</si>
  <si>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color theme="1"/>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</si>
  <si>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</si>
  <si>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</si>
  <si>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color theme="1"/>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</si>
  <si>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</si>
  <si>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</si>
  <si>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</si>
  <si>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</si>
  <si>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</si>
  <si>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</si>
  <si>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</si>
  <si>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</si>
  <si>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color theme="1"/>
        <rFont val="Arial"/>
        <family val="2"/>
        <charset val="238"/>
      </rPr>
      <t>(ADP 165 to 171)</t>
    </r>
  </si>
  <si>
    <r>
      <rPr>
        <sz val="8"/>
        <rFont val="Arial"/>
        <family val="2"/>
        <charset val="238"/>
      </rPr>
      <t xml:space="preserve">      1 Depreciation of land and buildings not occupied by an undertaking for its own activities </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</si>
  <si>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</si>
  <si>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</si>
  <si>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</si>
  <si>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</si>
  <si>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</si>
  <si>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</si>
  <si>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color theme="1"/>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</si>
  <si>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</si>
  <si>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</si>
  <si>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color theme="1"/>
        <rFont val="Arial"/>
        <family val="2"/>
        <charset val="238"/>
      </rPr>
      <t xml:space="preserve">ments </t>
    </r>
  </si>
  <si>
    <r>
      <rPr>
        <b/>
        <sz val="8"/>
        <rFont val="Arial"/>
        <family val="2"/>
        <charset val="238"/>
      </rPr>
      <t>XIV Profit or loss for the accounting period before tax (+/-)</t>
    </r>
    <r>
      <rPr>
        <sz val="8"/>
        <color theme="1"/>
        <rFont val="Arial"/>
        <family val="2"/>
        <charset val="238"/>
      </rPr>
      <t xml:space="preserve">        (ADP 118+124+132 to 135+142+149+152+155+164+172+175)</t>
    </r>
  </si>
  <si>
    <r>
      <rPr>
        <b/>
        <sz val="8"/>
        <rFont val="Arial"/>
        <family val="2"/>
        <charset val="238"/>
      </rPr>
      <t xml:space="preserve">XV Profit or loss tax </t>
    </r>
    <r>
      <rPr>
        <sz val="8"/>
        <color theme="1"/>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</si>
  <si>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</si>
  <si>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</si>
  <si>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color theme="1"/>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</si>
  <si>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</si>
  <si>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</si>
  <si>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color theme="1"/>
        <rFont val="Arial"/>
        <family val="2"/>
        <charset val="238"/>
      </rPr>
      <t>(ADP 118+124+132+133+134+179)</t>
    </r>
  </si>
  <si>
    <r>
      <rPr>
        <b/>
        <sz val="8"/>
        <rFont val="Arial"/>
        <family val="2"/>
        <charset val="238"/>
      </rPr>
      <t xml:space="preserve">XVIII TOTAL EXPENSES </t>
    </r>
    <r>
      <rPr>
        <sz val="8"/>
        <color theme="1"/>
        <rFont val="Arial"/>
        <family val="2"/>
        <charset val="238"/>
      </rPr>
      <t>(ADP 135+142+149+152+155+164+172+175+178)</t>
    </r>
  </si>
  <si>
    <r>
      <rPr>
        <b/>
        <sz val="8"/>
        <rFont val="Arial"/>
        <family val="2"/>
        <charset val="238"/>
      </rPr>
      <t xml:space="preserve">IX Other comprehensive income </t>
    </r>
    <r>
      <rPr>
        <sz val="8"/>
        <color theme="1"/>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</si>
  <si>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</si>
  <si>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</si>
  <si>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</si>
  <si>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</si>
  <si>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</si>
  <si>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</si>
  <si>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</si>
  <si>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</si>
  <si>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color theme="1"/>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</si>
  <si>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</si>
  <si>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</si>
  <si>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</si>
  <si>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</si>
  <si>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</si>
  <si>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</si>
  <si>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</si>
  <si>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</si>
  <si>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</si>
  <si>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3</t>
    </r>
  </si>
  <si>
    <r>
      <rPr>
        <b/>
        <sz val="8"/>
        <rFont val="Arial"/>
        <family val="2"/>
        <charset val="238"/>
      </rPr>
      <t>4</t>
    </r>
  </si>
  <si>
    <r>
      <rPr>
        <b/>
        <sz val="8"/>
        <rFont val="Arial"/>
        <family val="2"/>
        <charset val="238"/>
      </rPr>
      <t xml:space="preserve">I Cash flow from operating activities </t>
    </r>
    <r>
      <rPr>
        <sz val="8"/>
        <color theme="1"/>
        <rFont val="Arial"/>
        <family val="2"/>
        <charset val="238"/>
      </rPr>
      <t>(ADP 002+013+031)</t>
    </r>
  </si>
  <si>
    <r>
      <rPr>
        <b/>
        <sz val="8"/>
        <rFont val="Arial"/>
        <family val="2"/>
        <charset val="238"/>
      </rPr>
      <t xml:space="preserve">   1 Cash flow before changes in operating assets and liabilities</t>
    </r>
    <r>
      <rPr>
        <sz val="8"/>
        <color theme="1"/>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</si>
  <si>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</si>
  <si>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</si>
  <si>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</si>
  <si>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</si>
  <si>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</si>
  <si>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</si>
  <si>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</si>
  <si>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</si>
  <si>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</si>
  <si>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</si>
  <si>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of operating assets and liabilities (ADP 014 to 030)</t>
    </r>
  </si>
  <si>
    <r>
      <rPr>
        <sz val="8"/>
        <rFont val="Arial"/>
        <family val="2"/>
        <charset val="238"/>
      </rPr>
      <t xml:space="preserve">         2.1 Increase/decrease of financial assets available for sale</t>
    </r>
  </si>
  <si>
    <r>
      <rPr>
        <sz val="8"/>
        <rFont val="Arial"/>
        <family val="2"/>
        <charset val="238"/>
      </rPr>
      <t xml:space="preserve">         2.2 Increase/decrease of financial assets at fair value through statement of profit or loss</t>
    </r>
  </si>
  <si>
    <r>
      <rPr>
        <sz val="8"/>
        <rFont val="Arial"/>
        <family val="2"/>
        <charset val="238"/>
      </rPr>
      <t xml:space="preserve">         2.3 Increase/decrease of loans and receivables </t>
    </r>
  </si>
  <si>
    <r>
      <rPr>
        <sz val="8"/>
        <rFont val="Arial"/>
        <family val="2"/>
        <charset val="238"/>
      </rPr>
      <t xml:space="preserve">         2.4 Increase/decrease of deposits with cedants</t>
    </r>
  </si>
  <si>
    <r>
      <rPr>
        <sz val="8"/>
        <rFont val="Arial"/>
        <family val="2"/>
        <charset val="238"/>
      </rPr>
      <t xml:space="preserve">         2.5 Increase/decrease of investments for the account of life assurance policyholders who bear the investment risk</t>
    </r>
  </si>
  <si>
    <r>
      <rPr>
        <sz val="8"/>
        <rFont val="Arial"/>
        <family val="2"/>
        <charset val="238"/>
      </rPr>
      <t xml:space="preserve">         2.6 Increase/decrease of reinsurance amount in technical provisions </t>
    </r>
  </si>
  <si>
    <r>
      <rPr>
        <sz val="8"/>
        <rFont val="Arial"/>
        <family val="2"/>
        <charset val="238"/>
      </rPr>
      <t xml:space="preserve">         2.7 Increase/decrease of tax assets </t>
    </r>
  </si>
  <si>
    <r>
      <rPr>
        <sz val="8"/>
        <rFont val="Arial"/>
        <family val="2"/>
        <charset val="238"/>
      </rPr>
      <t xml:space="preserve">         2.8 Increase/decrease of receivables </t>
    </r>
  </si>
  <si>
    <r>
      <rPr>
        <sz val="8"/>
        <rFont val="Arial"/>
        <family val="2"/>
        <charset val="238"/>
      </rPr>
      <t xml:space="preserve">         2.9 Increase/decrease of other assets </t>
    </r>
  </si>
  <si>
    <r>
      <rPr>
        <sz val="8"/>
        <rFont val="Arial"/>
        <family val="2"/>
        <charset val="238"/>
      </rPr>
      <t xml:space="preserve">       2.10 Increase/decrease of prepayments and accrued income </t>
    </r>
  </si>
  <si>
    <r>
      <rPr>
        <sz val="8"/>
        <rFont val="Arial"/>
        <family val="2"/>
        <charset val="238"/>
      </rPr>
      <t xml:space="preserve">       2.11 Increase/decrease of technical provisions </t>
    </r>
  </si>
  <si>
    <r>
      <rPr>
        <sz val="8"/>
        <rFont val="Arial"/>
        <family val="2"/>
        <charset val="238"/>
      </rPr>
      <t xml:space="preserve">       2.12 Increase/decrease of special provisions for life assurance where policyholders bear the investment risk</t>
    </r>
  </si>
  <si>
    <r>
      <rPr>
        <sz val="8"/>
        <rFont val="Arial"/>
        <family val="2"/>
        <charset val="238"/>
      </rPr>
      <t xml:space="preserve">       2.13 Increase/decrease of tax liabilities </t>
    </r>
  </si>
  <si>
    <r>
      <rPr>
        <sz val="8"/>
        <rFont val="Arial"/>
        <family val="2"/>
        <charset val="238"/>
      </rPr>
      <t xml:space="preserve">       2.14 Increase/decrease of deposits held under reinsurance business ceded </t>
    </r>
  </si>
  <si>
    <r>
      <rPr>
        <sz val="8"/>
        <rFont val="Arial"/>
        <family val="2"/>
        <charset val="238"/>
      </rPr>
      <t xml:space="preserve">       2.15 Increase/decrease of financial liabilities </t>
    </r>
  </si>
  <si>
    <r>
      <rPr>
        <sz val="8"/>
        <rFont val="Arial"/>
        <family val="2"/>
        <charset val="238"/>
      </rPr>
      <t xml:space="preserve">       2.16 Increase/decrease of other liabilities </t>
    </r>
  </si>
  <si>
    <r>
      <rPr>
        <sz val="8"/>
        <rFont val="Arial"/>
        <family val="2"/>
        <charset val="238"/>
      </rPr>
      <t xml:space="preserve">       2.17 Increase/decrease of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</si>
  <si>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</si>
  <si>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</si>
  <si>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</si>
  <si>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</si>
  <si>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</si>
  <si>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</si>
  <si>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</si>
  <si>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</si>
  <si>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</si>
  <si>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</si>
  <si>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</si>
  <si>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</si>
  <si>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</si>
  <si>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</si>
  <si>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given short-term and long-term loans </t>
    </r>
  </si>
  <si>
    <r>
      <rPr>
        <sz val="8"/>
        <rFont val="Arial"/>
        <family val="2"/>
        <charset val="238"/>
      </rPr>
      <t xml:space="preserve">    14 Cash payments of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</si>
  <si>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</si>
  <si>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</si>
  <si>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</si>
  <si>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repayments of short-term and long-term loans received </t>
    </r>
  </si>
  <si>
    <r>
      <rPr>
        <sz val="8"/>
        <rFont val="Arial"/>
        <family val="2"/>
        <charset val="238"/>
      </rPr>
      <t xml:space="preserve">    4 Cash payments for the redemption of own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</si>
  <si>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</si>
  <si>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</si>
  <si>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DIFFERENCES ON CASH AND CASH EQUIVALENTS</t>
    </r>
  </si>
  <si>
    <r>
      <rPr>
        <b/>
        <sz val="8"/>
        <rFont val="Arial"/>
        <family val="2"/>
        <charset val="238"/>
      </rPr>
      <t>V NET INCREASE/DECREASE OF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</si>
  <si>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</si>
  <si>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</si>
  <si>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</si>
  <si>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</si>
  <si>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</si>
  <si>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</si>
  <si>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</si>
  <si>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</si>
  <si>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</si>
  <si>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</si>
  <si>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</si>
  <si>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</si>
  <si>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</si>
  <si>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</si>
  <si>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</si>
  <si>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</si>
  <si>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</si>
  <si>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</si>
  <si>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</si>
  <si>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</si>
  <si>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</si>
  <si>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</si>
  <si>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</si>
  <si>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</si>
  <si>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</si>
  <si>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</si>
  <si>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</si>
  <si>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</si>
  <si>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II Balance on the first day of the previous business year (restated)</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</si>
  <si>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</si>
  <si>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</si>
  <si>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b/>
        <sz val="8.5"/>
        <rFont val="Arial"/>
        <family val="2"/>
        <charset val="238"/>
      </rPr>
      <t>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</si>
  <si>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</si>
  <si>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</si>
  <si>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</si>
  <si>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</si>
  <si>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</si>
  <si>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</si>
  <si>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</si>
  <si>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</si>
  <si>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</si>
  <si>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V Balance on the last day of the previous year reporting period</t>
    </r>
  </si>
  <si>
    <r>
      <rPr>
        <b/>
        <sz val="8.5"/>
        <rFont val="Arial"/>
        <family val="2"/>
        <charset val="238"/>
      </rPr>
      <t>VI Balance on the first day of the current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</si>
  <si>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</si>
  <si>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</si>
  <si>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</si>
  <si>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</si>
  <si>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</si>
  <si>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b/>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</si>
  <si>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</si>
  <si>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</si>
  <si>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</si>
  <si>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</si>
  <si>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</si>
  <si>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</si>
  <si>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</si>
  <si>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</si>
  <si>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</si>
  <si>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</si>
  <si>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</si>
  <si>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</si>
  <si>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</si>
  <si>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</si>
  <si>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</si>
  <si>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199</t>
  </si>
  <si>
    <t>Croatia osiguranje d.d.</t>
  </si>
  <si>
    <t>ZAGREB</t>
  </si>
  <si>
    <t>Vatroslava Jagića 33</t>
  </si>
  <si>
    <t>info@crosig.hr</t>
  </si>
  <si>
    <t>www.crosig.hr</t>
  </si>
  <si>
    <t>KN</t>
  </si>
  <si>
    <t>RD</t>
  </si>
  <si>
    <t>No</t>
  </si>
  <si>
    <t>Jelena Matijević</t>
  </si>
  <si>
    <t>01/633 3135</t>
  </si>
  <si>
    <t>jelena.matijevic@crosig.hr</t>
  </si>
  <si>
    <t>PricewaterhouseCoopers d.o.o.</t>
  </si>
  <si>
    <t>Siniša Dušić</t>
  </si>
  <si>
    <t>As at: 31.12.2019</t>
  </si>
  <si>
    <t>For the period: 01.01.2019-31.12.2019</t>
  </si>
  <si>
    <t xml:space="preserve">                   NOTES TO THE ANNUAL FINANCIAL STATEMENTS (GFI)
Name of issuer:   Croatia osiguranje d.d.
OIB:   26187994862
Reporting period: 01.01.2019-31.12.2019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Notes to the consolidated financial statements are prepared based on the International Financial Reporting Standards and disclosed within Annual Report. Annual Report is available at https://www.crosig.hr/en/investors/annual-reports/
The reconciliation of the financial statements presribed by the Croatian Financial Services Supervisory Agency's Regulations and the annual financial statements prepared in accordance with IFRSs is presented in the section "Reconciliation of the financial statements and supplementary statements for the Croatian Financial Services Supervisory Agency" in the Annual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</si>
</sst>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quot;kn&quot;"/>
  </numFmts>
  <fonts count="36" x14ac:knownFonts="1">
    <font>
      <sz val="11"/>
      <color theme="1"/>
      <name val="Calibri"/>
      <family val="2"/>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font>
    <font>
      <b/>
      <sz val="9"/>
      <color rgb="FF000080"/>
      <name val="Arial"/>
      <family val="2"/>
      <charset val="238"/>
    </font>
    <font>
      <sz val="8"/>
      <color theme="1"/>
      <name val="Arial"/>
      <family val="2"/>
      <charset val="238"/>
    </font>
    <font>
      <b/>
      <sz val="8"/>
      <color rgb="FF000080"/>
      <name val="Arial"/>
      <family val="2"/>
      <charset val="238"/>
    </font>
    <font>
      <b/>
      <sz val="8"/>
      <color theme="1"/>
      <name val="Arial"/>
      <family val="2"/>
      <charset val="238"/>
    </font>
    <font>
      <b/>
      <sz val="8"/>
      <color rgb="FF0000FF"/>
      <name val="Arial"/>
      <family val="2"/>
      <charset val="238"/>
    </font>
  </fonts>
  <fills count="11">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4">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14">
    <xf numFmtId="0" fontId="0" fillId="0" borderId="0" xfId="0"/>
    <xf numFmtId="0" fontId="0" fillId="0" borderId="0" xfId="0" applyProtection="1"/>
    <xf numFmtId="0" fontId="3" fillId="2" borderId="1" xfId="0" applyFont="1"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5" fillId="3" borderId="13" xfId="0" applyFont="1" applyFill="1" applyBorder="1" applyAlignment="1" applyProtection="1">
      <alignment horizontal="center" vertical="center"/>
    </xf>
    <xf numFmtId="164" fontId="5" fillId="5" borderId="13"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0" fontId="4" fillId="0" borderId="0" xfId="0" applyFont="1" applyFill="1" applyProtection="1"/>
    <xf numFmtId="0" fontId="4" fillId="0" borderId="0" xfId="0" applyFont="1" applyProtection="1"/>
    <xf numFmtId="0" fontId="14"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xf>
    <xf numFmtId="164" fontId="5" fillId="5" borderId="10" xfId="0" applyNumberFormat="1" applyFont="1" applyFill="1" applyBorder="1" applyAlignment="1" applyProtection="1">
      <alignment horizontal="center" vertical="center"/>
    </xf>
    <xf numFmtId="164" fontId="5" fillId="5" borderId="11" xfId="0" applyNumberFormat="1" applyFont="1" applyFill="1" applyBorder="1" applyAlignment="1" applyProtection="1">
      <alignment horizontal="center" vertical="center"/>
    </xf>
    <xf numFmtId="164" fontId="5" fillId="0" borderId="11" xfId="0" applyNumberFormat="1" applyFont="1" applyFill="1" applyBorder="1" applyAlignment="1" applyProtection="1">
      <alignment horizontal="center" vertical="center"/>
    </xf>
    <xf numFmtId="164" fontId="5" fillId="5" borderId="12" xfId="0" applyNumberFormat="1" applyFont="1" applyFill="1" applyBorder="1" applyAlignment="1" applyProtection="1">
      <alignment horizontal="center" vertical="center"/>
    </xf>
    <xf numFmtId="0" fontId="0" fillId="0" borderId="0" xfId="0" applyFill="1" applyProtection="1"/>
    <xf numFmtId="3" fontId="0" fillId="0" borderId="0" xfId="0" applyNumberFormat="1" applyFill="1" applyProtection="1"/>
    <xf numFmtId="49" fontId="2" fillId="2" borderId="0" xfId="0" applyNumberFormat="1" applyFont="1" applyFill="1" applyBorder="1" applyAlignment="1" applyProtection="1">
      <alignment horizontal="center" vertical="top" wrapText="1"/>
    </xf>
    <xf numFmtId="49" fontId="4" fillId="2" borderId="0" xfId="0" applyNumberFormat="1"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49" fontId="5" fillId="3" borderId="13"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right"/>
    </xf>
    <xf numFmtId="3" fontId="0" fillId="0" borderId="0" xfId="0" applyNumberFormat="1" applyFill="1" applyBorder="1" applyProtection="1"/>
    <xf numFmtId="0" fontId="2" fillId="0" borderId="0" xfId="0" applyFont="1" applyFill="1" applyProtection="1"/>
    <xf numFmtId="164" fontId="14" fillId="0" borderId="13" xfId="0" applyNumberFormat="1" applyFont="1" applyFill="1" applyBorder="1" applyAlignment="1" applyProtection="1">
      <alignment horizontal="center" vertical="center"/>
    </xf>
    <xf numFmtId="3" fontId="0" fillId="0" borderId="0" xfId="0" applyNumberFormat="1" applyProtection="1"/>
    <xf numFmtId="164" fontId="14" fillId="5" borderId="13" xfId="0" applyNumberFormat="1" applyFont="1" applyFill="1" applyBorder="1" applyAlignment="1" applyProtection="1">
      <alignment horizontal="center" vertical="center"/>
    </xf>
    <xf numFmtId="49" fontId="0" fillId="0" borderId="0" xfId="0" applyNumberFormat="1" applyProtection="1"/>
    <xf numFmtId="3" fontId="0" fillId="2" borderId="1" xfId="0" applyNumberFormat="1" applyFill="1" applyBorder="1" applyAlignment="1" applyProtection="1">
      <alignment horizontal="center" vertical="top" wrapText="1"/>
    </xf>
    <xf numFmtId="3" fontId="4" fillId="0" borderId="1" xfId="0" applyNumberFormat="1" applyFont="1" applyFill="1" applyBorder="1" applyAlignment="1" applyProtection="1">
      <alignment horizontal="center" vertical="top" wrapText="1"/>
    </xf>
    <xf numFmtId="3" fontId="0" fillId="2" borderId="1" xfId="0" applyNumberFormat="1" applyFill="1" applyBorder="1" applyAlignment="1" applyProtection="1">
      <alignment horizontal="right" vertical="top" wrapText="1"/>
    </xf>
    <xf numFmtId="3" fontId="5" fillId="3" borderId="13" xfId="0" applyNumberFormat="1" applyFont="1" applyFill="1" applyBorder="1" applyAlignment="1" applyProtection="1">
      <alignment horizontal="center" vertical="center" wrapText="1"/>
    </xf>
    <xf numFmtId="3" fontId="5" fillId="3" borderId="13" xfId="0" applyNumberFormat="1" applyFont="1" applyFill="1" applyBorder="1" applyAlignment="1" applyProtection="1">
      <alignment horizontal="center" vertical="center"/>
    </xf>
    <xf numFmtId="3" fontId="9" fillId="5" borderId="13" xfId="0" applyNumberFormat="1" applyFont="1" applyFill="1" applyBorder="1" applyAlignment="1" applyProtection="1">
      <alignment horizontal="right" vertical="center" shrinkToFit="1"/>
    </xf>
    <xf numFmtId="3" fontId="8" fillId="0" borderId="13" xfId="0" applyNumberFormat="1" applyFont="1" applyFill="1" applyBorder="1" applyAlignment="1" applyProtection="1">
      <alignment horizontal="right" vertical="center" shrinkToFit="1"/>
      <protection locked="0"/>
    </xf>
    <xf numFmtId="3" fontId="8" fillId="0" borderId="13" xfId="0" applyNumberFormat="1" applyFont="1" applyBorder="1" applyAlignment="1" applyProtection="1">
      <alignment horizontal="right" vertical="center" shrinkToFit="1"/>
      <protection locked="0"/>
    </xf>
    <xf numFmtId="3" fontId="5" fillId="3" borderId="5" xfId="0" applyNumberFormat="1" applyFont="1" applyFill="1" applyBorder="1" applyAlignment="1" applyProtection="1">
      <alignment horizontal="center" vertical="center" wrapText="1"/>
    </xf>
    <xf numFmtId="3" fontId="5" fillId="3" borderId="9" xfId="0" applyNumberFormat="1" applyFont="1" applyFill="1" applyBorder="1" applyAlignment="1" applyProtection="1">
      <alignment horizontal="center" vertical="center" wrapText="1"/>
    </xf>
    <xf numFmtId="3" fontId="9" fillId="5" borderId="10" xfId="0" applyNumberFormat="1" applyFont="1" applyFill="1" applyBorder="1" applyAlignment="1" applyProtection="1">
      <alignment vertical="center" shrinkToFit="1"/>
    </xf>
    <xf numFmtId="3" fontId="9" fillId="5" borderId="11" xfId="0" applyNumberFormat="1" applyFont="1" applyFill="1" applyBorder="1" applyAlignment="1" applyProtection="1">
      <alignment vertical="center" shrinkToFit="1"/>
    </xf>
    <xf numFmtId="3" fontId="8" fillId="0" borderId="11" xfId="0" applyNumberFormat="1" applyFont="1" applyFill="1" applyBorder="1" applyAlignment="1" applyProtection="1">
      <alignment vertical="center" shrinkToFit="1"/>
      <protection locked="0"/>
    </xf>
    <xf numFmtId="3" fontId="9" fillId="5" borderId="12" xfId="0" applyNumberFormat="1" applyFont="1" applyFill="1" applyBorder="1" applyAlignment="1" applyProtection="1">
      <alignment vertical="center" shrinkToFit="1"/>
    </xf>
    <xf numFmtId="3" fontId="4" fillId="0" borderId="0" xfId="0" applyNumberFormat="1" applyFont="1" applyProtection="1"/>
    <xf numFmtId="3" fontId="4" fillId="2" borderId="0" xfId="0" applyNumberFormat="1" applyFont="1" applyFill="1" applyBorder="1" applyAlignment="1" applyProtection="1">
      <alignment horizontal="center" wrapText="1"/>
    </xf>
    <xf numFmtId="3" fontId="8" fillId="2" borderId="0" xfId="0" applyNumberFormat="1" applyFont="1" applyFill="1" applyBorder="1" applyAlignment="1" applyProtection="1">
      <alignment vertical="center"/>
    </xf>
    <xf numFmtId="3" fontId="12" fillId="0" borderId="13" xfId="0" applyNumberFormat="1" applyFont="1" applyFill="1" applyBorder="1" applyAlignment="1" applyProtection="1">
      <alignment horizontal="right" vertical="center" shrinkToFit="1"/>
      <protection locked="0"/>
    </xf>
    <xf numFmtId="3" fontId="12" fillId="6" borderId="13" xfId="0" applyNumberFormat="1" applyFont="1" applyFill="1" applyBorder="1" applyAlignment="1" applyProtection="1">
      <alignment horizontal="right" vertical="center" shrinkToFit="1"/>
    </xf>
    <xf numFmtId="3" fontId="8" fillId="5" borderId="13" xfId="0" applyNumberFormat="1" applyFont="1" applyFill="1" applyBorder="1" applyAlignment="1" applyProtection="1">
      <alignment horizontal="right" vertical="center" shrinkToFit="1"/>
    </xf>
    <xf numFmtId="0" fontId="18" fillId="2" borderId="15" xfId="0" applyFont="1" applyFill="1" applyBorder="1"/>
    <xf numFmtId="0" fontId="0" fillId="2" borderId="16" xfId="0" applyFill="1" applyBorder="1"/>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1" xfId="0" applyFont="1" applyFill="1" applyBorder="1" applyAlignment="1">
      <alignment vertical="center"/>
    </xf>
    <xf numFmtId="0" fontId="23" fillId="0" borderId="0" xfId="0" applyFont="1" applyFill="1"/>
    <xf numFmtId="0" fontId="14" fillId="2" borderId="17" xfId="0" applyFont="1" applyFill="1" applyBorder="1" applyAlignment="1">
      <alignment vertical="center" wrapText="1"/>
    </xf>
    <xf numFmtId="0" fontId="14" fillId="2" borderId="0" xfId="0" applyFont="1" applyFill="1" applyBorder="1" applyAlignment="1">
      <alignment horizontal="right" vertical="center" wrapText="1"/>
    </xf>
    <xf numFmtId="0" fontId="14" fillId="2" borderId="0" xfId="0" applyFont="1" applyFill="1" applyBorder="1" applyAlignment="1">
      <alignment vertical="center" wrapText="1"/>
    </xf>
    <xf numFmtId="14" fontId="14" fillId="8" borderId="0" xfId="0" applyNumberFormat="1" applyFont="1" applyFill="1" applyBorder="1" applyAlignment="1" applyProtection="1">
      <alignment horizontal="center" vertical="center"/>
      <protection locked="0"/>
    </xf>
    <xf numFmtId="0" fontId="12" fillId="2" borderId="18" xfId="0" applyFont="1" applyFill="1" applyBorder="1" applyAlignment="1">
      <alignment vertical="center"/>
    </xf>
    <xf numFmtId="14" fontId="14" fillId="9" borderId="0" xfId="0" applyNumberFormat="1" applyFont="1" applyFill="1" applyBorder="1" applyAlignment="1" applyProtection="1">
      <alignment horizontal="center" vertical="center"/>
      <protection locked="0"/>
    </xf>
    <xf numFmtId="0" fontId="0" fillId="10" borderId="0" xfId="0" applyFill="1"/>
    <xf numFmtId="0" fontId="0" fillId="2" borderId="18" xfId="0" applyFill="1" applyBorder="1"/>
    <xf numFmtId="0" fontId="21" fillId="2" borderId="17" xfId="0" applyFont="1" applyFill="1" applyBorder="1"/>
    <xf numFmtId="0" fontId="21" fillId="2" borderId="0" xfId="0" applyFont="1" applyFill="1" applyBorder="1"/>
    <xf numFmtId="0" fontId="21" fillId="2" borderId="0" xfId="0" applyFont="1" applyFill="1" applyBorder="1" applyAlignment="1">
      <alignment vertical="center"/>
    </xf>
    <xf numFmtId="0" fontId="21" fillId="2" borderId="18" xfId="0" applyFont="1" applyFill="1" applyBorder="1" applyAlignment="1">
      <alignment vertical="center"/>
    </xf>
    <xf numFmtId="0" fontId="21" fillId="2" borderId="17" xfId="0" applyFont="1" applyFill="1" applyBorder="1" applyAlignment="1">
      <alignment wrapText="1"/>
    </xf>
    <xf numFmtId="0" fontId="21" fillId="2" borderId="18" xfId="0" applyFont="1" applyFill="1" applyBorder="1" applyAlignment="1">
      <alignment wrapText="1"/>
    </xf>
    <xf numFmtId="0" fontId="21" fillId="2" borderId="0" xfId="0" applyFont="1" applyFill="1" applyBorder="1" applyAlignment="1">
      <alignment wrapText="1"/>
    </xf>
    <xf numFmtId="0" fontId="21" fillId="2" borderId="18" xfId="0" applyFont="1" applyFill="1" applyBorder="1"/>
    <xf numFmtId="0" fontId="12" fillId="2" borderId="0" xfId="0" applyFont="1" applyFill="1" applyBorder="1" applyAlignment="1">
      <alignment horizontal="right" vertical="center" wrapText="1"/>
    </xf>
    <xf numFmtId="0" fontId="22" fillId="2" borderId="18" xfId="0" applyFont="1" applyFill="1" applyBorder="1" applyAlignment="1">
      <alignment vertical="center"/>
    </xf>
    <xf numFmtId="0" fontId="22" fillId="2" borderId="0" xfId="0" applyFont="1" applyFill="1" applyBorder="1" applyAlignment="1">
      <alignment vertical="center"/>
    </xf>
    <xf numFmtId="0" fontId="21" fillId="2" borderId="0" xfId="0" applyFont="1" applyFill="1" applyBorder="1" applyAlignment="1">
      <alignment vertical="top"/>
    </xf>
    <xf numFmtId="0" fontId="14" fillId="7" borderId="22" xfId="0" applyFont="1" applyFill="1" applyBorder="1" applyAlignment="1" applyProtection="1">
      <alignment horizontal="center" vertical="center"/>
      <protection locked="0"/>
    </xf>
    <xf numFmtId="0" fontId="14" fillId="2" borderId="0" xfId="0" applyFont="1" applyFill="1" applyBorder="1" applyAlignment="1">
      <alignment vertical="center"/>
    </xf>
    <xf numFmtId="0" fontId="24" fillId="2" borderId="0" xfId="0" applyFont="1" applyFill="1" applyBorder="1" applyAlignment="1"/>
    <xf numFmtId="0" fontId="25" fillId="2" borderId="0" xfId="0" applyFont="1" applyFill="1" applyBorder="1" applyAlignment="1">
      <alignment vertical="center"/>
    </xf>
    <xf numFmtId="0" fontId="26" fillId="2" borderId="18" xfId="0" applyFont="1" applyFill="1" applyBorder="1" applyAlignment="1">
      <alignment vertical="center"/>
    </xf>
    <xf numFmtId="0" fontId="14" fillId="2" borderId="0" xfId="0" applyFont="1" applyFill="1" applyBorder="1" applyAlignment="1">
      <alignment horizontal="center" vertical="center"/>
    </xf>
    <xf numFmtId="0" fontId="28" fillId="2" borderId="0" xfId="0" applyFont="1" applyFill="1" applyBorder="1" applyAlignment="1">
      <alignment vertical="center"/>
    </xf>
    <xf numFmtId="0" fontId="29" fillId="2" borderId="0" xfId="0" applyFont="1" applyFill="1" applyBorder="1" applyAlignment="1">
      <alignment vertical="center"/>
    </xf>
    <xf numFmtId="0" fontId="27" fillId="2" borderId="18" xfId="0" applyFont="1" applyFill="1" applyBorder="1" applyAlignment="1">
      <alignment vertical="center"/>
    </xf>
    <xf numFmtId="0" fontId="12" fillId="2" borderId="18" xfId="0" applyFont="1" applyFill="1" applyBorder="1" applyAlignment="1">
      <alignment horizontal="center" vertical="center"/>
    </xf>
    <xf numFmtId="0" fontId="14" fillId="7" borderId="20" xfId="0" applyFont="1" applyFill="1" applyBorder="1" applyAlignment="1" applyProtection="1">
      <alignment horizontal="center" vertical="center"/>
      <protection locked="0"/>
    </xf>
    <xf numFmtId="0" fontId="21" fillId="2" borderId="0" xfId="0" applyFont="1" applyFill="1" applyBorder="1" applyAlignment="1">
      <alignment vertical="top" wrapText="1"/>
    </xf>
    <xf numFmtId="0" fontId="21" fillId="2" borderId="17" xfId="0" applyFont="1" applyFill="1" applyBorder="1" applyAlignment="1">
      <alignment vertical="top"/>
    </xf>
    <xf numFmtId="0" fontId="24"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8" fillId="5" borderId="13" xfId="0" applyNumberFormat="1" applyFont="1" applyFill="1" applyBorder="1" applyAlignment="1" applyProtection="1">
      <alignment horizontal="right" vertical="center" shrinkToFit="1"/>
      <protection locked="0"/>
    </xf>
    <xf numFmtId="0" fontId="14" fillId="7" borderId="22" xfId="0" applyNumberFormat="1" applyFont="1" applyFill="1" applyBorder="1" applyAlignment="1" applyProtection="1">
      <alignment horizontal="center" vertical="center"/>
      <protection locked="0"/>
    </xf>
    <xf numFmtId="0" fontId="21" fillId="2" borderId="0" xfId="0" applyFont="1" applyFill="1" applyBorder="1" applyAlignment="1">
      <alignment vertical="top"/>
    </xf>
    <xf numFmtId="0" fontId="21" fillId="2" borderId="0" xfId="0" applyFont="1" applyFill="1" applyBorder="1"/>
    <xf numFmtId="0" fontId="12" fillId="2" borderId="15" xfId="0" applyFont="1" applyFill="1" applyBorder="1" applyAlignment="1">
      <alignment horizontal="left" vertical="center" wrapText="1"/>
    </xf>
    <xf numFmtId="0" fontId="12" fillId="2" borderId="17"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14" fillId="7" borderId="19" xfId="0" applyFont="1" applyFill="1" applyBorder="1" applyAlignment="1" applyProtection="1">
      <alignment vertical="center"/>
      <protection locked="0"/>
    </xf>
    <xf numFmtId="0" fontId="14" fillId="7" borderId="1" xfId="0" applyFont="1" applyFill="1" applyBorder="1" applyAlignment="1" applyProtection="1">
      <alignment vertical="center"/>
      <protection locked="0"/>
    </xf>
    <xf numFmtId="0" fontId="14" fillId="7" borderId="20" xfId="0" applyFont="1" applyFill="1" applyBorder="1" applyAlignment="1" applyProtection="1">
      <alignment vertical="center"/>
      <protection locked="0"/>
    </xf>
    <xf numFmtId="0" fontId="14" fillId="7" borderId="19" xfId="0" applyFont="1" applyFill="1" applyBorder="1" applyAlignment="1" applyProtection="1">
      <alignment horizontal="right" vertical="center"/>
      <protection locked="0"/>
    </xf>
    <xf numFmtId="0" fontId="14" fillId="7" borderId="1" xfId="0" applyFont="1" applyFill="1" applyBorder="1" applyAlignment="1" applyProtection="1">
      <alignment horizontal="right" vertical="center"/>
      <protection locked="0"/>
    </xf>
    <xf numFmtId="0" fontId="14" fillId="7" borderId="20" xfId="0" applyFont="1" applyFill="1" applyBorder="1" applyAlignment="1" applyProtection="1">
      <alignment horizontal="right" vertical="center"/>
      <protection locked="0"/>
    </xf>
    <xf numFmtId="0" fontId="12" fillId="2" borderId="17" xfId="0" applyFont="1" applyFill="1" applyBorder="1" applyAlignment="1">
      <alignment horizontal="left" vertical="center"/>
    </xf>
    <xf numFmtId="0" fontId="12" fillId="2" borderId="0" xfId="0" applyFont="1" applyFill="1" applyBorder="1" applyAlignment="1">
      <alignment horizontal="left" vertical="center"/>
    </xf>
    <xf numFmtId="0" fontId="14" fillId="7" borderId="19" xfId="0" applyFont="1" applyFill="1" applyBorder="1" applyAlignment="1" applyProtection="1">
      <alignment horizontal="center" vertical="center"/>
      <protection locked="0"/>
    </xf>
    <xf numFmtId="0" fontId="14" fillId="7" borderId="20" xfId="0" applyFont="1" applyFill="1" applyBorder="1" applyAlignment="1" applyProtection="1">
      <alignment horizontal="center" vertical="center"/>
      <protection locked="0"/>
    </xf>
    <xf numFmtId="0" fontId="12" fillId="2" borderId="17" xfId="0" applyFont="1" applyFill="1" applyBorder="1" applyAlignment="1">
      <alignment horizontal="center" vertical="center"/>
    </xf>
    <xf numFmtId="0" fontId="12" fillId="2" borderId="0" xfId="0" applyFont="1" applyFill="1" applyBorder="1" applyAlignment="1">
      <alignment horizontal="center" vertical="center"/>
    </xf>
    <xf numFmtId="0" fontId="21" fillId="2" borderId="0" xfId="0" applyFont="1" applyFill="1" applyBorder="1" applyProtection="1">
      <protection locked="0"/>
    </xf>
    <xf numFmtId="0" fontId="21" fillId="2" borderId="0" xfId="0" applyFont="1" applyFill="1" applyBorder="1" applyAlignment="1">
      <alignment vertical="top" wrapText="1"/>
    </xf>
    <xf numFmtId="0" fontId="12" fillId="2" borderId="17" xfId="0" applyFont="1" applyFill="1" applyBorder="1" applyAlignment="1">
      <alignment horizontal="right" vertical="center"/>
    </xf>
    <xf numFmtId="0" fontId="12" fillId="2" borderId="0" xfId="0" applyFont="1" applyFill="1" applyBorder="1" applyAlignment="1">
      <alignment horizontal="right" vertical="center"/>
    </xf>
    <xf numFmtId="0" fontId="22" fillId="2" borderId="0" xfId="0" applyFont="1" applyFill="1" applyBorder="1" applyAlignment="1">
      <alignment vertical="center"/>
    </xf>
    <xf numFmtId="0" fontId="27" fillId="2" borderId="0" xfId="0" applyFont="1" applyFill="1" applyBorder="1" applyAlignment="1">
      <alignment vertical="center"/>
    </xf>
    <xf numFmtId="0" fontId="27" fillId="2" borderId="18" xfId="0" applyFont="1" applyFill="1" applyBorder="1" applyAlignment="1">
      <alignment vertical="center"/>
    </xf>
    <xf numFmtId="0" fontId="12" fillId="2" borderId="0" xfId="0" applyFont="1" applyFill="1" applyBorder="1" applyAlignment="1">
      <alignment vertical="center"/>
    </xf>
    <xf numFmtId="0" fontId="21" fillId="7" borderId="19" xfId="0" applyFont="1" applyFill="1" applyBorder="1" applyProtection="1">
      <protection locked="0"/>
    </xf>
    <xf numFmtId="0" fontId="21" fillId="7" borderId="1" xfId="0" applyFont="1" applyFill="1" applyBorder="1" applyProtection="1">
      <protection locked="0"/>
    </xf>
    <xf numFmtId="0" fontId="21" fillId="7" borderId="20" xfId="0" applyFont="1" applyFill="1" applyBorder="1" applyProtection="1">
      <protection locked="0"/>
    </xf>
    <xf numFmtId="0" fontId="21" fillId="2" borderId="0" xfId="0" applyFont="1" applyFill="1" applyBorder="1" applyAlignment="1">
      <alignment vertical="center"/>
    </xf>
    <xf numFmtId="0" fontId="21" fillId="2" borderId="18" xfId="0" applyFont="1" applyFill="1" applyBorder="1" applyAlignment="1">
      <alignment vertical="center"/>
    </xf>
    <xf numFmtId="0" fontId="12" fillId="2" borderId="18" xfId="0" applyFont="1" applyFill="1" applyBorder="1" applyAlignment="1">
      <alignment horizontal="right" vertical="center" wrapText="1"/>
    </xf>
    <xf numFmtId="49" fontId="14" fillId="7" borderId="19" xfId="0" applyNumberFormat="1" applyFont="1" applyFill="1" applyBorder="1" applyAlignment="1" applyProtection="1">
      <alignment horizontal="center" vertical="center"/>
      <protection locked="0"/>
    </xf>
    <xf numFmtId="49" fontId="14" fillId="7" borderId="20" xfId="0" applyNumberFormat="1" applyFont="1" applyFill="1" applyBorder="1" applyAlignment="1" applyProtection="1">
      <alignment horizontal="center" vertical="center"/>
      <protection locked="0"/>
    </xf>
    <xf numFmtId="0" fontId="12" fillId="2" borderId="1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2" fillId="2" borderId="17" xfId="0" applyFont="1" applyFill="1" applyBorder="1" applyAlignment="1">
      <alignment vertical="center"/>
    </xf>
    <xf numFmtId="0" fontId="21" fillId="2" borderId="17" xfId="0" applyFont="1" applyFill="1" applyBorder="1" applyAlignment="1">
      <alignment wrapText="1"/>
    </xf>
    <xf numFmtId="0" fontId="21" fillId="2" borderId="0" xfId="0" applyFont="1" applyFill="1" applyBorder="1" applyAlignment="1">
      <alignment wrapText="1"/>
    </xf>
    <xf numFmtId="0" fontId="17" fillId="2" borderId="14" xfId="0" applyFont="1" applyFill="1" applyBorder="1" applyAlignment="1">
      <alignment vertical="center"/>
    </xf>
    <xf numFmtId="0" fontId="17" fillId="2" borderId="15" xfId="0" applyFont="1" applyFill="1" applyBorder="1" applyAlignment="1">
      <alignmen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8" xfId="0" applyFont="1" applyFill="1" applyBorder="1" applyAlignment="1">
      <alignment horizontal="center" vertical="center"/>
    </xf>
    <xf numFmtId="0" fontId="14" fillId="2" borderId="17" xfId="0" applyFont="1" applyFill="1" applyBorder="1" applyAlignment="1">
      <alignment vertical="center" wrapText="1"/>
    </xf>
    <xf numFmtId="0" fontId="14" fillId="2" borderId="0" xfId="0" applyFont="1" applyFill="1" applyBorder="1" applyAlignment="1">
      <alignment vertical="center" wrapText="1"/>
    </xf>
    <xf numFmtId="14" fontId="14" fillId="7" borderId="19" xfId="0" applyNumberFormat="1" applyFont="1" applyFill="1" applyBorder="1" applyAlignment="1" applyProtection="1">
      <alignment horizontal="center" vertical="center"/>
      <protection locked="0"/>
    </xf>
    <xf numFmtId="14" fontId="14" fillId="7" borderId="20" xfId="0" applyNumberFormat="1" applyFont="1" applyFill="1" applyBorder="1" applyAlignment="1" applyProtection="1">
      <alignment horizontal="center" vertical="center"/>
      <protection locked="0"/>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1" fillId="2" borderId="0" xfId="0" applyFont="1" applyFill="1" applyBorder="1" applyAlignment="1">
      <alignment vertical="center" wrapText="1"/>
    </xf>
    <xf numFmtId="0" fontId="19" fillId="2" borderId="1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1" fillId="7" borderId="19" xfId="0" applyFont="1" applyFill="1" applyBorder="1" applyAlignment="1" applyProtection="1">
      <alignment vertical="center"/>
      <protection locked="0"/>
    </xf>
    <xf numFmtId="0" fontId="21" fillId="7" borderId="1" xfId="0" applyFont="1" applyFill="1" applyBorder="1" applyAlignment="1" applyProtection="1">
      <alignment vertical="center"/>
      <protection locked="0"/>
    </xf>
    <xf numFmtId="0" fontId="21" fillId="7" borderId="20" xfId="0" applyFont="1" applyFill="1" applyBorder="1" applyAlignment="1" applyProtection="1">
      <alignment vertical="center"/>
      <protection locked="0"/>
    </xf>
    <xf numFmtId="0" fontId="12" fillId="2" borderId="23" xfId="0" applyFont="1" applyFill="1" applyBorder="1" applyAlignment="1">
      <alignment horizontal="left" vertical="center" wrapText="1"/>
    </xf>
    <xf numFmtId="49" fontId="14" fillId="7" borderId="19" xfId="0" applyNumberFormat="1" applyFont="1" applyFill="1" applyBorder="1" applyAlignment="1" applyProtection="1">
      <alignment vertical="center"/>
      <protection locked="0"/>
    </xf>
    <xf numFmtId="49" fontId="14" fillId="7" borderId="1" xfId="0" applyNumberFormat="1" applyFont="1" applyFill="1" applyBorder="1" applyAlignment="1" applyProtection="1">
      <alignment vertical="center"/>
      <protection locked="0"/>
    </xf>
    <xf numFmtId="49" fontId="14" fillId="7" borderId="20" xfId="0" applyNumberFormat="1" applyFont="1" applyFill="1" applyBorder="1" applyAlignment="1" applyProtection="1">
      <alignment vertical="center"/>
      <protection locked="0"/>
    </xf>
    <xf numFmtId="0" fontId="12" fillId="2" borderId="18" xfId="0" applyFont="1" applyFill="1" applyBorder="1" applyAlignment="1">
      <alignment horizontal="center" vertical="center"/>
    </xf>
    <xf numFmtId="0" fontId="1" fillId="0" borderId="0" xfId="0" applyFont="1" applyFill="1" applyBorder="1" applyAlignment="1" applyProtection="1">
      <alignment horizontal="center" vertical="center" wrapText="1"/>
    </xf>
    <xf numFmtId="0" fontId="0" fillId="0" borderId="0" xfId="0" applyAlignment="1" applyProtection="1"/>
    <xf numFmtId="0" fontId="2"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5"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3" fontId="5" fillId="3" borderId="13" xfId="0" applyNumberFormat="1"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xf>
    <xf numFmtId="0" fontId="8" fillId="0" borderId="13" xfId="0" applyFont="1" applyBorder="1" applyAlignment="1" applyProtection="1">
      <alignment vertical="center" wrapText="1"/>
    </xf>
    <xf numFmtId="0" fontId="5" fillId="5" borderId="13" xfId="0" applyFont="1" applyFill="1" applyBorder="1" applyAlignment="1" applyProtection="1">
      <alignment vertical="center" wrapText="1"/>
    </xf>
    <xf numFmtId="0" fontId="8" fillId="5" borderId="13" xfId="0" applyFont="1" applyFill="1" applyBorder="1" applyAlignment="1" applyProtection="1">
      <alignment vertical="center" wrapText="1"/>
    </xf>
    <xf numFmtId="0" fontId="5" fillId="0" borderId="13" xfId="0" applyFont="1" applyBorder="1" applyAlignment="1" applyProtection="1">
      <alignment vertical="center" wrapText="1"/>
    </xf>
    <xf numFmtId="0" fontId="6" fillId="4" borderId="13"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10" fillId="4" borderId="13" xfId="0" applyFont="1" applyFill="1" applyBorder="1" applyAlignment="1" applyProtection="1">
      <alignment horizontal="left" vertical="center" wrapText="1"/>
    </xf>
    <xf numFmtId="0" fontId="11" fillId="4" borderId="13"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12" fillId="2" borderId="1" xfId="0" applyFont="1" applyFill="1" applyBorder="1" applyAlignment="1" applyProtection="1">
      <alignment horizontal="right" vertical="center"/>
      <protection locked="0"/>
    </xf>
    <xf numFmtId="0" fontId="0" fillId="0" borderId="1" xfId="0" applyBorder="1" applyAlignment="1" applyProtection="1">
      <protection locked="0"/>
    </xf>
    <xf numFmtId="0" fontId="8" fillId="0"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5" fillId="5" borderId="10" xfId="0" applyFont="1" applyFill="1" applyBorder="1" applyAlignment="1" applyProtection="1">
      <alignment vertical="center" wrapText="1"/>
    </xf>
    <xf numFmtId="0" fontId="8" fillId="5" borderId="10" xfId="0" applyFont="1" applyFill="1" applyBorder="1" applyAlignment="1" applyProtection="1">
      <alignment vertical="center" wrapText="1"/>
    </xf>
    <xf numFmtId="165" fontId="2" fillId="0" borderId="0" xfId="0" applyNumberFormat="1" applyFont="1" applyFill="1" applyBorder="1" applyAlignment="1" applyProtection="1">
      <alignment horizontal="center" vertical="top" wrapText="1"/>
      <protection locked="0"/>
    </xf>
    <xf numFmtId="165" fontId="0" fillId="0" borderId="0" xfId="0" applyNumberFormat="1" applyAlignment="1" applyProtection="1">
      <protection locked="0"/>
    </xf>
    <xf numFmtId="0" fontId="8" fillId="2" borderId="1" xfId="0" applyFont="1" applyFill="1" applyBorder="1" applyAlignment="1" applyProtection="1">
      <alignment horizontal="right"/>
    </xf>
    <xf numFmtId="0" fontId="0" fillId="0" borderId="1" xfId="0" applyBorder="1" applyAlignment="1" applyProtection="1"/>
    <xf numFmtId="0" fontId="14"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5" fillId="5" borderId="11" xfId="0" applyFont="1" applyFill="1" applyBorder="1" applyAlignment="1" applyProtection="1">
      <alignment vertical="center" wrapText="1"/>
    </xf>
    <xf numFmtId="0" fontId="8" fillId="5" borderId="11"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11" xfId="0" applyFont="1" applyBorder="1" applyAlignment="1" applyProtection="1">
      <alignment vertical="center" wrapText="1"/>
    </xf>
    <xf numFmtId="0" fontId="5" fillId="0" borderId="11" xfId="0" applyFont="1" applyFill="1" applyBorder="1" applyAlignment="1" applyProtection="1">
      <alignment vertical="center" wrapText="1"/>
    </xf>
    <xf numFmtId="0" fontId="8" fillId="0" borderId="11" xfId="0" applyFont="1" applyBorder="1" applyAlignment="1" applyProtection="1">
      <alignment wrapText="1"/>
    </xf>
    <xf numFmtId="0" fontId="8" fillId="5" borderId="11" xfId="0" applyFont="1" applyFill="1" applyBorder="1" applyAlignment="1" applyProtection="1">
      <alignment wrapText="1"/>
    </xf>
    <xf numFmtId="0" fontId="8" fillId="5" borderId="12" xfId="0" applyFont="1" applyFill="1" applyBorder="1" applyAlignment="1" applyProtection="1">
      <alignment vertical="center" wrapText="1"/>
    </xf>
    <xf numFmtId="0" fontId="8" fillId="5" borderId="12" xfId="0" applyFont="1" applyFill="1" applyBorder="1" applyAlignment="1" applyProtection="1">
      <alignment wrapText="1"/>
    </xf>
    <xf numFmtId="49" fontId="15" fillId="5" borderId="13"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center" wrapText="1"/>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wrapText="1"/>
    </xf>
    <xf numFmtId="3" fontId="8" fillId="2" borderId="0" xfId="0" applyNumberFormat="1" applyFont="1" applyFill="1" applyBorder="1" applyAlignment="1" applyProtection="1">
      <alignment horizontal="right" vertical="center"/>
    </xf>
    <xf numFmtId="49" fontId="14" fillId="3" borderId="13" xfId="0" applyNumberFormat="1"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49" fontId="5" fillId="3" borderId="13" xfId="0" applyNumberFormat="1" applyFont="1" applyFill="1" applyBorder="1" applyAlignment="1" applyProtection="1">
      <alignment horizontal="center" vertical="center" wrapText="1"/>
    </xf>
    <xf numFmtId="49" fontId="15" fillId="0" borderId="13" xfId="0" applyNumberFormat="1" applyFont="1" applyFill="1" applyBorder="1" applyAlignment="1" applyProtection="1">
      <alignment horizontal="left" vertical="center" wrapText="1"/>
    </xf>
    <xf numFmtId="49" fontId="16" fillId="0" borderId="13" xfId="0" applyNumberFormat="1" applyFont="1" applyFill="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tabSelected="1" topLeftCell="A7" zoomScale="80" zoomScaleNormal="80" workbookViewId="0">
      <selection activeCell="M13" sqref="M13"/>
    </sheetView>
  </sheetViews>
  <sheetFormatPr defaultRowHeight="14.5" x14ac:dyDescent="0.35"/>
  <cols>
    <col min="9" max="9" width="12.6328125" customWidth="1"/>
  </cols>
  <sheetData>
    <row r="1" spans="1:10" ht="15.5" x14ac:dyDescent="0.35">
      <c r="A1" s="134"/>
      <c r="B1" s="135"/>
      <c r="C1" s="135"/>
      <c r="D1" s="48"/>
      <c r="E1" s="48"/>
      <c r="F1" s="48"/>
      <c r="G1" s="48"/>
      <c r="H1" s="48"/>
      <c r="I1" s="48"/>
      <c r="J1" s="49"/>
    </row>
    <row r="2" spans="1:10" ht="14.4" customHeight="1" x14ac:dyDescent="0.35">
      <c r="A2" s="136" t="s">
        <v>0</v>
      </c>
      <c r="B2" s="137"/>
      <c r="C2" s="137"/>
      <c r="D2" s="137"/>
      <c r="E2" s="137"/>
      <c r="F2" s="137"/>
      <c r="G2" s="137"/>
      <c r="H2" s="137"/>
      <c r="I2" s="137"/>
      <c r="J2" s="138"/>
    </row>
    <row r="3" spans="1:10" x14ac:dyDescent="0.35">
      <c r="A3" s="50"/>
      <c r="B3" s="51"/>
      <c r="C3" s="51"/>
      <c r="D3" s="51"/>
      <c r="E3" s="51"/>
      <c r="F3" s="51"/>
      <c r="G3" s="51"/>
      <c r="H3" s="51"/>
      <c r="I3" s="51"/>
      <c r="J3" s="52"/>
    </row>
    <row r="4" spans="1:10" ht="33.65" customHeight="1" x14ac:dyDescent="0.35">
      <c r="A4" s="139" t="s">
        <v>1</v>
      </c>
      <c r="B4" s="140"/>
      <c r="C4" s="140"/>
      <c r="D4" s="140"/>
      <c r="E4" s="141">
        <v>43466</v>
      </c>
      <c r="F4" s="142"/>
      <c r="G4" s="53" t="s">
        <v>2</v>
      </c>
      <c r="H4" s="141">
        <v>43830</v>
      </c>
      <c r="I4" s="142"/>
      <c r="J4" s="54"/>
    </row>
    <row r="5" spans="1:10" s="55" customFormat="1" ht="10.25" customHeight="1" x14ac:dyDescent="0.35">
      <c r="A5" s="143"/>
      <c r="B5" s="144"/>
      <c r="C5" s="144"/>
      <c r="D5" s="144"/>
      <c r="E5" s="144"/>
      <c r="F5" s="144"/>
      <c r="G5" s="144"/>
      <c r="H5" s="144"/>
      <c r="I5" s="144"/>
      <c r="J5" s="145"/>
    </row>
    <row r="6" spans="1:10" ht="20.399999999999999" customHeight="1" x14ac:dyDescent="0.35">
      <c r="A6" s="56"/>
      <c r="B6" s="57" t="s">
        <v>3</v>
      </c>
      <c r="C6" s="58"/>
      <c r="D6" s="58"/>
      <c r="E6" s="94">
        <v>2019</v>
      </c>
      <c r="F6" s="59"/>
      <c r="G6" s="53"/>
      <c r="H6" s="59"/>
      <c r="I6" s="59"/>
      <c r="J6" s="60"/>
    </row>
    <row r="7" spans="1:10" s="62" customFormat="1" ht="11" customHeight="1" x14ac:dyDescent="0.35">
      <c r="A7" s="56"/>
      <c r="B7" s="58"/>
      <c r="C7" s="58"/>
      <c r="D7" s="58"/>
      <c r="E7" s="61"/>
      <c r="F7" s="61"/>
      <c r="G7" s="53"/>
      <c r="H7" s="61"/>
      <c r="I7" s="61"/>
      <c r="J7" s="60"/>
    </row>
    <row r="8" spans="1:10" ht="38" customHeight="1" x14ac:dyDescent="0.35">
      <c r="A8" s="147" t="s">
        <v>4</v>
      </c>
      <c r="B8" s="148"/>
      <c r="C8" s="148"/>
      <c r="D8" s="148"/>
      <c r="E8" s="148"/>
      <c r="F8" s="148"/>
      <c r="G8" s="148"/>
      <c r="H8" s="148"/>
      <c r="I8" s="148"/>
      <c r="J8" s="63"/>
    </row>
    <row r="9" spans="1:10" x14ac:dyDescent="0.35">
      <c r="A9" s="64"/>
      <c r="B9" s="65"/>
      <c r="C9" s="65"/>
      <c r="D9" s="65"/>
      <c r="E9" s="146"/>
      <c r="F9" s="146"/>
      <c r="G9" s="96"/>
      <c r="H9" s="96"/>
      <c r="I9" s="66"/>
      <c r="J9" s="67"/>
    </row>
    <row r="10" spans="1:10" ht="26" customHeight="1" x14ac:dyDescent="0.35">
      <c r="A10" s="114" t="s">
        <v>5</v>
      </c>
      <c r="B10" s="115"/>
      <c r="C10" s="126" t="s">
        <v>390</v>
      </c>
      <c r="D10" s="127"/>
      <c r="E10" s="68"/>
      <c r="F10" s="99" t="s">
        <v>6</v>
      </c>
      <c r="G10" s="125"/>
      <c r="H10" s="108" t="s">
        <v>391</v>
      </c>
      <c r="I10" s="109"/>
      <c r="J10" s="69"/>
    </row>
    <row r="11" spans="1:10" ht="15.65" customHeight="1" x14ac:dyDescent="0.35">
      <c r="A11" s="64"/>
      <c r="B11" s="65"/>
      <c r="C11" s="65"/>
      <c r="D11" s="65"/>
      <c r="E11" s="133"/>
      <c r="F11" s="133"/>
      <c r="G11" s="133"/>
      <c r="H11" s="133"/>
      <c r="I11" s="70"/>
      <c r="J11" s="69"/>
    </row>
    <row r="12" spans="1:10" ht="21" customHeight="1" x14ac:dyDescent="0.35">
      <c r="A12" s="98" t="s">
        <v>7</v>
      </c>
      <c r="B12" s="115"/>
      <c r="C12" s="126" t="s">
        <v>392</v>
      </c>
      <c r="D12" s="127"/>
      <c r="E12" s="132"/>
      <c r="F12" s="133"/>
      <c r="G12" s="133"/>
      <c r="H12" s="133"/>
      <c r="I12" s="70"/>
      <c r="J12" s="69"/>
    </row>
    <row r="13" spans="1:10" ht="11" customHeight="1" x14ac:dyDescent="0.35">
      <c r="A13" s="68"/>
      <c r="B13" s="70"/>
      <c r="C13" s="65"/>
      <c r="D13" s="65"/>
      <c r="E13" s="96"/>
      <c r="F13" s="96"/>
      <c r="G13" s="96"/>
      <c r="H13" s="96"/>
      <c r="I13" s="65"/>
      <c r="J13" s="71"/>
    </row>
    <row r="14" spans="1:10" ht="23" customHeight="1" x14ac:dyDescent="0.35">
      <c r="A14" s="98" t="s">
        <v>8</v>
      </c>
      <c r="B14" s="125"/>
      <c r="C14" s="126" t="s">
        <v>393</v>
      </c>
      <c r="D14" s="127"/>
      <c r="E14" s="131"/>
      <c r="F14" s="116"/>
      <c r="G14" s="72" t="s">
        <v>9</v>
      </c>
      <c r="H14" s="108" t="s">
        <v>394</v>
      </c>
      <c r="I14" s="109"/>
      <c r="J14" s="73"/>
    </row>
    <row r="15" spans="1:10" ht="14.4" customHeight="1" x14ac:dyDescent="0.35">
      <c r="A15" s="68"/>
      <c r="B15" s="70"/>
      <c r="C15" s="65"/>
      <c r="D15" s="65"/>
      <c r="E15" s="96"/>
      <c r="F15" s="96"/>
      <c r="G15" s="96"/>
      <c r="H15" s="96"/>
      <c r="I15" s="65"/>
      <c r="J15" s="71"/>
    </row>
    <row r="16" spans="1:10" ht="13.25" customHeight="1" x14ac:dyDescent="0.35">
      <c r="A16" s="98" t="s">
        <v>10</v>
      </c>
      <c r="B16" s="125"/>
      <c r="C16" s="126" t="s">
        <v>395</v>
      </c>
      <c r="D16" s="127"/>
      <c r="E16" s="74"/>
      <c r="F16" s="74"/>
      <c r="G16" s="74"/>
      <c r="H16" s="74"/>
      <c r="I16" s="74"/>
      <c r="J16" s="73"/>
    </row>
    <row r="17" spans="1:10" ht="14.4" customHeight="1" x14ac:dyDescent="0.35">
      <c r="A17" s="128"/>
      <c r="B17" s="129"/>
      <c r="C17" s="129"/>
      <c r="D17" s="129"/>
      <c r="E17" s="129"/>
      <c r="F17" s="129"/>
      <c r="G17" s="129"/>
      <c r="H17" s="129"/>
      <c r="I17" s="129"/>
      <c r="J17" s="130"/>
    </row>
    <row r="18" spans="1:10" x14ac:dyDescent="0.35">
      <c r="A18" s="114" t="s">
        <v>11</v>
      </c>
      <c r="B18" s="115"/>
      <c r="C18" s="100" t="s">
        <v>396</v>
      </c>
      <c r="D18" s="101"/>
      <c r="E18" s="101"/>
      <c r="F18" s="101"/>
      <c r="G18" s="101"/>
      <c r="H18" s="101"/>
      <c r="I18" s="101"/>
      <c r="J18" s="102"/>
    </row>
    <row r="19" spans="1:10" x14ac:dyDescent="0.35">
      <c r="A19" s="64"/>
      <c r="B19" s="65"/>
      <c r="C19" s="75"/>
      <c r="D19" s="65"/>
      <c r="E19" s="96"/>
      <c r="F19" s="96"/>
      <c r="G19" s="96"/>
      <c r="H19" s="96"/>
      <c r="I19" s="65"/>
      <c r="J19" s="71"/>
    </row>
    <row r="20" spans="1:10" x14ac:dyDescent="0.35">
      <c r="A20" s="114" t="s">
        <v>12</v>
      </c>
      <c r="B20" s="115"/>
      <c r="C20" s="108">
        <v>1000</v>
      </c>
      <c r="D20" s="109"/>
      <c r="E20" s="96"/>
      <c r="F20" s="96"/>
      <c r="G20" s="100" t="s">
        <v>397</v>
      </c>
      <c r="H20" s="101"/>
      <c r="I20" s="101"/>
      <c r="J20" s="102"/>
    </row>
    <row r="21" spans="1:10" x14ac:dyDescent="0.35">
      <c r="A21" s="64"/>
      <c r="B21" s="65"/>
      <c r="C21" s="65"/>
      <c r="D21" s="65"/>
      <c r="E21" s="96"/>
      <c r="F21" s="96"/>
      <c r="G21" s="96"/>
      <c r="H21" s="96"/>
      <c r="I21" s="65"/>
      <c r="J21" s="71"/>
    </row>
    <row r="22" spans="1:10" x14ac:dyDescent="0.35">
      <c r="A22" s="114" t="s">
        <v>13</v>
      </c>
      <c r="B22" s="115"/>
      <c r="C22" s="100" t="s">
        <v>398</v>
      </c>
      <c r="D22" s="101"/>
      <c r="E22" s="101"/>
      <c r="F22" s="101"/>
      <c r="G22" s="101"/>
      <c r="H22" s="101"/>
      <c r="I22" s="101"/>
      <c r="J22" s="102"/>
    </row>
    <row r="23" spans="1:10" x14ac:dyDescent="0.35">
      <c r="A23" s="64"/>
      <c r="B23" s="65"/>
      <c r="C23" s="65"/>
      <c r="D23" s="65"/>
      <c r="E23" s="96"/>
      <c r="F23" s="96"/>
      <c r="G23" s="96"/>
      <c r="H23" s="96"/>
      <c r="I23" s="65"/>
      <c r="J23" s="71"/>
    </row>
    <row r="24" spans="1:10" x14ac:dyDescent="0.35">
      <c r="A24" s="114" t="s">
        <v>14</v>
      </c>
      <c r="B24" s="115"/>
      <c r="C24" s="120" t="s">
        <v>399</v>
      </c>
      <c r="D24" s="121"/>
      <c r="E24" s="121"/>
      <c r="F24" s="121"/>
      <c r="G24" s="121"/>
      <c r="H24" s="121"/>
      <c r="I24" s="121"/>
      <c r="J24" s="122"/>
    </row>
    <row r="25" spans="1:10" x14ac:dyDescent="0.35">
      <c r="A25" s="64"/>
      <c r="B25" s="65"/>
      <c r="C25" s="75"/>
      <c r="D25" s="65"/>
      <c r="E25" s="96"/>
      <c r="F25" s="96"/>
      <c r="G25" s="96"/>
      <c r="H25" s="96"/>
      <c r="I25" s="65"/>
      <c r="J25" s="71"/>
    </row>
    <row r="26" spans="1:10" x14ac:dyDescent="0.35">
      <c r="A26" s="114" t="s">
        <v>15</v>
      </c>
      <c r="B26" s="115"/>
      <c r="C26" s="120" t="s">
        <v>400</v>
      </c>
      <c r="D26" s="121"/>
      <c r="E26" s="121"/>
      <c r="F26" s="121"/>
      <c r="G26" s="121"/>
      <c r="H26" s="121"/>
      <c r="I26" s="121"/>
      <c r="J26" s="122"/>
    </row>
    <row r="27" spans="1:10" ht="14" customHeight="1" x14ac:dyDescent="0.35">
      <c r="A27" s="64"/>
      <c r="B27" s="65"/>
      <c r="C27" s="75"/>
      <c r="D27" s="65"/>
      <c r="E27" s="96"/>
      <c r="F27" s="96"/>
      <c r="G27" s="96"/>
      <c r="H27" s="96"/>
      <c r="I27" s="65"/>
      <c r="J27" s="71"/>
    </row>
    <row r="28" spans="1:10" ht="23" customHeight="1" x14ac:dyDescent="0.35">
      <c r="A28" s="98" t="s">
        <v>16</v>
      </c>
      <c r="B28" s="115"/>
      <c r="C28" s="76">
        <v>2207</v>
      </c>
      <c r="D28" s="77"/>
      <c r="E28" s="119"/>
      <c r="F28" s="119"/>
      <c r="G28" s="119"/>
      <c r="H28" s="119"/>
      <c r="I28" s="123"/>
      <c r="J28" s="124"/>
    </row>
    <row r="29" spans="1:10" x14ac:dyDescent="0.35">
      <c r="A29" s="64"/>
      <c r="B29" s="65"/>
      <c r="C29" s="65"/>
      <c r="D29" s="65"/>
      <c r="E29" s="96"/>
      <c r="F29" s="96"/>
      <c r="G29" s="96"/>
      <c r="H29" s="96"/>
      <c r="I29" s="65"/>
      <c r="J29" s="71"/>
    </row>
    <row r="30" spans="1:10" x14ac:dyDescent="0.35">
      <c r="A30" s="114" t="s">
        <v>17</v>
      </c>
      <c r="B30" s="115"/>
      <c r="C30" s="76" t="s">
        <v>401</v>
      </c>
      <c r="D30" s="110" t="s">
        <v>18</v>
      </c>
      <c r="E30" s="111"/>
      <c r="F30" s="111"/>
      <c r="G30" s="111"/>
      <c r="H30" s="78" t="s">
        <v>19</v>
      </c>
      <c r="I30" s="79" t="s">
        <v>20</v>
      </c>
      <c r="J30" s="80"/>
    </row>
    <row r="31" spans="1:10" x14ac:dyDescent="0.35">
      <c r="A31" s="114"/>
      <c r="B31" s="115"/>
      <c r="C31" s="81"/>
      <c r="D31" s="53"/>
      <c r="E31" s="116"/>
      <c r="F31" s="116"/>
      <c r="G31" s="116"/>
      <c r="H31" s="116"/>
      <c r="I31" s="117"/>
      <c r="J31" s="118"/>
    </row>
    <row r="32" spans="1:10" x14ac:dyDescent="0.35">
      <c r="A32" s="114" t="s">
        <v>21</v>
      </c>
      <c r="B32" s="115"/>
      <c r="C32" s="76" t="s">
        <v>402</v>
      </c>
      <c r="D32" s="110" t="s">
        <v>22</v>
      </c>
      <c r="E32" s="111"/>
      <c r="F32" s="111"/>
      <c r="G32" s="111"/>
      <c r="H32" s="82" t="s">
        <v>23</v>
      </c>
      <c r="I32" s="83" t="s">
        <v>24</v>
      </c>
      <c r="J32" s="84"/>
    </row>
    <row r="33" spans="1:10" x14ac:dyDescent="0.35">
      <c r="A33" s="64"/>
      <c r="B33" s="65"/>
      <c r="C33" s="65"/>
      <c r="D33" s="65"/>
      <c r="E33" s="96"/>
      <c r="F33" s="96"/>
      <c r="G33" s="96"/>
      <c r="H33" s="96"/>
      <c r="I33" s="65"/>
      <c r="J33" s="71"/>
    </row>
    <row r="34" spans="1:10" x14ac:dyDescent="0.35">
      <c r="A34" s="110" t="s">
        <v>25</v>
      </c>
      <c r="B34" s="111"/>
      <c r="C34" s="111"/>
      <c r="D34" s="111"/>
      <c r="E34" s="111" t="s">
        <v>26</v>
      </c>
      <c r="F34" s="111"/>
      <c r="G34" s="111"/>
      <c r="H34" s="111"/>
      <c r="I34" s="111"/>
      <c r="J34" s="85" t="s">
        <v>27</v>
      </c>
    </row>
    <row r="35" spans="1:10" x14ac:dyDescent="0.35">
      <c r="A35" s="64"/>
      <c r="B35" s="65"/>
      <c r="C35" s="65"/>
      <c r="D35" s="65"/>
      <c r="E35" s="96"/>
      <c r="F35" s="96"/>
      <c r="G35" s="96"/>
      <c r="H35" s="96"/>
      <c r="I35" s="65"/>
      <c r="J35" s="67"/>
    </row>
    <row r="36" spans="1:10" x14ac:dyDescent="0.35">
      <c r="A36" s="103"/>
      <c r="B36" s="104"/>
      <c r="C36" s="104"/>
      <c r="D36" s="104"/>
      <c r="E36" s="103"/>
      <c r="F36" s="104"/>
      <c r="G36" s="104"/>
      <c r="H36" s="104"/>
      <c r="I36" s="105"/>
      <c r="J36" s="86"/>
    </row>
    <row r="37" spans="1:10" x14ac:dyDescent="0.35">
      <c r="A37" s="64"/>
      <c r="B37" s="65"/>
      <c r="C37" s="75"/>
      <c r="D37" s="113"/>
      <c r="E37" s="113"/>
      <c r="F37" s="113"/>
      <c r="G37" s="113"/>
      <c r="H37" s="113"/>
      <c r="I37" s="113"/>
      <c r="J37" s="71"/>
    </row>
    <row r="38" spans="1:10" x14ac:dyDescent="0.35">
      <c r="A38" s="103"/>
      <c r="B38" s="104"/>
      <c r="C38" s="104"/>
      <c r="D38" s="105"/>
      <c r="E38" s="103"/>
      <c r="F38" s="104"/>
      <c r="G38" s="104"/>
      <c r="H38" s="104"/>
      <c r="I38" s="105"/>
      <c r="J38" s="76"/>
    </row>
    <row r="39" spans="1:10" x14ac:dyDescent="0.35">
      <c r="A39" s="64"/>
      <c r="B39" s="65"/>
      <c r="C39" s="75"/>
      <c r="D39" s="87"/>
      <c r="E39" s="113"/>
      <c r="F39" s="113"/>
      <c r="G39" s="113"/>
      <c r="H39" s="113"/>
      <c r="I39" s="70"/>
      <c r="J39" s="71"/>
    </row>
    <row r="40" spans="1:10" x14ac:dyDescent="0.35">
      <c r="A40" s="103"/>
      <c r="B40" s="104"/>
      <c r="C40" s="104"/>
      <c r="D40" s="105"/>
      <c r="E40" s="103"/>
      <c r="F40" s="104"/>
      <c r="G40" s="104"/>
      <c r="H40" s="104"/>
      <c r="I40" s="105"/>
      <c r="J40" s="76"/>
    </row>
    <row r="41" spans="1:10" x14ac:dyDescent="0.35">
      <c r="A41" s="64"/>
      <c r="B41" s="65"/>
      <c r="C41" s="75"/>
      <c r="D41" s="87"/>
      <c r="E41" s="113"/>
      <c r="F41" s="113"/>
      <c r="G41" s="113"/>
      <c r="H41" s="113"/>
      <c r="I41" s="70"/>
      <c r="J41" s="71"/>
    </row>
    <row r="42" spans="1:10" x14ac:dyDescent="0.35">
      <c r="A42" s="103"/>
      <c r="B42" s="104"/>
      <c r="C42" s="104"/>
      <c r="D42" s="105"/>
      <c r="E42" s="103"/>
      <c r="F42" s="104"/>
      <c r="G42" s="104"/>
      <c r="H42" s="104"/>
      <c r="I42" s="105"/>
      <c r="J42" s="76"/>
    </row>
    <row r="43" spans="1:10" x14ac:dyDescent="0.35">
      <c r="A43" s="88"/>
      <c r="B43" s="75"/>
      <c r="C43" s="95"/>
      <c r="D43" s="95"/>
      <c r="E43" s="96"/>
      <c r="F43" s="96"/>
      <c r="G43" s="95"/>
      <c r="H43" s="95"/>
      <c r="I43" s="95"/>
      <c r="J43" s="71"/>
    </row>
    <row r="44" spans="1:10" x14ac:dyDescent="0.35">
      <c r="A44" s="103"/>
      <c r="B44" s="104"/>
      <c r="C44" s="104"/>
      <c r="D44" s="105"/>
      <c r="E44" s="103"/>
      <c r="F44" s="104"/>
      <c r="G44" s="104"/>
      <c r="H44" s="104"/>
      <c r="I44" s="105"/>
      <c r="J44" s="76"/>
    </row>
    <row r="45" spans="1:10" x14ac:dyDescent="0.35">
      <c r="A45" s="88"/>
      <c r="B45" s="75"/>
      <c r="C45" s="75"/>
      <c r="D45" s="65"/>
      <c r="E45" s="112"/>
      <c r="F45" s="112"/>
      <c r="G45" s="95"/>
      <c r="H45" s="95"/>
      <c r="I45" s="65"/>
      <c r="J45" s="71"/>
    </row>
    <row r="46" spans="1:10" x14ac:dyDescent="0.35">
      <c r="A46" s="103"/>
      <c r="B46" s="104"/>
      <c r="C46" s="104"/>
      <c r="D46" s="105"/>
      <c r="E46" s="103"/>
      <c r="F46" s="104"/>
      <c r="G46" s="104"/>
      <c r="H46" s="104"/>
      <c r="I46" s="105"/>
      <c r="J46" s="76"/>
    </row>
    <row r="47" spans="1:10" x14ac:dyDescent="0.35">
      <c r="A47" s="88"/>
      <c r="B47" s="75"/>
      <c r="C47" s="75"/>
      <c r="D47" s="65"/>
      <c r="E47" s="96"/>
      <c r="F47" s="96"/>
      <c r="G47" s="95"/>
      <c r="H47" s="95"/>
      <c r="I47" s="65"/>
      <c r="J47" s="89" t="s">
        <v>28</v>
      </c>
    </row>
    <row r="48" spans="1:10" x14ac:dyDescent="0.35">
      <c r="A48" s="88"/>
      <c r="B48" s="75"/>
      <c r="C48" s="75"/>
      <c r="D48" s="65"/>
      <c r="E48" s="96"/>
      <c r="F48" s="96"/>
      <c r="G48" s="95"/>
      <c r="H48" s="95"/>
      <c r="I48" s="65"/>
      <c r="J48" s="89" t="s">
        <v>29</v>
      </c>
    </row>
    <row r="49" spans="1:10" ht="14.4" customHeight="1" x14ac:dyDescent="0.35">
      <c r="A49" s="98" t="s">
        <v>30</v>
      </c>
      <c r="B49" s="99"/>
      <c r="C49" s="108" t="s">
        <v>403</v>
      </c>
      <c r="D49" s="109"/>
      <c r="E49" s="106" t="s">
        <v>31</v>
      </c>
      <c r="F49" s="107"/>
      <c r="G49" s="100"/>
      <c r="H49" s="101"/>
      <c r="I49" s="101"/>
      <c r="J49" s="102"/>
    </row>
    <row r="50" spans="1:10" x14ac:dyDescent="0.35">
      <c r="A50" s="88"/>
      <c r="B50" s="75"/>
      <c r="C50" s="95"/>
      <c r="D50" s="95"/>
      <c r="E50" s="96"/>
      <c r="F50" s="96"/>
      <c r="G50" s="97" t="s">
        <v>32</v>
      </c>
      <c r="H50" s="97"/>
      <c r="I50" s="97"/>
      <c r="J50" s="60"/>
    </row>
    <row r="51" spans="1:10" ht="14" customHeight="1" x14ac:dyDescent="0.35">
      <c r="A51" s="98" t="s">
        <v>33</v>
      </c>
      <c r="B51" s="99"/>
      <c r="C51" s="100" t="s">
        <v>404</v>
      </c>
      <c r="D51" s="101"/>
      <c r="E51" s="101"/>
      <c r="F51" s="101"/>
      <c r="G51" s="101"/>
      <c r="H51" s="101"/>
      <c r="I51" s="101"/>
      <c r="J51" s="102"/>
    </row>
    <row r="52" spans="1:10" x14ac:dyDescent="0.35">
      <c r="A52" s="64"/>
      <c r="B52" s="65"/>
      <c r="C52" s="119" t="s">
        <v>34</v>
      </c>
      <c r="D52" s="119"/>
      <c r="E52" s="119"/>
      <c r="F52" s="119"/>
      <c r="G52" s="119"/>
      <c r="H52" s="119"/>
      <c r="I52" s="119"/>
      <c r="J52" s="71"/>
    </row>
    <row r="53" spans="1:10" x14ac:dyDescent="0.35">
      <c r="A53" s="98" t="s">
        <v>35</v>
      </c>
      <c r="B53" s="99"/>
      <c r="C53" s="153" t="s">
        <v>405</v>
      </c>
      <c r="D53" s="154"/>
      <c r="E53" s="155"/>
      <c r="F53" s="96"/>
      <c r="G53" s="96"/>
      <c r="H53" s="111"/>
      <c r="I53" s="111"/>
      <c r="J53" s="156"/>
    </row>
    <row r="54" spans="1:10" x14ac:dyDescent="0.35">
      <c r="A54" s="64"/>
      <c r="B54" s="65"/>
      <c r="C54" s="75"/>
      <c r="D54" s="65"/>
      <c r="E54" s="96"/>
      <c r="F54" s="96"/>
      <c r="G54" s="96"/>
      <c r="H54" s="96"/>
      <c r="I54" s="65"/>
      <c r="J54" s="71"/>
    </row>
    <row r="55" spans="1:10" ht="14.4" customHeight="1" x14ac:dyDescent="0.35">
      <c r="A55" s="98" t="s">
        <v>36</v>
      </c>
      <c r="B55" s="99"/>
      <c r="C55" s="149" t="s">
        <v>406</v>
      </c>
      <c r="D55" s="150"/>
      <c r="E55" s="150"/>
      <c r="F55" s="150"/>
      <c r="G55" s="150"/>
      <c r="H55" s="150"/>
      <c r="I55" s="150"/>
      <c r="J55" s="151"/>
    </row>
    <row r="56" spans="1:10" x14ac:dyDescent="0.35">
      <c r="A56" s="64"/>
      <c r="B56" s="65"/>
      <c r="C56" s="65"/>
      <c r="D56" s="65"/>
      <c r="E56" s="96"/>
      <c r="F56" s="96"/>
      <c r="G56" s="96"/>
      <c r="H56" s="96"/>
      <c r="I56" s="65"/>
      <c r="J56" s="71"/>
    </row>
    <row r="57" spans="1:10" x14ac:dyDescent="0.35">
      <c r="A57" s="98" t="s">
        <v>37</v>
      </c>
      <c r="B57" s="99"/>
      <c r="C57" s="149" t="s">
        <v>407</v>
      </c>
      <c r="D57" s="150"/>
      <c r="E57" s="150"/>
      <c r="F57" s="150"/>
      <c r="G57" s="150"/>
      <c r="H57" s="150"/>
      <c r="I57" s="150"/>
      <c r="J57" s="151"/>
    </row>
    <row r="58" spans="1:10" ht="14.4" customHeight="1" x14ac:dyDescent="0.35">
      <c r="A58" s="64"/>
      <c r="B58" s="65"/>
      <c r="C58" s="97" t="s">
        <v>38</v>
      </c>
      <c r="D58" s="97"/>
      <c r="E58" s="97"/>
      <c r="F58" s="97"/>
      <c r="G58" s="65"/>
      <c r="H58" s="65"/>
      <c r="I58" s="65"/>
      <c r="J58" s="71"/>
    </row>
    <row r="59" spans="1:10" x14ac:dyDescent="0.35">
      <c r="A59" s="98" t="s">
        <v>39</v>
      </c>
      <c r="B59" s="99"/>
      <c r="C59" s="149" t="s">
        <v>408</v>
      </c>
      <c r="D59" s="150"/>
      <c r="E59" s="150"/>
      <c r="F59" s="150"/>
      <c r="G59" s="150"/>
      <c r="H59" s="150"/>
      <c r="I59" s="150"/>
      <c r="J59" s="151"/>
    </row>
    <row r="60" spans="1:10" ht="14.4" customHeight="1" x14ac:dyDescent="0.35">
      <c r="A60" s="90"/>
      <c r="B60" s="91"/>
      <c r="C60" s="152" t="s">
        <v>40</v>
      </c>
      <c r="D60" s="152"/>
      <c r="E60" s="152"/>
      <c r="F60" s="152"/>
      <c r="G60" s="152"/>
      <c r="H60" s="91"/>
      <c r="I60" s="91"/>
      <c r="J60" s="92"/>
    </row>
    <row r="67" ht="27" customHeight="1" x14ac:dyDescent="0.35"/>
    <row r="71" ht="38.4" customHeight="1" x14ac:dyDescent="0.35"/>
  </sheetData>
  <sheetProtection algorithmName="SHA-512" hashValue="CGDYplM1E5pMm0d59Pzt4Uv9PZO4Vb5HI6aqwP060XpD3kyqv28tGbHIuf1zAv8UO+Bl9aBDaW8deqMLjLeoGQ==" saltValue="6301sX1SE80UmsYsFH8mFA==" spinCount="100000" sheet="1" objects="1" scenarios="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view="pageBreakPreview" zoomScale="80" zoomScaleNormal="100" zoomScaleSheetLayoutView="80" workbookViewId="0">
      <selection activeCell="F8" sqref="F8"/>
    </sheetView>
  </sheetViews>
  <sheetFormatPr defaultColWidth="8.90625" defaultRowHeight="14.5" x14ac:dyDescent="0.35"/>
  <cols>
    <col min="1" max="1" width="8.90625" style="1"/>
    <col min="2" max="2" width="31" style="1" customWidth="1"/>
    <col min="3" max="3" width="8.90625" style="1"/>
    <col min="4" max="9" width="8.90625" style="25"/>
    <col min="10" max="16384" width="8.90625" style="1"/>
  </cols>
  <sheetData>
    <row r="1" spans="1:9" x14ac:dyDescent="0.35">
      <c r="A1" s="157" t="s">
        <v>41</v>
      </c>
      <c r="B1" s="158"/>
      <c r="C1" s="158"/>
      <c r="D1" s="158"/>
      <c r="E1" s="158"/>
      <c r="F1" s="158"/>
      <c r="G1" s="158"/>
      <c r="H1" s="158"/>
      <c r="I1" s="158"/>
    </row>
    <row r="2" spans="1:9" x14ac:dyDescent="0.35">
      <c r="A2" s="159" t="s">
        <v>409</v>
      </c>
      <c r="B2" s="160"/>
      <c r="C2" s="160"/>
      <c r="D2" s="160"/>
      <c r="E2" s="160"/>
      <c r="F2" s="160"/>
      <c r="G2" s="160"/>
      <c r="H2" s="160"/>
      <c r="I2" s="160"/>
    </row>
    <row r="3" spans="1:9" x14ac:dyDescent="0.35">
      <c r="A3" s="2"/>
      <c r="B3" s="3"/>
      <c r="C3" s="3"/>
      <c r="D3" s="28"/>
      <c r="E3" s="29"/>
      <c r="F3" s="28"/>
      <c r="G3" s="28"/>
      <c r="H3" s="30" t="s">
        <v>42</v>
      </c>
      <c r="I3" s="30"/>
    </row>
    <row r="4" spans="1:9" ht="33.65" customHeight="1" x14ac:dyDescent="0.35">
      <c r="A4" s="161" t="s">
        <v>43</v>
      </c>
      <c r="B4" s="162"/>
      <c r="C4" s="161" t="s">
        <v>44</v>
      </c>
      <c r="D4" s="163" t="s">
        <v>45</v>
      </c>
      <c r="E4" s="164"/>
      <c r="F4" s="164"/>
      <c r="G4" s="163" t="s">
        <v>46</v>
      </c>
      <c r="H4" s="164"/>
      <c r="I4" s="164"/>
    </row>
    <row r="5" spans="1:9" x14ac:dyDescent="0.35">
      <c r="A5" s="162"/>
      <c r="B5" s="162"/>
      <c r="C5" s="162"/>
      <c r="D5" s="31" t="s">
        <v>47</v>
      </c>
      <c r="E5" s="31" t="s">
        <v>48</v>
      </c>
      <c r="F5" s="31" t="s">
        <v>49</v>
      </c>
      <c r="G5" s="31" t="s">
        <v>50</v>
      </c>
      <c r="H5" s="31" t="s">
        <v>51</v>
      </c>
      <c r="I5" s="31" t="s">
        <v>52</v>
      </c>
    </row>
    <row r="6" spans="1:9" x14ac:dyDescent="0.35">
      <c r="A6" s="161">
        <v>1</v>
      </c>
      <c r="B6" s="162"/>
      <c r="C6" s="4">
        <v>2</v>
      </c>
      <c r="D6" s="32">
        <v>3</v>
      </c>
      <c r="E6" s="32">
        <v>4</v>
      </c>
      <c r="F6" s="32" t="s">
        <v>53</v>
      </c>
      <c r="G6" s="32">
        <v>6</v>
      </c>
      <c r="H6" s="32">
        <v>7</v>
      </c>
      <c r="I6" s="32" t="s">
        <v>54</v>
      </c>
    </row>
    <row r="7" spans="1:9" x14ac:dyDescent="0.35">
      <c r="A7" s="169" t="s">
        <v>55</v>
      </c>
      <c r="B7" s="170"/>
      <c r="C7" s="170"/>
      <c r="D7" s="170"/>
      <c r="E7" s="170"/>
      <c r="F7" s="170"/>
      <c r="G7" s="170"/>
      <c r="H7" s="170"/>
      <c r="I7" s="170"/>
    </row>
    <row r="8" spans="1:9" x14ac:dyDescent="0.35">
      <c r="A8" s="166" t="s">
        <v>56</v>
      </c>
      <c r="B8" s="167"/>
      <c r="C8" s="5">
        <v>1</v>
      </c>
      <c r="D8" s="33">
        <f>D9+D10</f>
        <v>0</v>
      </c>
      <c r="E8" s="33">
        <f>E9+E10</f>
        <v>27374678.709999971</v>
      </c>
      <c r="F8" s="33">
        <f>D8+E8</f>
        <v>27374678.709999971</v>
      </c>
      <c r="G8" s="33">
        <f t="shared" ref="G8:H8" si="0">G9+G10</f>
        <v>0</v>
      </c>
      <c r="H8" s="33">
        <f t="shared" si="0"/>
        <v>36992650.810000002</v>
      </c>
      <c r="I8" s="33">
        <f>G8+H8</f>
        <v>36992650.810000002</v>
      </c>
    </row>
    <row r="9" spans="1:9" x14ac:dyDescent="0.35">
      <c r="A9" s="165" t="s">
        <v>57</v>
      </c>
      <c r="B9" s="165"/>
      <c r="C9" s="6">
        <v>2</v>
      </c>
      <c r="D9" s="34">
        <v>0</v>
      </c>
      <c r="E9" s="34">
        <v>0</v>
      </c>
      <c r="F9" s="33">
        <f t="shared" ref="F9:F73" si="1">D9+E9</f>
        <v>0</v>
      </c>
      <c r="G9" s="34">
        <v>0</v>
      </c>
      <c r="H9" s="34">
        <v>0</v>
      </c>
      <c r="I9" s="33">
        <f t="shared" ref="I9:I72" si="2">G9+H9</f>
        <v>0</v>
      </c>
    </row>
    <row r="10" spans="1:9" x14ac:dyDescent="0.35">
      <c r="A10" s="165" t="s">
        <v>58</v>
      </c>
      <c r="B10" s="165"/>
      <c r="C10" s="6">
        <v>3</v>
      </c>
      <c r="D10" s="34">
        <v>0</v>
      </c>
      <c r="E10" s="34">
        <v>27374678.709999971</v>
      </c>
      <c r="F10" s="33">
        <f t="shared" si="1"/>
        <v>27374678.709999971</v>
      </c>
      <c r="G10" s="34">
        <v>0</v>
      </c>
      <c r="H10" s="34">
        <v>36992650.810000002</v>
      </c>
      <c r="I10" s="33">
        <f t="shared" si="2"/>
        <v>36992650.810000002</v>
      </c>
    </row>
    <row r="11" spans="1:9" x14ac:dyDescent="0.35">
      <c r="A11" s="166" t="s">
        <v>59</v>
      </c>
      <c r="B11" s="167"/>
      <c r="C11" s="5">
        <v>4</v>
      </c>
      <c r="D11" s="33">
        <f>D12+D13+D14</f>
        <v>6410.6999999254958</v>
      </c>
      <c r="E11" s="33">
        <f>E12+E13+E14</f>
        <v>452704877.11999947</v>
      </c>
      <c r="F11" s="33">
        <f t="shared" si="1"/>
        <v>452711287.8199994</v>
      </c>
      <c r="G11" s="33">
        <f t="shared" ref="G11:H11" si="3">G12+G13+G14</f>
        <v>9973</v>
      </c>
      <c r="H11" s="33">
        <f t="shared" si="3"/>
        <v>641779863.6400001</v>
      </c>
      <c r="I11" s="33">
        <f t="shared" si="2"/>
        <v>641789836.6400001</v>
      </c>
    </row>
    <row r="12" spans="1:9" ht="23" customHeight="1" x14ac:dyDescent="0.35">
      <c r="A12" s="165" t="s">
        <v>60</v>
      </c>
      <c r="B12" s="165"/>
      <c r="C12" s="6">
        <v>5</v>
      </c>
      <c r="D12" s="34">
        <v>1805</v>
      </c>
      <c r="E12" s="34">
        <v>418753348.85999995</v>
      </c>
      <c r="F12" s="33">
        <f t="shared" si="1"/>
        <v>418755153.85999995</v>
      </c>
      <c r="G12" s="34">
        <v>0</v>
      </c>
      <c r="H12" s="34">
        <v>355254200.10000002</v>
      </c>
      <c r="I12" s="33">
        <f t="shared" si="2"/>
        <v>355254200.10000002</v>
      </c>
    </row>
    <row r="13" spans="1:9" x14ac:dyDescent="0.35">
      <c r="A13" s="165" t="s">
        <v>61</v>
      </c>
      <c r="B13" s="165"/>
      <c r="C13" s="6">
        <v>6</v>
      </c>
      <c r="D13" s="34">
        <v>4605.7000000000016</v>
      </c>
      <c r="E13" s="34">
        <v>25420545.699999977</v>
      </c>
      <c r="F13" s="33">
        <f t="shared" si="1"/>
        <v>25425151.399999976</v>
      </c>
      <c r="G13" s="34">
        <v>9973</v>
      </c>
      <c r="H13" s="34">
        <v>18585897.93</v>
      </c>
      <c r="I13" s="33">
        <f t="shared" si="2"/>
        <v>18595870.93</v>
      </c>
    </row>
    <row r="14" spans="1:9" x14ac:dyDescent="0.35">
      <c r="A14" s="165" t="s">
        <v>62</v>
      </c>
      <c r="B14" s="165"/>
      <c r="C14" s="6">
        <v>7</v>
      </c>
      <c r="D14" s="34">
        <v>-7.4505805969238281E-8</v>
      </c>
      <c r="E14" s="34">
        <v>8530982.5599994995</v>
      </c>
      <c r="F14" s="33">
        <f t="shared" si="1"/>
        <v>8530982.559999425</v>
      </c>
      <c r="G14" s="34">
        <v>0</v>
      </c>
      <c r="H14" s="34">
        <v>267939765.61000001</v>
      </c>
      <c r="I14" s="33">
        <f t="shared" si="2"/>
        <v>267939765.61000001</v>
      </c>
    </row>
    <row r="15" spans="1:9" x14ac:dyDescent="0.35">
      <c r="A15" s="166" t="s">
        <v>63</v>
      </c>
      <c r="B15" s="167"/>
      <c r="C15" s="5">
        <v>8</v>
      </c>
      <c r="D15" s="33">
        <f>D16+D17+D21+D40</f>
        <v>2766323140.6399999</v>
      </c>
      <c r="E15" s="33">
        <f>E16+E17+E21+E40</f>
        <v>4729651947.5499992</v>
      </c>
      <c r="F15" s="33">
        <f t="shared" si="1"/>
        <v>7495975088.1899986</v>
      </c>
      <c r="G15" s="33">
        <f t="shared" ref="G15:H15" si="4">G16+G17+G21+G40</f>
        <v>3054031685.75</v>
      </c>
      <c r="H15" s="33">
        <f t="shared" si="4"/>
        <v>5465347333.1300001</v>
      </c>
      <c r="I15" s="33">
        <f t="shared" si="2"/>
        <v>8519379018.8800001</v>
      </c>
    </row>
    <row r="16" spans="1:9" ht="21.65" customHeight="1" x14ac:dyDescent="0.35">
      <c r="A16" s="168" t="s">
        <v>64</v>
      </c>
      <c r="B16" s="165"/>
      <c r="C16" s="6">
        <v>9</v>
      </c>
      <c r="D16" s="34">
        <v>0</v>
      </c>
      <c r="E16" s="34">
        <v>333932264.77999991</v>
      </c>
      <c r="F16" s="33">
        <f t="shared" si="1"/>
        <v>333932264.77999991</v>
      </c>
      <c r="G16" s="34">
        <v>0</v>
      </c>
      <c r="H16" s="34">
        <v>367521081.24000001</v>
      </c>
      <c r="I16" s="33">
        <f t="shared" si="2"/>
        <v>367521081.24000001</v>
      </c>
    </row>
    <row r="17" spans="1:9" ht="24.65" customHeight="1" x14ac:dyDescent="0.35">
      <c r="A17" s="166" t="s">
        <v>65</v>
      </c>
      <c r="B17" s="167"/>
      <c r="C17" s="5">
        <v>10</v>
      </c>
      <c r="D17" s="33">
        <f>D18+D19+D20</f>
        <v>0</v>
      </c>
      <c r="E17" s="33">
        <f>E18+E19+E20</f>
        <v>246928775.88</v>
      </c>
      <c r="F17" s="33">
        <f t="shared" si="1"/>
        <v>246928775.88</v>
      </c>
      <c r="G17" s="33">
        <f>G18+G19+G20</f>
        <v>0</v>
      </c>
      <c r="H17" s="33">
        <f t="shared" ref="H17" si="5">H18+H19+H20</f>
        <v>279110924.97000003</v>
      </c>
      <c r="I17" s="33">
        <f t="shared" si="2"/>
        <v>279110924.97000003</v>
      </c>
    </row>
    <row r="18" spans="1:9" x14ac:dyDescent="0.35">
      <c r="A18" s="165" t="s">
        <v>66</v>
      </c>
      <c r="B18" s="165"/>
      <c r="C18" s="6">
        <v>11</v>
      </c>
      <c r="D18" s="34">
        <v>0</v>
      </c>
      <c r="E18" s="34">
        <v>213240483.06</v>
      </c>
      <c r="F18" s="33">
        <f t="shared" si="1"/>
        <v>213240483.06</v>
      </c>
      <c r="G18" s="34">
        <v>0</v>
      </c>
      <c r="H18" s="34">
        <v>245422632.15000001</v>
      </c>
      <c r="I18" s="33">
        <f t="shared" si="2"/>
        <v>245422632.15000001</v>
      </c>
    </row>
    <row r="19" spans="1:9" x14ac:dyDescent="0.35">
      <c r="A19" s="165" t="s">
        <v>67</v>
      </c>
      <c r="B19" s="165"/>
      <c r="C19" s="6">
        <v>12</v>
      </c>
      <c r="D19" s="34">
        <v>0</v>
      </c>
      <c r="E19" s="34">
        <v>5688292.8200000003</v>
      </c>
      <c r="F19" s="33">
        <f t="shared" si="1"/>
        <v>5688292.8200000003</v>
      </c>
      <c r="G19" s="34">
        <v>0</v>
      </c>
      <c r="H19" s="34">
        <v>5688292.8200000003</v>
      </c>
      <c r="I19" s="33">
        <f t="shared" si="2"/>
        <v>5688292.8200000003</v>
      </c>
    </row>
    <row r="20" spans="1:9" x14ac:dyDescent="0.35">
      <c r="A20" s="165" t="s">
        <v>68</v>
      </c>
      <c r="B20" s="165"/>
      <c r="C20" s="6">
        <v>13</v>
      </c>
      <c r="D20" s="34">
        <v>0</v>
      </c>
      <c r="E20" s="34">
        <v>28000000</v>
      </c>
      <c r="F20" s="33">
        <f t="shared" si="1"/>
        <v>28000000</v>
      </c>
      <c r="G20" s="34">
        <v>0</v>
      </c>
      <c r="H20" s="34">
        <v>28000000</v>
      </c>
      <c r="I20" s="33">
        <f t="shared" si="2"/>
        <v>28000000</v>
      </c>
    </row>
    <row r="21" spans="1:9" x14ac:dyDescent="0.35">
      <c r="A21" s="166" t="s">
        <v>69</v>
      </c>
      <c r="B21" s="167"/>
      <c r="C21" s="5">
        <v>14</v>
      </c>
      <c r="D21" s="33">
        <f>D22+D25+D30+D36</f>
        <v>2766323140.6399999</v>
      </c>
      <c r="E21" s="33">
        <f>E22+E25+E30+E36</f>
        <v>4148790906.8899999</v>
      </c>
      <c r="F21" s="33">
        <f t="shared" si="1"/>
        <v>6915114047.5299997</v>
      </c>
      <c r="G21" s="33">
        <f t="shared" ref="G21:H21" si="6">G22+G25+G30+G36</f>
        <v>3054031685.75</v>
      </c>
      <c r="H21" s="33">
        <f t="shared" si="6"/>
        <v>4818715326.9200001</v>
      </c>
      <c r="I21" s="33">
        <f t="shared" si="2"/>
        <v>7872747012.6700001</v>
      </c>
    </row>
    <row r="22" spans="1:9" ht="29.4" customHeight="1" x14ac:dyDescent="0.35">
      <c r="A22" s="167" t="s">
        <v>70</v>
      </c>
      <c r="B22" s="167"/>
      <c r="C22" s="5">
        <v>15</v>
      </c>
      <c r="D22" s="33">
        <f>D23+D24</f>
        <v>1296119235.3099999</v>
      </c>
      <c r="E22" s="33">
        <f>E23+E24</f>
        <v>745529072.91999996</v>
      </c>
      <c r="F22" s="33">
        <f t="shared" si="1"/>
        <v>2041648308.23</v>
      </c>
      <c r="G22" s="33">
        <f t="shared" ref="G22:H22" si="7">G23+G24</f>
        <v>1228357914.8299999</v>
      </c>
      <c r="H22" s="33">
        <f t="shared" si="7"/>
        <v>944029370.85000002</v>
      </c>
      <c r="I22" s="33">
        <f t="shared" si="2"/>
        <v>2172387285.6799998</v>
      </c>
    </row>
    <row r="23" spans="1:9" x14ac:dyDescent="0.35">
      <c r="A23" s="165" t="s">
        <v>71</v>
      </c>
      <c r="B23" s="165"/>
      <c r="C23" s="6">
        <v>16</v>
      </c>
      <c r="D23" s="34">
        <v>1296119235.3099999</v>
      </c>
      <c r="E23" s="34">
        <v>745529072.91999996</v>
      </c>
      <c r="F23" s="33">
        <f t="shared" si="1"/>
        <v>2041648308.23</v>
      </c>
      <c r="G23" s="34">
        <v>1228357914.8299999</v>
      </c>
      <c r="H23" s="34">
        <v>944029370.85000002</v>
      </c>
      <c r="I23" s="33">
        <f t="shared" si="2"/>
        <v>2172387285.6799998</v>
      </c>
    </row>
    <row r="24" spans="1:9" x14ac:dyDescent="0.35">
      <c r="A24" s="165" t="s">
        <v>72</v>
      </c>
      <c r="B24" s="165"/>
      <c r="C24" s="6">
        <v>17</v>
      </c>
      <c r="D24" s="34">
        <v>0</v>
      </c>
      <c r="E24" s="34">
        <v>0</v>
      </c>
      <c r="F24" s="33">
        <f t="shared" si="1"/>
        <v>0</v>
      </c>
      <c r="G24" s="34">
        <v>0</v>
      </c>
      <c r="H24" s="34">
        <v>0</v>
      </c>
      <c r="I24" s="33">
        <f t="shared" si="2"/>
        <v>0</v>
      </c>
    </row>
    <row r="25" spans="1:9" ht="21" customHeight="1" x14ac:dyDescent="0.35">
      <c r="A25" s="167" t="s">
        <v>73</v>
      </c>
      <c r="B25" s="167"/>
      <c r="C25" s="5">
        <v>18</v>
      </c>
      <c r="D25" s="33">
        <f>D26+D27+D28+D29</f>
        <v>1318571913.04</v>
      </c>
      <c r="E25" s="33">
        <f>E26+E27+E28+E29</f>
        <v>2378587558.8299999</v>
      </c>
      <c r="F25" s="33">
        <f t="shared" si="1"/>
        <v>3697159471.8699999</v>
      </c>
      <c r="G25" s="33">
        <f t="shared" ref="G25:H25" si="8">G26+G27+G28+G29</f>
        <v>1628859848.9200001</v>
      </c>
      <c r="H25" s="33">
        <f t="shared" si="8"/>
        <v>2817918673.0299997</v>
      </c>
      <c r="I25" s="33">
        <f t="shared" si="2"/>
        <v>4446778521.9499998</v>
      </c>
    </row>
    <row r="26" spans="1:9" x14ac:dyDescent="0.35">
      <c r="A26" s="165" t="s">
        <v>74</v>
      </c>
      <c r="B26" s="165"/>
      <c r="C26" s="6">
        <v>19</v>
      </c>
      <c r="D26" s="34">
        <v>8289296.4699999997</v>
      </c>
      <c r="E26" s="34">
        <v>371921136.85999995</v>
      </c>
      <c r="F26" s="33">
        <f t="shared" si="1"/>
        <v>380210433.32999998</v>
      </c>
      <c r="G26" s="34">
        <v>24551992.66</v>
      </c>
      <c r="H26" s="34">
        <v>498028030.91000003</v>
      </c>
      <c r="I26" s="33">
        <f t="shared" si="2"/>
        <v>522580023.57000005</v>
      </c>
    </row>
    <row r="27" spans="1:9" x14ac:dyDescent="0.35">
      <c r="A27" s="165" t="s">
        <v>75</v>
      </c>
      <c r="B27" s="165"/>
      <c r="C27" s="6">
        <v>20</v>
      </c>
      <c r="D27" s="34">
        <v>1296462292.45</v>
      </c>
      <c r="E27" s="34">
        <v>1980290141.04</v>
      </c>
      <c r="F27" s="33">
        <f t="shared" si="1"/>
        <v>3276752433.4899998</v>
      </c>
      <c r="G27" s="34">
        <v>1582180360.8199999</v>
      </c>
      <c r="H27" s="34">
        <v>2255225970.5</v>
      </c>
      <c r="I27" s="33">
        <f t="shared" si="2"/>
        <v>3837406331.3199997</v>
      </c>
    </row>
    <row r="28" spans="1:9" x14ac:dyDescent="0.35">
      <c r="A28" s="165" t="s">
        <v>76</v>
      </c>
      <c r="B28" s="165"/>
      <c r="C28" s="6">
        <v>21</v>
      </c>
      <c r="D28" s="34">
        <v>13820324.119999999</v>
      </c>
      <c r="E28" s="34">
        <v>26376280.930000007</v>
      </c>
      <c r="F28" s="33">
        <f t="shared" si="1"/>
        <v>40196605.050000004</v>
      </c>
      <c r="G28" s="34">
        <v>22127495.440000001</v>
      </c>
      <c r="H28" s="34">
        <v>64664671.619999997</v>
      </c>
      <c r="I28" s="33">
        <f t="shared" si="2"/>
        <v>86792167.060000002</v>
      </c>
    </row>
    <row r="29" spans="1:9" x14ac:dyDescent="0.35">
      <c r="A29" s="165" t="s">
        <v>77</v>
      </c>
      <c r="B29" s="165"/>
      <c r="C29" s="6">
        <v>22</v>
      </c>
      <c r="D29" s="34">
        <v>0</v>
      </c>
      <c r="E29" s="34">
        <v>0</v>
      </c>
      <c r="F29" s="33">
        <f t="shared" si="1"/>
        <v>0</v>
      </c>
      <c r="G29" s="34">
        <v>0</v>
      </c>
      <c r="H29" s="34">
        <v>0</v>
      </c>
      <c r="I29" s="33">
        <f t="shared" si="2"/>
        <v>0</v>
      </c>
    </row>
    <row r="30" spans="1:9" ht="23.4" customHeight="1" x14ac:dyDescent="0.35">
      <c r="A30" s="167" t="s">
        <v>78</v>
      </c>
      <c r="B30" s="167"/>
      <c r="C30" s="5">
        <v>23</v>
      </c>
      <c r="D30" s="33">
        <f>D31+D32+D33+D34+D35</f>
        <v>256115.5</v>
      </c>
      <c r="E30" s="33">
        <f>E31+E32+E33+E34+E35</f>
        <v>169995891.22</v>
      </c>
      <c r="F30" s="33">
        <f t="shared" si="1"/>
        <v>170252006.72</v>
      </c>
      <c r="G30" s="33">
        <f t="shared" ref="G30:H30" si="9">G31+G32+G33+G34+G35</f>
        <v>589945</v>
      </c>
      <c r="H30" s="33">
        <f t="shared" si="9"/>
        <v>47661094.960000001</v>
      </c>
      <c r="I30" s="33">
        <f t="shared" si="2"/>
        <v>48251039.960000001</v>
      </c>
    </row>
    <row r="31" spans="1:9" x14ac:dyDescent="0.35">
      <c r="A31" s="165" t="s">
        <v>79</v>
      </c>
      <c r="B31" s="165"/>
      <c r="C31" s="6">
        <v>24</v>
      </c>
      <c r="D31" s="34">
        <v>0</v>
      </c>
      <c r="E31" s="34">
        <v>13867751.050000001</v>
      </c>
      <c r="F31" s="33">
        <f t="shared" si="1"/>
        <v>13867751.050000001</v>
      </c>
      <c r="G31" s="34">
        <v>0</v>
      </c>
      <c r="H31" s="34">
        <v>17070929.68</v>
      </c>
      <c r="I31" s="33">
        <f t="shared" si="2"/>
        <v>17070929.68</v>
      </c>
    </row>
    <row r="32" spans="1:9" x14ac:dyDescent="0.35">
      <c r="A32" s="165" t="s">
        <v>80</v>
      </c>
      <c r="B32" s="165"/>
      <c r="C32" s="6">
        <v>25</v>
      </c>
      <c r="D32" s="34">
        <v>0</v>
      </c>
      <c r="E32" s="34">
        <v>0</v>
      </c>
      <c r="F32" s="33">
        <f t="shared" si="1"/>
        <v>0</v>
      </c>
      <c r="G32" s="34">
        <v>0</v>
      </c>
      <c r="H32" s="34">
        <v>0</v>
      </c>
      <c r="I32" s="33">
        <f t="shared" si="2"/>
        <v>0</v>
      </c>
    </row>
    <row r="33" spans="1:9" x14ac:dyDescent="0.35">
      <c r="A33" s="165" t="s">
        <v>81</v>
      </c>
      <c r="B33" s="165"/>
      <c r="C33" s="6">
        <v>26</v>
      </c>
      <c r="D33" s="34">
        <v>256115.5</v>
      </c>
      <c r="E33" s="34">
        <v>2125175</v>
      </c>
      <c r="F33" s="33">
        <f t="shared" si="1"/>
        <v>2381290.5</v>
      </c>
      <c r="G33" s="34">
        <v>589945</v>
      </c>
      <c r="H33" s="34">
        <v>3080534</v>
      </c>
      <c r="I33" s="33">
        <f t="shared" si="2"/>
        <v>3670479</v>
      </c>
    </row>
    <row r="34" spans="1:9" x14ac:dyDescent="0.35">
      <c r="A34" s="165" t="s">
        <v>82</v>
      </c>
      <c r="B34" s="165"/>
      <c r="C34" s="6">
        <v>27</v>
      </c>
      <c r="D34" s="34">
        <v>0</v>
      </c>
      <c r="E34" s="34">
        <v>154002965.16999999</v>
      </c>
      <c r="F34" s="33">
        <f t="shared" si="1"/>
        <v>154002965.16999999</v>
      </c>
      <c r="G34" s="34">
        <v>0</v>
      </c>
      <c r="H34" s="34">
        <v>27509631.280000001</v>
      </c>
      <c r="I34" s="33">
        <f t="shared" si="2"/>
        <v>27509631.280000001</v>
      </c>
    </row>
    <row r="35" spans="1:9" x14ac:dyDescent="0.35">
      <c r="A35" s="165" t="s">
        <v>83</v>
      </c>
      <c r="B35" s="165"/>
      <c r="C35" s="6">
        <v>28</v>
      </c>
      <c r="D35" s="34">
        <v>0</v>
      </c>
      <c r="E35" s="34">
        <v>0</v>
      </c>
      <c r="F35" s="33">
        <f t="shared" si="1"/>
        <v>0</v>
      </c>
      <c r="G35" s="34">
        <v>0</v>
      </c>
      <c r="H35" s="34">
        <v>0</v>
      </c>
      <c r="I35" s="33">
        <f t="shared" si="2"/>
        <v>0</v>
      </c>
    </row>
    <row r="36" spans="1:9" x14ac:dyDescent="0.35">
      <c r="A36" s="167" t="s">
        <v>84</v>
      </c>
      <c r="B36" s="167"/>
      <c r="C36" s="5">
        <v>29</v>
      </c>
      <c r="D36" s="33">
        <f>D37+D38+D39</f>
        <v>151375876.78999999</v>
      </c>
      <c r="E36" s="33">
        <f>E37+E38+E39</f>
        <v>854678383.92000008</v>
      </c>
      <c r="F36" s="33">
        <f t="shared" si="1"/>
        <v>1006054260.71</v>
      </c>
      <c r="G36" s="33">
        <f t="shared" ref="G36:H36" si="10">G37+G38+G39</f>
        <v>196223977</v>
      </c>
      <c r="H36" s="33">
        <f t="shared" si="10"/>
        <v>1009106188.0799999</v>
      </c>
      <c r="I36" s="33">
        <f t="shared" si="2"/>
        <v>1205330165.0799999</v>
      </c>
    </row>
    <row r="37" spans="1:9" x14ac:dyDescent="0.35">
      <c r="A37" s="165" t="s">
        <v>85</v>
      </c>
      <c r="B37" s="165"/>
      <c r="C37" s="6">
        <v>30</v>
      </c>
      <c r="D37" s="34">
        <v>91628502.469999999</v>
      </c>
      <c r="E37" s="34">
        <v>368302667.38999999</v>
      </c>
      <c r="F37" s="33">
        <f t="shared" si="1"/>
        <v>459931169.86000001</v>
      </c>
      <c r="G37" s="34">
        <v>144001733.47</v>
      </c>
      <c r="H37" s="34">
        <v>540294540.26999998</v>
      </c>
      <c r="I37" s="33">
        <f t="shared" si="2"/>
        <v>684296273.74000001</v>
      </c>
    </row>
    <row r="38" spans="1:9" x14ac:dyDescent="0.35">
      <c r="A38" s="165" t="s">
        <v>86</v>
      </c>
      <c r="B38" s="165"/>
      <c r="C38" s="6">
        <v>31</v>
      </c>
      <c r="D38" s="34">
        <v>59747374.319999993</v>
      </c>
      <c r="E38" s="34">
        <v>486375716.53000003</v>
      </c>
      <c r="F38" s="33">
        <f t="shared" si="1"/>
        <v>546123090.85000002</v>
      </c>
      <c r="G38" s="34">
        <v>52222243.530000001</v>
      </c>
      <c r="H38" s="34">
        <v>312837084.26999998</v>
      </c>
      <c r="I38" s="33">
        <f t="shared" si="2"/>
        <v>365059327.79999995</v>
      </c>
    </row>
    <row r="39" spans="1:9" x14ac:dyDescent="0.35">
      <c r="A39" s="165" t="s">
        <v>87</v>
      </c>
      <c r="B39" s="165"/>
      <c r="C39" s="6">
        <v>32</v>
      </c>
      <c r="D39" s="34">
        <v>0</v>
      </c>
      <c r="E39" s="34">
        <v>0</v>
      </c>
      <c r="F39" s="33">
        <f t="shared" si="1"/>
        <v>0</v>
      </c>
      <c r="G39" s="34">
        <v>0</v>
      </c>
      <c r="H39" s="34">
        <v>155974563.54000002</v>
      </c>
      <c r="I39" s="33">
        <f t="shared" si="2"/>
        <v>155974563.54000002</v>
      </c>
    </row>
    <row r="40" spans="1:9" x14ac:dyDescent="0.35">
      <c r="A40" s="168" t="s">
        <v>88</v>
      </c>
      <c r="B40" s="165"/>
      <c r="C40" s="6">
        <v>33</v>
      </c>
      <c r="D40" s="34">
        <v>0</v>
      </c>
      <c r="E40" s="34">
        <v>0</v>
      </c>
      <c r="F40" s="33">
        <f t="shared" si="1"/>
        <v>0</v>
      </c>
      <c r="G40" s="34">
        <v>0</v>
      </c>
      <c r="H40" s="34">
        <v>0</v>
      </c>
      <c r="I40" s="33">
        <f t="shared" si="2"/>
        <v>0</v>
      </c>
    </row>
    <row r="41" spans="1:9" ht="32.4" customHeight="1" x14ac:dyDescent="0.35">
      <c r="A41" s="168" t="s">
        <v>89</v>
      </c>
      <c r="B41" s="165"/>
      <c r="C41" s="6">
        <v>34</v>
      </c>
      <c r="D41" s="34">
        <v>434791407.22000003</v>
      </c>
      <c r="E41" s="34">
        <v>0</v>
      </c>
      <c r="F41" s="33">
        <f t="shared" si="1"/>
        <v>434791407.22000003</v>
      </c>
      <c r="G41" s="34">
        <v>445325558.54000002</v>
      </c>
      <c r="H41" s="34">
        <v>0</v>
      </c>
      <c r="I41" s="33">
        <f t="shared" si="2"/>
        <v>445325558.54000002</v>
      </c>
    </row>
    <row r="42" spans="1:9" ht="29.4" customHeight="1" x14ac:dyDescent="0.35">
      <c r="A42" s="166" t="s">
        <v>90</v>
      </c>
      <c r="B42" s="167"/>
      <c r="C42" s="5">
        <v>35</v>
      </c>
      <c r="D42" s="33">
        <f>D43+D44+D45+D46+D47+D48+D49</f>
        <v>12688.800000000005</v>
      </c>
      <c r="E42" s="33">
        <f>E43+E44+E45+E46+E47+E48+E49</f>
        <v>215546456.66999996</v>
      </c>
      <c r="F42" s="33">
        <f t="shared" si="1"/>
        <v>215559145.46999997</v>
      </c>
      <c r="G42" s="33">
        <f>G43+G44+G45+G46+G47+G48+G49</f>
        <v>25753.45</v>
      </c>
      <c r="H42" s="33">
        <f>H43+H44+H45+H46+H47+H48+H49</f>
        <v>213507426.71000001</v>
      </c>
      <c r="I42" s="33">
        <f t="shared" si="2"/>
        <v>213533180.16</v>
      </c>
    </row>
    <row r="43" spans="1:9" x14ac:dyDescent="0.35">
      <c r="A43" s="165" t="s">
        <v>91</v>
      </c>
      <c r="B43" s="165"/>
      <c r="C43" s="6">
        <v>36</v>
      </c>
      <c r="D43" s="34">
        <v>929.42000000000007</v>
      </c>
      <c r="E43" s="34">
        <v>55298066.149999984</v>
      </c>
      <c r="F43" s="33">
        <f t="shared" si="1"/>
        <v>55298995.569999985</v>
      </c>
      <c r="G43" s="34">
        <v>3723.52</v>
      </c>
      <c r="H43" s="34">
        <v>42185166.990000002</v>
      </c>
      <c r="I43" s="33">
        <f t="shared" si="2"/>
        <v>42188890.510000005</v>
      </c>
    </row>
    <row r="44" spans="1:9" x14ac:dyDescent="0.35">
      <c r="A44" s="165" t="s">
        <v>92</v>
      </c>
      <c r="B44" s="165"/>
      <c r="C44" s="6">
        <v>37</v>
      </c>
      <c r="D44" s="34">
        <v>11759.380000000005</v>
      </c>
      <c r="E44" s="34">
        <v>0</v>
      </c>
      <c r="F44" s="33">
        <f t="shared" si="1"/>
        <v>11759.380000000005</v>
      </c>
      <c r="G44" s="34">
        <v>22029.93</v>
      </c>
      <c r="H44" s="34">
        <v>0</v>
      </c>
      <c r="I44" s="33">
        <f t="shared" si="2"/>
        <v>22029.93</v>
      </c>
    </row>
    <row r="45" spans="1:9" x14ac:dyDescent="0.35">
      <c r="A45" s="165" t="s">
        <v>93</v>
      </c>
      <c r="B45" s="165"/>
      <c r="C45" s="6">
        <v>38</v>
      </c>
      <c r="D45" s="34">
        <v>0</v>
      </c>
      <c r="E45" s="34">
        <v>160248390.51999998</v>
      </c>
      <c r="F45" s="33">
        <f t="shared" si="1"/>
        <v>160248390.51999998</v>
      </c>
      <c r="G45" s="34">
        <v>0</v>
      </c>
      <c r="H45" s="34">
        <v>171322259.72</v>
      </c>
      <c r="I45" s="33">
        <f t="shared" si="2"/>
        <v>171322259.72</v>
      </c>
    </row>
    <row r="46" spans="1:9" ht="21.65" customHeight="1" x14ac:dyDescent="0.35">
      <c r="A46" s="165" t="s">
        <v>94</v>
      </c>
      <c r="B46" s="165"/>
      <c r="C46" s="6">
        <v>39</v>
      </c>
      <c r="D46" s="34">
        <v>0</v>
      </c>
      <c r="E46" s="34">
        <v>0</v>
      </c>
      <c r="F46" s="33">
        <f t="shared" si="1"/>
        <v>0</v>
      </c>
      <c r="G46" s="34">
        <v>0</v>
      </c>
      <c r="H46" s="34">
        <v>0</v>
      </c>
      <c r="I46" s="33">
        <f t="shared" si="2"/>
        <v>0</v>
      </c>
    </row>
    <row r="47" spans="1:9" x14ac:dyDescent="0.35">
      <c r="A47" s="165" t="s">
        <v>95</v>
      </c>
      <c r="B47" s="165"/>
      <c r="C47" s="6">
        <v>40</v>
      </c>
      <c r="D47" s="34">
        <v>0</v>
      </c>
      <c r="E47" s="34">
        <v>0</v>
      </c>
      <c r="F47" s="33">
        <f t="shared" si="1"/>
        <v>0</v>
      </c>
      <c r="G47" s="34">
        <v>0</v>
      </c>
      <c r="H47" s="34">
        <v>0</v>
      </c>
      <c r="I47" s="33">
        <f t="shared" si="2"/>
        <v>0</v>
      </c>
    </row>
    <row r="48" spans="1:9" x14ac:dyDescent="0.35">
      <c r="A48" s="165" t="s">
        <v>96</v>
      </c>
      <c r="B48" s="165"/>
      <c r="C48" s="6">
        <v>41</v>
      </c>
      <c r="D48" s="34">
        <v>0</v>
      </c>
      <c r="E48" s="34">
        <v>0</v>
      </c>
      <c r="F48" s="33">
        <f t="shared" si="1"/>
        <v>0</v>
      </c>
      <c r="G48" s="34">
        <v>0</v>
      </c>
      <c r="H48" s="34">
        <v>0</v>
      </c>
      <c r="I48" s="33">
        <f t="shared" si="2"/>
        <v>0</v>
      </c>
    </row>
    <row r="49" spans="1:9" ht="24.65" customHeight="1" x14ac:dyDescent="0.35">
      <c r="A49" s="165" t="s">
        <v>97</v>
      </c>
      <c r="B49" s="165"/>
      <c r="C49" s="6">
        <v>42</v>
      </c>
      <c r="D49" s="34">
        <v>0</v>
      </c>
      <c r="E49" s="34">
        <v>0</v>
      </c>
      <c r="F49" s="33">
        <f t="shared" si="1"/>
        <v>0</v>
      </c>
      <c r="G49" s="34">
        <v>0</v>
      </c>
      <c r="H49" s="34">
        <v>0</v>
      </c>
      <c r="I49" s="33">
        <f t="shared" si="2"/>
        <v>0</v>
      </c>
    </row>
    <row r="50" spans="1:9" ht="23" customHeight="1" x14ac:dyDescent="0.35">
      <c r="A50" s="166" t="s">
        <v>98</v>
      </c>
      <c r="B50" s="167"/>
      <c r="C50" s="5">
        <v>43</v>
      </c>
      <c r="D50" s="33">
        <f>D51+D52</f>
        <v>2112506.2000000002</v>
      </c>
      <c r="E50" s="33">
        <f>E51+E52</f>
        <v>82781917.469999999</v>
      </c>
      <c r="F50" s="33">
        <f t="shared" si="1"/>
        <v>84894423.670000002</v>
      </c>
      <c r="G50" s="33">
        <f>G51+G52</f>
        <v>2028655.88</v>
      </c>
      <c r="H50" s="33">
        <f>H51+H52</f>
        <v>66492988.299999997</v>
      </c>
      <c r="I50" s="33">
        <f t="shared" si="2"/>
        <v>68521644.179999992</v>
      </c>
    </row>
    <row r="51" spans="1:9" x14ac:dyDescent="0.35">
      <c r="A51" s="165" t="s">
        <v>99</v>
      </c>
      <c r="B51" s="165"/>
      <c r="C51" s="6">
        <v>44</v>
      </c>
      <c r="D51" s="34">
        <v>2112506.2000000002</v>
      </c>
      <c r="E51" s="34">
        <v>82781917.469999999</v>
      </c>
      <c r="F51" s="33">
        <f t="shared" si="1"/>
        <v>84894423.670000002</v>
      </c>
      <c r="G51" s="34">
        <v>2028655.88</v>
      </c>
      <c r="H51" s="34">
        <v>66492988.299999997</v>
      </c>
      <c r="I51" s="33">
        <f t="shared" si="2"/>
        <v>68521644.179999992</v>
      </c>
    </row>
    <row r="52" spans="1:9" x14ac:dyDescent="0.35">
      <c r="A52" s="165" t="s">
        <v>100</v>
      </c>
      <c r="B52" s="165"/>
      <c r="C52" s="6">
        <v>45</v>
      </c>
      <c r="D52" s="34">
        <v>0</v>
      </c>
      <c r="E52" s="34">
        <v>0</v>
      </c>
      <c r="F52" s="33">
        <f t="shared" si="1"/>
        <v>0</v>
      </c>
      <c r="G52" s="34">
        <v>0</v>
      </c>
      <c r="H52" s="34">
        <v>0</v>
      </c>
      <c r="I52" s="33">
        <f t="shared" si="2"/>
        <v>0</v>
      </c>
    </row>
    <row r="53" spans="1:9" x14ac:dyDescent="0.35">
      <c r="A53" s="166" t="s">
        <v>101</v>
      </c>
      <c r="B53" s="167"/>
      <c r="C53" s="5">
        <v>46</v>
      </c>
      <c r="D53" s="33">
        <f>D54+D57+D58</f>
        <v>768667.90000000014</v>
      </c>
      <c r="E53" s="33">
        <f>E54+E57+E58</f>
        <v>880030430.35000002</v>
      </c>
      <c r="F53" s="33">
        <f t="shared" si="1"/>
        <v>880799098.25</v>
      </c>
      <c r="G53" s="33">
        <f>G54+G57+G58</f>
        <v>503661.17</v>
      </c>
      <c r="H53" s="33">
        <f>H54+H57+H58</f>
        <v>854729991.97000003</v>
      </c>
      <c r="I53" s="33">
        <f t="shared" si="2"/>
        <v>855233653.13999999</v>
      </c>
    </row>
    <row r="54" spans="1:9" ht="23.4" customHeight="1" x14ac:dyDescent="0.35">
      <c r="A54" s="166" t="s">
        <v>102</v>
      </c>
      <c r="B54" s="167"/>
      <c r="C54" s="5">
        <v>47</v>
      </c>
      <c r="D54" s="33">
        <f>D55+D56</f>
        <v>233777.53999999998</v>
      </c>
      <c r="E54" s="33">
        <f>E55+E56</f>
        <v>474073870.51000011</v>
      </c>
      <c r="F54" s="33">
        <f t="shared" si="1"/>
        <v>474307648.05000013</v>
      </c>
      <c r="G54" s="33">
        <f>G55+G56</f>
        <v>235762.54</v>
      </c>
      <c r="H54" s="33">
        <f>H55+H56</f>
        <v>465705701.25</v>
      </c>
      <c r="I54" s="33">
        <f t="shared" si="2"/>
        <v>465941463.79000002</v>
      </c>
    </row>
    <row r="55" spans="1:9" x14ac:dyDescent="0.35">
      <c r="A55" s="165" t="s">
        <v>103</v>
      </c>
      <c r="B55" s="165"/>
      <c r="C55" s="6">
        <v>48</v>
      </c>
      <c r="D55" s="34">
        <v>0</v>
      </c>
      <c r="E55" s="34">
        <v>472001053.13000011</v>
      </c>
      <c r="F55" s="33">
        <f t="shared" si="1"/>
        <v>472001053.13000011</v>
      </c>
      <c r="G55" s="34">
        <v>0</v>
      </c>
      <c r="H55" s="34">
        <v>464918705.06999999</v>
      </c>
      <c r="I55" s="33">
        <f t="shared" si="2"/>
        <v>464918705.06999999</v>
      </c>
    </row>
    <row r="56" spans="1:9" x14ac:dyDescent="0.35">
      <c r="A56" s="165" t="s">
        <v>104</v>
      </c>
      <c r="B56" s="165"/>
      <c r="C56" s="6">
        <v>49</v>
      </c>
      <c r="D56" s="34">
        <v>233777.53999999998</v>
      </c>
      <c r="E56" s="34">
        <v>2072817.38</v>
      </c>
      <c r="F56" s="33">
        <f t="shared" si="1"/>
        <v>2306594.92</v>
      </c>
      <c r="G56" s="34">
        <v>235762.54</v>
      </c>
      <c r="H56" s="34">
        <v>786996.18</v>
      </c>
      <c r="I56" s="33">
        <f t="shared" si="2"/>
        <v>1022758.7200000001</v>
      </c>
    </row>
    <row r="57" spans="1:9" x14ac:dyDescent="0.35">
      <c r="A57" s="168" t="s">
        <v>105</v>
      </c>
      <c r="B57" s="165"/>
      <c r="C57" s="6">
        <v>50</v>
      </c>
      <c r="D57" s="34">
        <v>629.38000000000011</v>
      </c>
      <c r="E57" s="34">
        <v>34684196.360000014</v>
      </c>
      <c r="F57" s="33">
        <f t="shared" si="1"/>
        <v>34684825.740000017</v>
      </c>
      <c r="G57" s="34">
        <v>878.52</v>
      </c>
      <c r="H57" s="34">
        <v>46715736.020000003</v>
      </c>
      <c r="I57" s="33">
        <f t="shared" si="2"/>
        <v>46716614.540000007</v>
      </c>
    </row>
    <row r="58" spans="1:9" x14ac:dyDescent="0.35">
      <c r="A58" s="166" t="s">
        <v>106</v>
      </c>
      <c r="B58" s="167"/>
      <c r="C58" s="5">
        <v>51</v>
      </c>
      <c r="D58" s="33">
        <f>D59+D60+D61</f>
        <v>534260.98000000021</v>
      </c>
      <c r="E58" s="33">
        <f>E59+E60+E61</f>
        <v>371272363.4799999</v>
      </c>
      <c r="F58" s="33">
        <f t="shared" si="1"/>
        <v>371806624.45999992</v>
      </c>
      <c r="G58" s="33">
        <f>G59+G60+G61</f>
        <v>267020.11</v>
      </c>
      <c r="H58" s="33">
        <f>H59+H60+H61</f>
        <v>342308554.70000005</v>
      </c>
      <c r="I58" s="33">
        <f t="shared" si="2"/>
        <v>342575574.81000006</v>
      </c>
    </row>
    <row r="59" spans="1:9" ht="21.65" customHeight="1" x14ac:dyDescent="0.35">
      <c r="A59" s="165" t="s">
        <v>107</v>
      </c>
      <c r="B59" s="165"/>
      <c r="C59" s="6">
        <v>52</v>
      </c>
      <c r="D59" s="34">
        <v>0</v>
      </c>
      <c r="E59" s="34">
        <v>224615926.50999993</v>
      </c>
      <c r="F59" s="33">
        <f t="shared" si="1"/>
        <v>224615926.50999993</v>
      </c>
      <c r="G59" s="34">
        <v>0</v>
      </c>
      <c r="H59" s="34">
        <v>199851588.57999992</v>
      </c>
      <c r="I59" s="33">
        <f t="shared" si="2"/>
        <v>199851588.57999992</v>
      </c>
    </row>
    <row r="60" spans="1:9" x14ac:dyDescent="0.35">
      <c r="A60" s="165" t="s">
        <v>108</v>
      </c>
      <c r="B60" s="165"/>
      <c r="C60" s="6">
        <v>53</v>
      </c>
      <c r="D60" s="34">
        <v>269844.57999999996</v>
      </c>
      <c r="E60" s="34">
        <v>6007637.4299999923</v>
      </c>
      <c r="F60" s="33">
        <f t="shared" si="1"/>
        <v>6277482.0099999923</v>
      </c>
      <c r="G60" s="34">
        <v>262624.33</v>
      </c>
      <c r="H60" s="34">
        <v>997458.37999999791</v>
      </c>
      <c r="I60" s="33">
        <f t="shared" si="2"/>
        <v>1260082.7099999979</v>
      </c>
    </row>
    <row r="61" spans="1:9" x14ac:dyDescent="0.35">
      <c r="A61" s="165" t="s">
        <v>109</v>
      </c>
      <c r="B61" s="165"/>
      <c r="C61" s="6">
        <v>54</v>
      </c>
      <c r="D61" s="34">
        <v>264416.4000000002</v>
      </c>
      <c r="E61" s="34">
        <v>140648799.53999999</v>
      </c>
      <c r="F61" s="33">
        <f t="shared" si="1"/>
        <v>140913215.94</v>
      </c>
      <c r="G61" s="34">
        <v>4395.7799999999543</v>
      </c>
      <c r="H61" s="34">
        <v>141459507.74000013</v>
      </c>
      <c r="I61" s="33">
        <f t="shared" si="2"/>
        <v>141463903.52000013</v>
      </c>
    </row>
    <row r="62" spans="1:9" x14ac:dyDescent="0.35">
      <c r="A62" s="166" t="s">
        <v>110</v>
      </c>
      <c r="B62" s="167"/>
      <c r="C62" s="5">
        <v>55</v>
      </c>
      <c r="D62" s="33">
        <f>D63+D67+D68</f>
        <v>11820028.42</v>
      </c>
      <c r="E62" s="33">
        <f>E63+E67+E68</f>
        <v>343820426.75999993</v>
      </c>
      <c r="F62" s="33">
        <f t="shared" si="1"/>
        <v>355640455.17999995</v>
      </c>
      <c r="G62" s="33">
        <f>G63+G67+G68</f>
        <v>25003070.920000002</v>
      </c>
      <c r="H62" s="33">
        <f>H63+H67+H68</f>
        <v>100317264.30999999</v>
      </c>
      <c r="I62" s="33">
        <f t="shared" si="2"/>
        <v>125320335.22999999</v>
      </c>
    </row>
    <row r="63" spans="1:9" x14ac:dyDescent="0.35">
      <c r="A63" s="166" t="s">
        <v>111</v>
      </c>
      <c r="B63" s="167"/>
      <c r="C63" s="5">
        <v>56</v>
      </c>
      <c r="D63" s="33">
        <f>D64+D65+D66</f>
        <v>11820028.42</v>
      </c>
      <c r="E63" s="33">
        <f>E64+E65+E66</f>
        <v>343812261.60999995</v>
      </c>
      <c r="F63" s="33">
        <f t="shared" si="1"/>
        <v>355632290.02999997</v>
      </c>
      <c r="G63" s="33">
        <f>G64+G65+G66</f>
        <v>25003070.920000002</v>
      </c>
      <c r="H63" s="33">
        <f>H64+H65+H66</f>
        <v>100316752.45999999</v>
      </c>
      <c r="I63" s="33">
        <f t="shared" si="2"/>
        <v>125319823.38</v>
      </c>
    </row>
    <row r="64" spans="1:9" x14ac:dyDescent="0.35">
      <c r="A64" s="165" t="s">
        <v>112</v>
      </c>
      <c r="B64" s="165"/>
      <c r="C64" s="6">
        <v>57</v>
      </c>
      <c r="D64" s="34">
        <v>0</v>
      </c>
      <c r="E64" s="34">
        <v>343812261.60999995</v>
      </c>
      <c r="F64" s="33">
        <f t="shared" si="1"/>
        <v>343812261.60999995</v>
      </c>
      <c r="G64" s="34">
        <v>0</v>
      </c>
      <c r="H64" s="34">
        <v>100316752.45999999</v>
      </c>
      <c r="I64" s="33">
        <f t="shared" si="2"/>
        <v>100316752.45999999</v>
      </c>
    </row>
    <row r="65" spans="1:9" ht="21" customHeight="1" x14ac:dyDescent="0.35">
      <c r="A65" s="165" t="s">
        <v>113</v>
      </c>
      <c r="B65" s="165"/>
      <c r="C65" s="6">
        <v>58</v>
      </c>
      <c r="D65" s="34">
        <v>11820028.42</v>
      </c>
      <c r="E65" s="34">
        <v>0</v>
      </c>
      <c r="F65" s="33">
        <f t="shared" si="1"/>
        <v>11820028.42</v>
      </c>
      <c r="G65" s="34">
        <v>25003070.920000002</v>
      </c>
      <c r="H65" s="34">
        <v>0</v>
      </c>
      <c r="I65" s="33">
        <f t="shared" si="2"/>
        <v>25003070.920000002</v>
      </c>
    </row>
    <row r="66" spans="1:9" x14ac:dyDescent="0.35">
      <c r="A66" s="165" t="s">
        <v>114</v>
      </c>
      <c r="B66" s="165"/>
      <c r="C66" s="6">
        <v>59</v>
      </c>
      <c r="D66" s="34">
        <v>0</v>
      </c>
      <c r="E66" s="34">
        <v>0</v>
      </c>
      <c r="F66" s="33">
        <f t="shared" si="1"/>
        <v>0</v>
      </c>
      <c r="G66" s="34">
        <v>0</v>
      </c>
      <c r="H66" s="34">
        <v>0</v>
      </c>
      <c r="I66" s="33">
        <f t="shared" si="2"/>
        <v>0</v>
      </c>
    </row>
    <row r="67" spans="1:9" ht="28.25" customHeight="1" x14ac:dyDescent="0.35">
      <c r="A67" s="168" t="s">
        <v>115</v>
      </c>
      <c r="B67" s="165"/>
      <c r="C67" s="6">
        <v>60</v>
      </c>
      <c r="D67" s="34">
        <v>0</v>
      </c>
      <c r="E67" s="34">
        <v>0</v>
      </c>
      <c r="F67" s="33">
        <f t="shared" si="1"/>
        <v>0</v>
      </c>
      <c r="G67" s="34">
        <v>0</v>
      </c>
      <c r="H67" s="34">
        <v>0</v>
      </c>
      <c r="I67" s="33">
        <f t="shared" si="2"/>
        <v>0</v>
      </c>
    </row>
    <row r="68" spans="1:9" x14ac:dyDescent="0.35">
      <c r="A68" s="168" t="s">
        <v>116</v>
      </c>
      <c r="B68" s="165"/>
      <c r="C68" s="6">
        <v>61</v>
      </c>
      <c r="D68" s="34">
        <v>0</v>
      </c>
      <c r="E68" s="34">
        <v>8165.1500000000005</v>
      </c>
      <c r="F68" s="33">
        <f t="shared" si="1"/>
        <v>8165.1500000000005</v>
      </c>
      <c r="G68" s="34">
        <v>0</v>
      </c>
      <c r="H68" s="34">
        <v>511.84999999999991</v>
      </c>
      <c r="I68" s="33">
        <f t="shared" si="2"/>
        <v>511.84999999999991</v>
      </c>
    </row>
    <row r="69" spans="1:9" ht="29.4" customHeight="1" x14ac:dyDescent="0.35">
      <c r="A69" s="166" t="s">
        <v>117</v>
      </c>
      <c r="B69" s="167"/>
      <c r="C69" s="5">
        <v>62</v>
      </c>
      <c r="D69" s="33">
        <f>D70+D71+D72</f>
        <v>0</v>
      </c>
      <c r="E69" s="33">
        <f>E70+E71+E72</f>
        <v>261064557.96999997</v>
      </c>
      <c r="F69" s="33">
        <f t="shared" si="1"/>
        <v>261064557.96999997</v>
      </c>
      <c r="G69" s="33">
        <f>G70+G71+G72</f>
        <v>0</v>
      </c>
      <c r="H69" s="33">
        <f>H70+H71+H72</f>
        <v>239306559.56999999</v>
      </c>
      <c r="I69" s="33">
        <f t="shared" si="2"/>
        <v>239306559.56999999</v>
      </c>
    </row>
    <row r="70" spans="1:9" x14ac:dyDescent="0.35">
      <c r="A70" s="165" t="s">
        <v>118</v>
      </c>
      <c r="B70" s="165"/>
      <c r="C70" s="6">
        <v>63</v>
      </c>
      <c r="D70" s="34">
        <v>0</v>
      </c>
      <c r="E70" s="34">
        <v>0</v>
      </c>
      <c r="F70" s="33">
        <f t="shared" si="1"/>
        <v>0</v>
      </c>
      <c r="G70" s="34">
        <v>0</v>
      </c>
      <c r="H70" s="34">
        <v>0</v>
      </c>
      <c r="I70" s="33">
        <f t="shared" si="2"/>
        <v>0</v>
      </c>
    </row>
    <row r="71" spans="1:9" x14ac:dyDescent="0.35">
      <c r="A71" s="165" t="s">
        <v>119</v>
      </c>
      <c r="B71" s="165"/>
      <c r="C71" s="6">
        <v>64</v>
      </c>
      <c r="D71" s="34">
        <v>0</v>
      </c>
      <c r="E71" s="34">
        <v>251402447.42999995</v>
      </c>
      <c r="F71" s="33">
        <f t="shared" si="1"/>
        <v>251402447.42999995</v>
      </c>
      <c r="G71" s="34">
        <v>0</v>
      </c>
      <c r="H71" s="34">
        <v>226109777.53999999</v>
      </c>
      <c r="I71" s="33">
        <f t="shared" si="2"/>
        <v>226109777.53999999</v>
      </c>
    </row>
    <row r="72" spans="1:9" ht="24.65" customHeight="1" x14ac:dyDescent="0.35">
      <c r="A72" s="165" t="s">
        <v>120</v>
      </c>
      <c r="B72" s="165"/>
      <c r="C72" s="6">
        <v>65</v>
      </c>
      <c r="D72" s="34">
        <v>0</v>
      </c>
      <c r="E72" s="34">
        <v>9662110.5400000103</v>
      </c>
      <c r="F72" s="33">
        <f t="shared" si="1"/>
        <v>9662110.5400000103</v>
      </c>
      <c r="G72" s="34">
        <v>0</v>
      </c>
      <c r="H72" s="34">
        <v>13196782.02999999</v>
      </c>
      <c r="I72" s="33">
        <f t="shared" si="2"/>
        <v>13196782.02999999</v>
      </c>
    </row>
    <row r="73" spans="1:9" ht="28.25" customHeight="1" x14ac:dyDescent="0.35">
      <c r="A73" s="166" t="s">
        <v>121</v>
      </c>
      <c r="B73" s="167"/>
      <c r="C73" s="5">
        <v>66</v>
      </c>
      <c r="D73" s="33">
        <f>D8+D11+D15+D41+D42+D50+D53+D62+D69</f>
        <v>3215834849.8799996</v>
      </c>
      <c r="E73" s="33">
        <f>E8+E11+E15+E41+E42+E50+E53+E62+E69</f>
        <v>6992975292.6000004</v>
      </c>
      <c r="F73" s="33">
        <f t="shared" si="1"/>
        <v>10208810142.48</v>
      </c>
      <c r="G73" s="33">
        <f>G8+G11+G15+G41+G42+G50+G53+G62+G69</f>
        <v>3526928358.71</v>
      </c>
      <c r="H73" s="33">
        <f>H8+H11+H15+H41+H42+H50+H53+H62+H69</f>
        <v>7618474078.4400005</v>
      </c>
      <c r="I73" s="33">
        <f>G73+H73</f>
        <v>11145402437.150002</v>
      </c>
    </row>
    <row r="74" spans="1:9" x14ac:dyDescent="0.35">
      <c r="A74" s="168" t="s">
        <v>122</v>
      </c>
      <c r="B74" s="165"/>
      <c r="C74" s="6">
        <v>67</v>
      </c>
      <c r="D74" s="34">
        <v>172028970.68000001</v>
      </c>
      <c r="E74" s="34">
        <v>2579201307.9300003</v>
      </c>
      <c r="F74" s="33">
        <f t="shared" ref="F74" si="11">D74+E74</f>
        <v>2751230278.6100001</v>
      </c>
      <c r="G74" s="34">
        <v>265956260.65000001</v>
      </c>
      <c r="H74" s="34">
        <v>2518024767.2600002</v>
      </c>
      <c r="I74" s="33">
        <f t="shared" ref="I74" si="12">G74+H74</f>
        <v>2783981027.9100003</v>
      </c>
    </row>
    <row r="75" spans="1:9" x14ac:dyDescent="0.35">
      <c r="A75" s="171" t="s">
        <v>123</v>
      </c>
      <c r="B75" s="172"/>
      <c r="C75" s="172"/>
      <c r="D75" s="172"/>
      <c r="E75" s="172"/>
      <c r="F75" s="172"/>
      <c r="G75" s="172"/>
      <c r="H75" s="172"/>
      <c r="I75" s="172"/>
    </row>
    <row r="76" spans="1:9" ht="23.4" customHeight="1" x14ac:dyDescent="0.35">
      <c r="A76" s="166" t="s">
        <v>124</v>
      </c>
      <c r="B76" s="167"/>
      <c r="C76" s="5">
        <v>68</v>
      </c>
      <c r="D76" s="33">
        <f>D77+D80+D81+D85+D89+D92</f>
        <v>314109855.67352015</v>
      </c>
      <c r="E76" s="33">
        <f>E77+E80+E81+E85+E89+E92</f>
        <v>2497114377.8559823</v>
      </c>
      <c r="F76" s="33">
        <f>D76+E76</f>
        <v>2811224233.5295024</v>
      </c>
      <c r="G76" s="33">
        <f t="shared" ref="G76:H76" si="13">G77+G80+G81+G85+G89+G92</f>
        <v>434798822.8465569</v>
      </c>
      <c r="H76" s="33">
        <f t="shared" si="13"/>
        <v>2913664885.1699996</v>
      </c>
      <c r="I76" s="33">
        <f>G76+H76</f>
        <v>3348463708.0165567</v>
      </c>
    </row>
    <row r="77" spans="1:9" x14ac:dyDescent="0.35">
      <c r="A77" s="166" t="s">
        <v>125</v>
      </c>
      <c r="B77" s="167"/>
      <c r="C77" s="5">
        <v>69</v>
      </c>
      <c r="D77" s="33">
        <f>D78+D79</f>
        <v>44288720</v>
      </c>
      <c r="E77" s="33">
        <f>E78+E79</f>
        <v>545037080</v>
      </c>
      <c r="F77" s="33">
        <f t="shared" ref="F77:F125" si="14">D77+E77</f>
        <v>589325800</v>
      </c>
      <c r="G77" s="33">
        <f t="shared" ref="G77" si="15">G78+G79</f>
        <v>44288720</v>
      </c>
      <c r="H77" s="33">
        <f>H78+H79</f>
        <v>545037080</v>
      </c>
      <c r="I77" s="33">
        <f t="shared" ref="I77:I125" si="16">G77+H77</f>
        <v>589325800</v>
      </c>
    </row>
    <row r="78" spans="1:9" x14ac:dyDescent="0.35">
      <c r="A78" s="165" t="s">
        <v>126</v>
      </c>
      <c r="B78" s="165"/>
      <c r="C78" s="6">
        <v>70</v>
      </c>
      <c r="D78" s="34">
        <v>44288720</v>
      </c>
      <c r="E78" s="34">
        <v>545037080</v>
      </c>
      <c r="F78" s="33">
        <f t="shared" si="14"/>
        <v>589325800</v>
      </c>
      <c r="G78" s="34">
        <v>44288720</v>
      </c>
      <c r="H78" s="34">
        <v>545037080</v>
      </c>
      <c r="I78" s="33">
        <f t="shared" si="16"/>
        <v>589325800</v>
      </c>
    </row>
    <row r="79" spans="1:9" x14ac:dyDescent="0.35">
      <c r="A79" s="165" t="s">
        <v>127</v>
      </c>
      <c r="B79" s="165"/>
      <c r="C79" s="6">
        <v>71</v>
      </c>
      <c r="D79" s="34">
        <v>0</v>
      </c>
      <c r="E79" s="34">
        <v>0</v>
      </c>
      <c r="F79" s="33">
        <f t="shared" si="14"/>
        <v>0</v>
      </c>
      <c r="G79" s="34">
        <v>0</v>
      </c>
      <c r="H79" s="34">
        <v>0</v>
      </c>
      <c r="I79" s="33">
        <f t="shared" si="16"/>
        <v>0</v>
      </c>
    </row>
    <row r="80" spans="1:9" x14ac:dyDescent="0.35">
      <c r="A80" s="168" t="s">
        <v>128</v>
      </c>
      <c r="B80" s="165"/>
      <c r="C80" s="6">
        <v>72</v>
      </c>
      <c r="D80" s="34">
        <v>0</v>
      </c>
      <c r="E80" s="34">
        <v>681482525.25</v>
      </c>
      <c r="F80" s="33">
        <f t="shared" si="14"/>
        <v>681482525.25</v>
      </c>
      <c r="G80" s="34">
        <v>0</v>
      </c>
      <c r="H80" s="34">
        <v>681482525.25</v>
      </c>
      <c r="I80" s="33">
        <f t="shared" si="16"/>
        <v>681482525.25</v>
      </c>
    </row>
    <row r="81" spans="1:9" x14ac:dyDescent="0.35">
      <c r="A81" s="166" t="s">
        <v>129</v>
      </c>
      <c r="B81" s="167"/>
      <c r="C81" s="5">
        <v>73</v>
      </c>
      <c r="D81" s="33">
        <f>D82+D83+D84</f>
        <v>66981803.620000005</v>
      </c>
      <c r="E81" s="33">
        <f>E82+E83+E84</f>
        <v>206447109.61999995</v>
      </c>
      <c r="F81" s="33">
        <f t="shared" si="14"/>
        <v>273428913.23999995</v>
      </c>
      <c r="G81" s="33">
        <f t="shared" ref="G81:H81" si="17">G82+G83+G84</f>
        <v>147994829.09999999</v>
      </c>
      <c r="H81" s="33">
        <f t="shared" si="17"/>
        <v>368660864.92999995</v>
      </c>
      <c r="I81" s="33">
        <f t="shared" si="16"/>
        <v>516655694.02999997</v>
      </c>
    </row>
    <row r="82" spans="1:9" x14ac:dyDescent="0.35">
      <c r="A82" s="165" t="s">
        <v>130</v>
      </c>
      <c r="B82" s="165"/>
      <c r="C82" s="6">
        <v>74</v>
      </c>
      <c r="D82" s="34">
        <v>0</v>
      </c>
      <c r="E82" s="34">
        <v>50649940.730000004</v>
      </c>
      <c r="F82" s="33">
        <f t="shared" si="14"/>
        <v>50649940.730000004</v>
      </c>
      <c r="G82" s="34">
        <v>0</v>
      </c>
      <c r="H82" s="34">
        <v>50470924.659999996</v>
      </c>
      <c r="I82" s="33">
        <f t="shared" si="16"/>
        <v>50470924.659999996</v>
      </c>
    </row>
    <row r="83" spans="1:9" x14ac:dyDescent="0.35">
      <c r="A83" s="165" t="s">
        <v>131</v>
      </c>
      <c r="B83" s="165"/>
      <c r="C83" s="6">
        <v>75</v>
      </c>
      <c r="D83" s="34">
        <v>66981803.620000005</v>
      </c>
      <c r="E83" s="34">
        <v>155797168.88999996</v>
      </c>
      <c r="F83" s="33">
        <f t="shared" si="14"/>
        <v>222778972.50999996</v>
      </c>
      <c r="G83" s="34">
        <v>147994829.09999999</v>
      </c>
      <c r="H83" s="34">
        <v>318189940.26999998</v>
      </c>
      <c r="I83" s="33">
        <f t="shared" si="16"/>
        <v>466184769.37</v>
      </c>
    </row>
    <row r="84" spans="1:9" x14ac:dyDescent="0.35">
      <c r="A84" s="165" t="s">
        <v>132</v>
      </c>
      <c r="B84" s="165"/>
      <c r="C84" s="6">
        <v>76</v>
      </c>
      <c r="D84" s="34">
        <v>0</v>
      </c>
      <c r="E84" s="34">
        <v>0</v>
      </c>
      <c r="F84" s="33">
        <f t="shared" si="14"/>
        <v>0</v>
      </c>
      <c r="G84" s="34">
        <v>0</v>
      </c>
      <c r="H84" s="34">
        <v>0</v>
      </c>
      <c r="I84" s="33">
        <f t="shared" si="16"/>
        <v>0</v>
      </c>
    </row>
    <row r="85" spans="1:9" x14ac:dyDescent="0.35">
      <c r="A85" s="166" t="s">
        <v>133</v>
      </c>
      <c r="B85" s="167"/>
      <c r="C85" s="5">
        <v>77</v>
      </c>
      <c r="D85" s="33">
        <f>D86+D87+D88</f>
        <v>85295937.189999998</v>
      </c>
      <c r="E85" s="33">
        <f>E86+E87+E88</f>
        <v>316742638.75</v>
      </c>
      <c r="F85" s="33">
        <f t="shared" si="14"/>
        <v>402038575.94</v>
      </c>
      <c r="G85" s="33">
        <f t="shared" ref="G85:H85" si="18">G86+G87+G88</f>
        <v>85295937.189999998</v>
      </c>
      <c r="H85" s="33">
        <f t="shared" si="18"/>
        <v>316742638.75</v>
      </c>
      <c r="I85" s="33">
        <f t="shared" si="16"/>
        <v>402038575.94</v>
      </c>
    </row>
    <row r="86" spans="1:9" x14ac:dyDescent="0.35">
      <c r="A86" s="165" t="s">
        <v>134</v>
      </c>
      <c r="B86" s="165"/>
      <c r="C86" s="6">
        <v>78</v>
      </c>
      <c r="D86" s="34">
        <v>2214436</v>
      </c>
      <c r="E86" s="34">
        <v>27864354</v>
      </c>
      <c r="F86" s="33">
        <f t="shared" si="14"/>
        <v>30078790</v>
      </c>
      <c r="G86" s="34">
        <v>2214436</v>
      </c>
      <c r="H86" s="34">
        <v>27864354</v>
      </c>
      <c r="I86" s="33">
        <f t="shared" si="16"/>
        <v>30078790</v>
      </c>
    </row>
    <row r="87" spans="1:9" x14ac:dyDescent="0.35">
      <c r="A87" s="165" t="s">
        <v>135</v>
      </c>
      <c r="B87" s="165"/>
      <c r="C87" s="6">
        <v>79</v>
      </c>
      <c r="D87" s="34">
        <v>7581501.1900000004</v>
      </c>
      <c r="E87" s="34">
        <v>139638995.30000001</v>
      </c>
      <c r="F87" s="33">
        <f t="shared" si="14"/>
        <v>147220496.49000001</v>
      </c>
      <c r="G87" s="34">
        <v>7581501.1900000004</v>
      </c>
      <c r="H87" s="34">
        <v>139638995.30000001</v>
      </c>
      <c r="I87" s="33">
        <f t="shared" si="16"/>
        <v>147220496.49000001</v>
      </c>
    </row>
    <row r="88" spans="1:9" x14ac:dyDescent="0.35">
      <c r="A88" s="165" t="s">
        <v>136</v>
      </c>
      <c r="B88" s="165"/>
      <c r="C88" s="6">
        <v>80</v>
      </c>
      <c r="D88" s="34">
        <v>75500000</v>
      </c>
      <c r="E88" s="34">
        <v>149239289.44999999</v>
      </c>
      <c r="F88" s="33">
        <f t="shared" si="14"/>
        <v>224739289.44999999</v>
      </c>
      <c r="G88" s="34">
        <v>75500000</v>
      </c>
      <c r="H88" s="34">
        <v>149239289.44999999</v>
      </c>
      <c r="I88" s="33">
        <f t="shared" si="16"/>
        <v>224739289.44999999</v>
      </c>
    </row>
    <row r="89" spans="1:9" ht="26" customHeight="1" x14ac:dyDescent="0.35">
      <c r="A89" s="166" t="s">
        <v>137</v>
      </c>
      <c r="B89" s="167"/>
      <c r="C89" s="5">
        <v>81</v>
      </c>
      <c r="D89" s="33">
        <f>D90+D91</f>
        <v>81333516.049999997</v>
      </c>
      <c r="E89" s="33">
        <f>E90+E91</f>
        <v>513197146.36999995</v>
      </c>
      <c r="F89" s="33">
        <f t="shared" si="14"/>
        <v>594530662.41999996</v>
      </c>
      <c r="G89" s="33">
        <f t="shared" ref="G89:H89" si="19">G90+G91</f>
        <v>117543394.86</v>
      </c>
      <c r="H89" s="33">
        <f t="shared" si="19"/>
        <v>748287004.90999997</v>
      </c>
      <c r="I89" s="33">
        <f t="shared" si="16"/>
        <v>865830399.76999998</v>
      </c>
    </row>
    <row r="90" spans="1:9" x14ac:dyDescent="0.35">
      <c r="A90" s="165" t="s">
        <v>138</v>
      </c>
      <c r="B90" s="165"/>
      <c r="C90" s="6">
        <v>82</v>
      </c>
      <c r="D90" s="34">
        <v>81333516.049999997</v>
      </c>
      <c r="E90" s="34">
        <v>513197146.36999995</v>
      </c>
      <c r="F90" s="33">
        <f t="shared" si="14"/>
        <v>594530662.41999996</v>
      </c>
      <c r="G90" s="34">
        <v>117543394.86</v>
      </c>
      <c r="H90" s="34">
        <v>748287004.90999997</v>
      </c>
      <c r="I90" s="33">
        <f t="shared" si="16"/>
        <v>865830399.76999998</v>
      </c>
    </row>
    <row r="91" spans="1:9" x14ac:dyDescent="0.35">
      <c r="A91" s="165" t="s">
        <v>139</v>
      </c>
      <c r="B91" s="165"/>
      <c r="C91" s="6">
        <v>83</v>
      </c>
      <c r="D91" s="34">
        <v>0</v>
      </c>
      <c r="E91" s="34">
        <v>0</v>
      </c>
      <c r="F91" s="33">
        <f t="shared" si="14"/>
        <v>0</v>
      </c>
      <c r="G91" s="34">
        <v>0</v>
      </c>
      <c r="H91" s="34">
        <v>0</v>
      </c>
      <c r="I91" s="33">
        <f t="shared" si="16"/>
        <v>0</v>
      </c>
    </row>
    <row r="92" spans="1:9" ht="24" customHeight="1" x14ac:dyDescent="0.35">
      <c r="A92" s="166" t="s">
        <v>140</v>
      </c>
      <c r="B92" s="167"/>
      <c r="C92" s="5">
        <v>84</v>
      </c>
      <c r="D92" s="33">
        <f>D93+D94</f>
        <v>36209878.813520119</v>
      </c>
      <c r="E92" s="33">
        <f>E93+E94</f>
        <v>234207877.86598232</v>
      </c>
      <c r="F92" s="33">
        <f t="shared" si="14"/>
        <v>270417756.67950243</v>
      </c>
      <c r="G92" s="33">
        <f t="shared" ref="G92:H92" si="20">G93+G94</f>
        <v>39675941.696556896</v>
      </c>
      <c r="H92" s="33">
        <f t="shared" si="20"/>
        <v>253454771.33000001</v>
      </c>
      <c r="I92" s="33">
        <f t="shared" si="16"/>
        <v>293130713.02655691</v>
      </c>
    </row>
    <row r="93" spans="1:9" x14ac:dyDescent="0.35">
      <c r="A93" s="165" t="s">
        <v>141</v>
      </c>
      <c r="B93" s="165"/>
      <c r="C93" s="6">
        <v>85</v>
      </c>
      <c r="D93" s="34">
        <v>36209878.813520119</v>
      </c>
      <c r="E93" s="34">
        <v>234207877.86598232</v>
      </c>
      <c r="F93" s="33">
        <f t="shared" si="14"/>
        <v>270417756.67950243</v>
      </c>
      <c r="G93" s="34">
        <v>39675941.696556896</v>
      </c>
      <c r="H93" s="34">
        <v>253454771.33000001</v>
      </c>
      <c r="I93" s="33">
        <f t="shared" si="16"/>
        <v>293130713.02655691</v>
      </c>
    </row>
    <row r="94" spans="1:9" x14ac:dyDescent="0.35">
      <c r="A94" s="165" t="s">
        <v>142</v>
      </c>
      <c r="B94" s="165"/>
      <c r="C94" s="6">
        <v>86</v>
      </c>
      <c r="D94" s="34">
        <v>0</v>
      </c>
      <c r="E94" s="34">
        <v>0</v>
      </c>
      <c r="F94" s="33">
        <f t="shared" si="14"/>
        <v>0</v>
      </c>
      <c r="G94" s="34">
        <v>0</v>
      </c>
      <c r="H94" s="34">
        <v>0</v>
      </c>
      <c r="I94" s="33">
        <f t="shared" si="16"/>
        <v>0</v>
      </c>
    </row>
    <row r="95" spans="1:9" x14ac:dyDescent="0.35">
      <c r="A95" s="168" t="s">
        <v>143</v>
      </c>
      <c r="B95" s="165"/>
      <c r="C95" s="6">
        <v>87</v>
      </c>
      <c r="D95" s="34">
        <v>0</v>
      </c>
      <c r="E95" s="34">
        <v>0</v>
      </c>
      <c r="F95" s="33">
        <f t="shared" si="14"/>
        <v>0</v>
      </c>
      <c r="G95" s="34">
        <v>0</v>
      </c>
      <c r="H95" s="34">
        <v>0</v>
      </c>
      <c r="I95" s="33">
        <f t="shared" si="16"/>
        <v>0</v>
      </c>
    </row>
    <row r="96" spans="1:9" x14ac:dyDescent="0.35">
      <c r="A96" s="168" t="s">
        <v>144</v>
      </c>
      <c r="B96" s="165"/>
      <c r="C96" s="6">
        <v>88</v>
      </c>
      <c r="D96" s="34">
        <v>0</v>
      </c>
      <c r="E96" s="34">
        <v>0</v>
      </c>
      <c r="F96" s="33">
        <f t="shared" si="14"/>
        <v>0</v>
      </c>
      <c r="G96" s="34">
        <v>0</v>
      </c>
      <c r="H96" s="34">
        <v>0</v>
      </c>
      <c r="I96" s="33">
        <f t="shared" si="16"/>
        <v>0</v>
      </c>
    </row>
    <row r="97" spans="1:9" x14ac:dyDescent="0.35">
      <c r="A97" s="166" t="s">
        <v>145</v>
      </c>
      <c r="B97" s="167"/>
      <c r="C97" s="5">
        <v>89</v>
      </c>
      <c r="D97" s="33">
        <f>D98+D99+D100+D101+D102+D103</f>
        <v>2411166081.7399998</v>
      </c>
      <c r="E97" s="33">
        <f>E98+E99+E100+E101+E102+E103</f>
        <v>3758389640.6499996</v>
      </c>
      <c r="F97" s="33">
        <f t="shared" si="14"/>
        <v>6169555722.3899994</v>
      </c>
      <c r="G97" s="33">
        <f t="shared" ref="G97:H97" si="21">G98+G99+G100+G101+G102+G103</f>
        <v>2572182412.9300003</v>
      </c>
      <c r="H97" s="33">
        <f t="shared" si="21"/>
        <v>3712920109.0699997</v>
      </c>
      <c r="I97" s="33">
        <f t="shared" si="16"/>
        <v>6285102522</v>
      </c>
    </row>
    <row r="98" spans="1:9" x14ac:dyDescent="0.35">
      <c r="A98" s="165" t="s">
        <v>146</v>
      </c>
      <c r="B98" s="165"/>
      <c r="C98" s="6">
        <v>90</v>
      </c>
      <c r="D98" s="34">
        <v>4345474.71</v>
      </c>
      <c r="E98" s="34">
        <v>1135019493.4200003</v>
      </c>
      <c r="F98" s="33">
        <f t="shared" si="14"/>
        <v>1139364968.1300004</v>
      </c>
      <c r="G98" s="34">
        <v>4869308.45</v>
      </c>
      <c r="H98" s="34">
        <v>1130567019.9099996</v>
      </c>
      <c r="I98" s="33">
        <f t="shared" si="16"/>
        <v>1135436328.3599997</v>
      </c>
    </row>
    <row r="99" spans="1:9" x14ac:dyDescent="0.35">
      <c r="A99" s="165" t="s">
        <v>147</v>
      </c>
      <c r="B99" s="165"/>
      <c r="C99" s="6">
        <v>91</v>
      </c>
      <c r="D99" s="34">
        <v>2337954488.4299998</v>
      </c>
      <c r="E99" s="34">
        <v>29250665.5</v>
      </c>
      <c r="F99" s="33">
        <f t="shared" si="14"/>
        <v>2367205153.9299998</v>
      </c>
      <c r="G99" s="34">
        <v>2505680868.9800005</v>
      </c>
      <c r="H99" s="34">
        <v>17908413.02</v>
      </c>
      <c r="I99" s="33">
        <f t="shared" si="16"/>
        <v>2523589282.0000005</v>
      </c>
    </row>
    <row r="100" spans="1:9" x14ac:dyDescent="0.35">
      <c r="A100" s="165" t="s">
        <v>148</v>
      </c>
      <c r="B100" s="165"/>
      <c r="C100" s="6">
        <v>92</v>
      </c>
      <c r="D100" s="34">
        <v>68866118.600000009</v>
      </c>
      <c r="E100" s="34">
        <v>2558582618.7299995</v>
      </c>
      <c r="F100" s="33">
        <f t="shared" si="14"/>
        <v>2627448737.3299994</v>
      </c>
      <c r="G100" s="34">
        <v>61632235.5</v>
      </c>
      <c r="H100" s="34">
        <v>2532867656.1400003</v>
      </c>
      <c r="I100" s="33">
        <f t="shared" si="16"/>
        <v>2594499891.6400003</v>
      </c>
    </row>
    <row r="101" spans="1:9" x14ac:dyDescent="0.35">
      <c r="A101" s="165" t="s">
        <v>149</v>
      </c>
      <c r="B101" s="165"/>
      <c r="C101" s="6">
        <v>93</v>
      </c>
      <c r="D101" s="34">
        <v>0</v>
      </c>
      <c r="E101" s="34">
        <v>6487900</v>
      </c>
      <c r="F101" s="33">
        <f t="shared" si="14"/>
        <v>6487900</v>
      </c>
      <c r="G101" s="34">
        <v>0</v>
      </c>
      <c r="H101" s="34">
        <v>7653600</v>
      </c>
      <c r="I101" s="33">
        <f t="shared" si="16"/>
        <v>7653600</v>
      </c>
    </row>
    <row r="102" spans="1:9" x14ac:dyDescent="0.35">
      <c r="A102" s="165" t="s">
        <v>150</v>
      </c>
      <c r="B102" s="165"/>
      <c r="C102" s="6">
        <v>94</v>
      </c>
      <c r="D102" s="34">
        <v>0</v>
      </c>
      <c r="E102" s="34">
        <v>7055533</v>
      </c>
      <c r="F102" s="33">
        <f t="shared" si="14"/>
        <v>7055533</v>
      </c>
      <c r="G102" s="34">
        <v>0</v>
      </c>
      <c r="H102" s="34">
        <v>7055533</v>
      </c>
      <c r="I102" s="33">
        <f t="shared" si="16"/>
        <v>7055533</v>
      </c>
    </row>
    <row r="103" spans="1:9" x14ac:dyDescent="0.35">
      <c r="A103" s="165" t="s">
        <v>151</v>
      </c>
      <c r="B103" s="165"/>
      <c r="C103" s="6">
        <v>95</v>
      </c>
      <c r="D103" s="34">
        <v>0</v>
      </c>
      <c r="E103" s="34">
        <v>21993430</v>
      </c>
      <c r="F103" s="33">
        <f t="shared" si="14"/>
        <v>21993430</v>
      </c>
      <c r="G103" s="34">
        <v>0</v>
      </c>
      <c r="H103" s="34">
        <v>16867887</v>
      </c>
      <c r="I103" s="33">
        <f t="shared" si="16"/>
        <v>16867887</v>
      </c>
    </row>
    <row r="104" spans="1:9" ht="36.65" customHeight="1" x14ac:dyDescent="0.35">
      <c r="A104" s="168" t="s">
        <v>152</v>
      </c>
      <c r="B104" s="165"/>
      <c r="C104" s="6">
        <v>96</v>
      </c>
      <c r="D104" s="34">
        <v>434791407.22000003</v>
      </c>
      <c r="E104" s="34">
        <v>0</v>
      </c>
      <c r="F104" s="33">
        <f t="shared" si="14"/>
        <v>434791407.22000003</v>
      </c>
      <c r="G104" s="34">
        <v>445325558.54000002</v>
      </c>
      <c r="H104" s="34">
        <v>0</v>
      </c>
      <c r="I104" s="33">
        <f t="shared" si="16"/>
        <v>445325558.54000002</v>
      </c>
    </row>
    <row r="105" spans="1:9" x14ac:dyDescent="0.35">
      <c r="A105" s="166" t="s">
        <v>153</v>
      </c>
      <c r="B105" s="167"/>
      <c r="C105" s="5">
        <v>97</v>
      </c>
      <c r="D105" s="33">
        <f>D106+D107</f>
        <v>3318529.3299999991</v>
      </c>
      <c r="E105" s="33">
        <f>E106+E107</f>
        <v>100316437.55999999</v>
      </c>
      <c r="F105" s="33">
        <f t="shared" si="14"/>
        <v>103634966.88999999</v>
      </c>
      <c r="G105" s="33">
        <f t="shared" ref="G105:H105" si="22">G106+G107</f>
        <v>2930875.4000000004</v>
      </c>
      <c r="H105" s="33">
        <f t="shared" si="22"/>
        <v>104301521.74999999</v>
      </c>
      <c r="I105" s="33">
        <f t="shared" si="16"/>
        <v>107232397.14999999</v>
      </c>
    </row>
    <row r="106" spans="1:9" x14ac:dyDescent="0.35">
      <c r="A106" s="165" t="s">
        <v>154</v>
      </c>
      <c r="B106" s="165"/>
      <c r="C106" s="6">
        <v>98</v>
      </c>
      <c r="D106" s="34">
        <v>3063588.7799999993</v>
      </c>
      <c r="E106" s="34">
        <v>95800688.819999993</v>
      </c>
      <c r="F106" s="33">
        <f t="shared" si="14"/>
        <v>98864277.599999994</v>
      </c>
      <c r="G106" s="34">
        <v>2930875.4000000004</v>
      </c>
      <c r="H106" s="34">
        <v>99785773.00999999</v>
      </c>
      <c r="I106" s="33">
        <f t="shared" si="16"/>
        <v>102716648.41</v>
      </c>
    </row>
    <row r="107" spans="1:9" x14ac:dyDescent="0.35">
      <c r="A107" s="165" t="s">
        <v>155</v>
      </c>
      <c r="B107" s="165"/>
      <c r="C107" s="6">
        <v>99</v>
      </c>
      <c r="D107" s="34">
        <v>254940.55</v>
      </c>
      <c r="E107" s="34">
        <v>4515748.74</v>
      </c>
      <c r="F107" s="33">
        <f t="shared" si="14"/>
        <v>4770689.29</v>
      </c>
      <c r="G107" s="34">
        <v>0</v>
      </c>
      <c r="H107" s="34">
        <v>4515748.74</v>
      </c>
      <c r="I107" s="33">
        <f t="shared" si="16"/>
        <v>4515748.74</v>
      </c>
    </row>
    <row r="108" spans="1:9" ht="22.25" customHeight="1" x14ac:dyDescent="0.35">
      <c r="A108" s="166" t="s">
        <v>156</v>
      </c>
      <c r="B108" s="167"/>
      <c r="C108" s="5">
        <v>100</v>
      </c>
      <c r="D108" s="33">
        <f>D109+D110</f>
        <v>14703322.73</v>
      </c>
      <c r="E108" s="33">
        <f>E109+E110</f>
        <v>65710341.099999994</v>
      </c>
      <c r="F108" s="33">
        <f t="shared" si="14"/>
        <v>80413663.829999998</v>
      </c>
      <c r="G108" s="33">
        <f t="shared" ref="G108:H108" si="23">G109+G110</f>
        <v>32486669.800000001</v>
      </c>
      <c r="H108" s="33">
        <f t="shared" si="23"/>
        <v>94182105.25</v>
      </c>
      <c r="I108" s="33">
        <f t="shared" si="16"/>
        <v>126668775.05</v>
      </c>
    </row>
    <row r="109" spans="1:9" x14ac:dyDescent="0.35">
      <c r="A109" s="165" t="s">
        <v>157</v>
      </c>
      <c r="B109" s="165"/>
      <c r="C109" s="6">
        <v>101</v>
      </c>
      <c r="D109" s="34">
        <v>14703322.75</v>
      </c>
      <c r="E109" s="34">
        <v>45631468.359999999</v>
      </c>
      <c r="F109" s="33">
        <f t="shared" si="14"/>
        <v>60334791.109999999</v>
      </c>
      <c r="G109" s="34">
        <v>32486669.800000001</v>
      </c>
      <c r="H109" s="34">
        <v>81151686.230000004</v>
      </c>
      <c r="I109" s="33">
        <f t="shared" si="16"/>
        <v>113638356.03</v>
      </c>
    </row>
    <row r="110" spans="1:9" x14ac:dyDescent="0.35">
      <c r="A110" s="165" t="s">
        <v>158</v>
      </c>
      <c r="B110" s="165"/>
      <c r="C110" s="6">
        <v>102</v>
      </c>
      <c r="D110" s="34">
        <v>-0.02</v>
      </c>
      <c r="E110" s="34">
        <v>20078872.739999998</v>
      </c>
      <c r="F110" s="33">
        <f t="shared" si="14"/>
        <v>20078872.719999999</v>
      </c>
      <c r="G110" s="34">
        <v>0</v>
      </c>
      <c r="H110" s="34">
        <v>13030419.02</v>
      </c>
      <c r="I110" s="33">
        <f t="shared" si="16"/>
        <v>13030419.02</v>
      </c>
    </row>
    <row r="111" spans="1:9" ht="30" customHeight="1" x14ac:dyDescent="0.35">
      <c r="A111" s="168" t="s">
        <v>159</v>
      </c>
      <c r="B111" s="165"/>
      <c r="C111" s="6">
        <v>103</v>
      </c>
      <c r="D111" s="34">
        <v>0</v>
      </c>
      <c r="E111" s="34">
        <v>0</v>
      </c>
      <c r="F111" s="33">
        <f t="shared" si="14"/>
        <v>0</v>
      </c>
      <c r="G111" s="34">
        <v>0</v>
      </c>
      <c r="H111" s="34">
        <v>0</v>
      </c>
      <c r="I111" s="33">
        <f t="shared" si="16"/>
        <v>0</v>
      </c>
    </row>
    <row r="112" spans="1:9" x14ac:dyDescent="0.35">
      <c r="A112" s="166" t="s">
        <v>160</v>
      </c>
      <c r="B112" s="167"/>
      <c r="C112" s="5">
        <v>104</v>
      </c>
      <c r="D112" s="33">
        <f>D113+D114+D115</f>
        <v>221050.92</v>
      </c>
      <c r="E112" s="33">
        <f>E113+E114+E115</f>
        <v>17068878.77</v>
      </c>
      <c r="F112" s="33">
        <f t="shared" si="14"/>
        <v>17289929.690000001</v>
      </c>
      <c r="G112" s="33">
        <f t="shared" ref="G112:H112" si="24">G113+G114+G115</f>
        <v>300004</v>
      </c>
      <c r="H112" s="33">
        <f t="shared" si="24"/>
        <v>271366762.89999998</v>
      </c>
      <c r="I112" s="33">
        <f t="shared" si="16"/>
        <v>271666766.89999998</v>
      </c>
    </row>
    <row r="113" spans="1:9" x14ac:dyDescent="0.35">
      <c r="A113" s="165" t="s">
        <v>161</v>
      </c>
      <c r="B113" s="165"/>
      <c r="C113" s="6">
        <v>105</v>
      </c>
      <c r="D113" s="34">
        <v>0</v>
      </c>
      <c r="E113" s="34">
        <v>0</v>
      </c>
      <c r="F113" s="33">
        <f t="shared" si="14"/>
        <v>0</v>
      </c>
      <c r="G113" s="34">
        <v>0</v>
      </c>
      <c r="H113" s="34">
        <v>0</v>
      </c>
      <c r="I113" s="33">
        <f t="shared" si="16"/>
        <v>0</v>
      </c>
    </row>
    <row r="114" spans="1:9" x14ac:dyDescent="0.35">
      <c r="A114" s="165" t="s">
        <v>162</v>
      </c>
      <c r="B114" s="165"/>
      <c r="C114" s="6">
        <v>106</v>
      </c>
      <c r="D114" s="34">
        <v>0</v>
      </c>
      <c r="E114" s="34">
        <v>0</v>
      </c>
      <c r="F114" s="33">
        <f t="shared" si="14"/>
        <v>0</v>
      </c>
      <c r="G114" s="34">
        <v>0</v>
      </c>
      <c r="H114" s="34">
        <v>0</v>
      </c>
      <c r="I114" s="33">
        <f t="shared" si="16"/>
        <v>0</v>
      </c>
    </row>
    <row r="115" spans="1:9" x14ac:dyDescent="0.35">
      <c r="A115" s="165" t="s">
        <v>163</v>
      </c>
      <c r="B115" s="165"/>
      <c r="C115" s="6">
        <v>107</v>
      </c>
      <c r="D115" s="34">
        <v>221050.92</v>
      </c>
      <c r="E115" s="34">
        <v>17068878.77</v>
      </c>
      <c r="F115" s="33">
        <f t="shared" si="14"/>
        <v>17289929.690000001</v>
      </c>
      <c r="G115" s="34">
        <v>300004</v>
      </c>
      <c r="H115" s="34">
        <v>271366762.89999998</v>
      </c>
      <c r="I115" s="33">
        <f t="shared" si="16"/>
        <v>271666766.89999998</v>
      </c>
    </row>
    <row r="116" spans="1:9" x14ac:dyDescent="0.35">
      <c r="A116" s="166" t="s">
        <v>164</v>
      </c>
      <c r="B116" s="167"/>
      <c r="C116" s="5">
        <v>108</v>
      </c>
      <c r="D116" s="33">
        <f>D117+D118+D119+D120</f>
        <v>18193276.490000002</v>
      </c>
      <c r="E116" s="33">
        <f>E117+E118+E119+E120</f>
        <v>220781205.95000011</v>
      </c>
      <c r="F116" s="33">
        <f t="shared" si="14"/>
        <v>238974482.44000012</v>
      </c>
      <c r="G116" s="33">
        <f t="shared" ref="G116:H116" si="25">G117+G118+G119+G120</f>
        <v>16312650.219999995</v>
      </c>
      <c r="H116" s="33">
        <f t="shared" si="25"/>
        <v>209728027.85000008</v>
      </c>
      <c r="I116" s="33">
        <f t="shared" si="16"/>
        <v>226040678.07000008</v>
      </c>
    </row>
    <row r="117" spans="1:9" x14ac:dyDescent="0.35">
      <c r="A117" s="165" t="s">
        <v>165</v>
      </c>
      <c r="B117" s="165"/>
      <c r="C117" s="6">
        <v>109</v>
      </c>
      <c r="D117" s="34">
        <v>4692104.8100000015</v>
      </c>
      <c r="E117" s="34">
        <v>81962573.899999991</v>
      </c>
      <c r="F117" s="33">
        <f t="shared" si="14"/>
        <v>86654678.709999993</v>
      </c>
      <c r="G117" s="34">
        <v>4067619.83</v>
      </c>
      <c r="H117" s="34">
        <v>78960077.450000003</v>
      </c>
      <c r="I117" s="33">
        <f t="shared" si="16"/>
        <v>83027697.280000001</v>
      </c>
    </row>
    <row r="118" spans="1:9" x14ac:dyDescent="0.35">
      <c r="A118" s="165" t="s">
        <v>166</v>
      </c>
      <c r="B118" s="165"/>
      <c r="C118" s="6">
        <v>110</v>
      </c>
      <c r="D118" s="34">
        <v>15734.98</v>
      </c>
      <c r="E118" s="34">
        <v>58462069.510000005</v>
      </c>
      <c r="F118" s="33">
        <f t="shared" si="14"/>
        <v>58477804.490000002</v>
      </c>
      <c r="G118" s="34">
        <v>21960.52</v>
      </c>
      <c r="H118" s="34">
        <v>43692666.289999999</v>
      </c>
      <c r="I118" s="33">
        <f t="shared" si="16"/>
        <v>43714626.810000002</v>
      </c>
    </row>
    <row r="119" spans="1:9" x14ac:dyDescent="0.35">
      <c r="A119" s="165" t="s">
        <v>167</v>
      </c>
      <c r="B119" s="165"/>
      <c r="C119" s="6">
        <v>111</v>
      </c>
      <c r="D119" s="34">
        <v>0</v>
      </c>
      <c r="E119" s="34">
        <v>0</v>
      </c>
      <c r="F119" s="33">
        <f t="shared" si="14"/>
        <v>0</v>
      </c>
      <c r="G119" s="34">
        <v>0</v>
      </c>
      <c r="H119" s="34">
        <v>0</v>
      </c>
      <c r="I119" s="33">
        <f t="shared" si="16"/>
        <v>0</v>
      </c>
    </row>
    <row r="120" spans="1:9" x14ac:dyDescent="0.35">
      <c r="A120" s="165" t="s">
        <v>168</v>
      </c>
      <c r="B120" s="165"/>
      <c r="C120" s="6">
        <v>112</v>
      </c>
      <c r="D120" s="34">
        <v>13485436.699999999</v>
      </c>
      <c r="E120" s="34">
        <v>80356562.540000111</v>
      </c>
      <c r="F120" s="33">
        <f t="shared" si="14"/>
        <v>93841999.240000114</v>
      </c>
      <c r="G120" s="34">
        <v>12223069.869999995</v>
      </c>
      <c r="H120" s="34">
        <v>87075284.110000089</v>
      </c>
      <c r="I120" s="33">
        <f t="shared" si="16"/>
        <v>99298353.980000079</v>
      </c>
    </row>
    <row r="121" spans="1:9" ht="20.399999999999999" customHeight="1" x14ac:dyDescent="0.35">
      <c r="A121" s="166" t="s">
        <v>169</v>
      </c>
      <c r="B121" s="167"/>
      <c r="C121" s="5">
        <v>113</v>
      </c>
      <c r="D121" s="33">
        <f>D122+D123</f>
        <v>19331325.780000005</v>
      </c>
      <c r="E121" s="33">
        <f>E122+E123</f>
        <v>333594410.71000016</v>
      </c>
      <c r="F121" s="33">
        <f t="shared" si="14"/>
        <v>352925736.49000019</v>
      </c>
      <c r="G121" s="33">
        <f t="shared" ref="G121:H121" si="26">G122+G123</f>
        <v>22591364.969999999</v>
      </c>
      <c r="H121" s="33">
        <f t="shared" si="26"/>
        <v>312310666.44999999</v>
      </c>
      <c r="I121" s="33">
        <f t="shared" si="16"/>
        <v>334902031.41999996</v>
      </c>
    </row>
    <row r="122" spans="1:9" x14ac:dyDescent="0.35">
      <c r="A122" s="165" t="s">
        <v>170</v>
      </c>
      <c r="B122" s="165"/>
      <c r="C122" s="6">
        <v>114</v>
      </c>
      <c r="D122" s="34">
        <v>0</v>
      </c>
      <c r="E122" s="34">
        <v>0</v>
      </c>
      <c r="F122" s="33">
        <f t="shared" si="14"/>
        <v>0</v>
      </c>
      <c r="G122" s="34">
        <v>0</v>
      </c>
      <c r="H122" s="34">
        <v>0</v>
      </c>
      <c r="I122" s="33">
        <f t="shared" si="16"/>
        <v>0</v>
      </c>
    </row>
    <row r="123" spans="1:9" ht="21" customHeight="1" x14ac:dyDescent="0.35">
      <c r="A123" s="165" t="s">
        <v>171</v>
      </c>
      <c r="B123" s="165"/>
      <c r="C123" s="6">
        <v>115</v>
      </c>
      <c r="D123" s="34">
        <v>19331325.780000005</v>
      </c>
      <c r="E123" s="34">
        <v>333594410.71000016</v>
      </c>
      <c r="F123" s="33">
        <f t="shared" si="14"/>
        <v>352925736.49000019</v>
      </c>
      <c r="G123" s="34">
        <v>22591364.969999999</v>
      </c>
      <c r="H123" s="34">
        <v>312310666.44999999</v>
      </c>
      <c r="I123" s="33">
        <f t="shared" si="16"/>
        <v>334902031.41999996</v>
      </c>
    </row>
    <row r="124" spans="1:9" ht="26.4" customHeight="1" x14ac:dyDescent="0.35">
      <c r="A124" s="166" t="s">
        <v>172</v>
      </c>
      <c r="B124" s="167"/>
      <c r="C124" s="5">
        <v>116</v>
      </c>
      <c r="D124" s="33">
        <f>D95++D96+D97+D104+D105+D108+D111+D112+D116+D121+D76</f>
        <v>3215834849.8835201</v>
      </c>
      <c r="E124" s="33">
        <f>E95++E96+E97+E104+E105+E108+E111+E112+E116+E121+E76</f>
        <v>6992975292.5959816</v>
      </c>
      <c r="F124" s="33">
        <f t="shared" si="14"/>
        <v>10208810142.479502</v>
      </c>
      <c r="G124" s="33">
        <f t="shared" ref="G124:H124" si="27">G95++G96+G97+G104+G105+G108+G111+G112+G116+G121+G76</f>
        <v>3526928358.7065573</v>
      </c>
      <c r="H124" s="33">
        <f t="shared" si="27"/>
        <v>7618474078.4399986</v>
      </c>
      <c r="I124" s="33">
        <f t="shared" si="16"/>
        <v>11145402437.146557</v>
      </c>
    </row>
    <row r="125" spans="1:9" x14ac:dyDescent="0.35">
      <c r="A125" s="168" t="s">
        <v>173</v>
      </c>
      <c r="B125" s="165"/>
      <c r="C125" s="6">
        <v>117</v>
      </c>
      <c r="D125" s="34">
        <v>172028970.68000001</v>
      </c>
      <c r="E125" s="34">
        <v>2579201307.9300003</v>
      </c>
      <c r="F125" s="33">
        <f t="shared" si="14"/>
        <v>2751230278.6100001</v>
      </c>
      <c r="G125" s="34">
        <v>265956260.65000001</v>
      </c>
      <c r="H125" s="34">
        <v>2518024767.2600002</v>
      </c>
      <c r="I125" s="33">
        <f t="shared" si="16"/>
        <v>2783981027.9100003</v>
      </c>
    </row>
  </sheetData>
  <sheetProtection algorithmName="SHA-512" hashValue="fwDT6DxzxvTIBQcs3jDyUlPlZxPh8jIqKce+oFsP+xZAZFMyoTOEtmImu8Vndr/W2HJGC2wctRweIUmg2/9Azg==" saltValue="3mNjG9ao+LrckEH80OTSHw==" spinCount="100000" sheet="1" objects="1" scenarios="1"/>
  <mergeCells count="126">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I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5:B15"/>
    <mergeCell ref="A16:B16"/>
    <mergeCell ref="A17:B17"/>
    <mergeCell ref="A6:B6"/>
    <mergeCell ref="A7:I7"/>
    <mergeCell ref="A8:B8"/>
    <mergeCell ref="A9:B9"/>
    <mergeCell ref="A10:B10"/>
    <mergeCell ref="A11:B11"/>
    <mergeCell ref="A1:I1"/>
    <mergeCell ref="A2:I2"/>
    <mergeCell ref="A4:B5"/>
    <mergeCell ref="C4:C5"/>
    <mergeCell ref="D4:F4"/>
    <mergeCell ref="G4:I4"/>
    <mergeCell ref="A12:B12"/>
    <mergeCell ref="A13:B13"/>
    <mergeCell ref="A14:B14"/>
  </mergeCells>
  <dataValidations count="4">
    <dataValidation type="whole" operator="lessThanOrEqual" allowBlank="1" showInputMessage="1" showErrorMessage="1" errorTitle="Incorrect entry" error="You can enter only negative whole numbers or a zero." sqref="G91:H91 D94:E94 D91:E91 G94:H94">
      <formula1>0</formula1>
    </dataValidation>
    <dataValidation type="whole" operator="greaterThanOrEqual" allowBlank="1" showInputMessage="1" showErrorMessage="1" errorTitle="Incorrect entry" error="You can enter only positive whole numbers or a zero." sqref="G90:H90 G85:H88 G77:H80 G95:H125 D77:E80 D85:E88 D90:E90 D93:E93 D95:E125 G93:H93">
      <formula1>0</formula1>
    </dataValidation>
    <dataValidation type="whole" operator="greaterThanOrEqual" allowBlank="1" showErrorMessage="1" errorTitle="Incorrect entry" error="You can enter only positive whole numbers or a zero." sqref="D8:I74">
      <formula1>0</formula1>
    </dataValidation>
    <dataValidation type="whole" operator="notEqual" allowBlank="1" showInputMessage="1" showErrorMessage="1" errorTitle="Invalid entry" error="You can enter only whole numbers (positive or negative) and a zero." sqref="D76:I76 D89:I89 G81:H84 D81:E84 F93:F125 F77:F88 F90:F91 D92:I92 I77:I88 I90:I91 I93:I125">
      <formula1>999999999</formula1>
    </dataValidation>
  </dataValidations>
  <pageMargins left="0.7" right="0.7" top="0.75" bottom="0.75" header="0.3" footer="0.3"/>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zoomScale="70" zoomScaleNormal="70" workbookViewId="0">
      <selection activeCell="I7" sqref="I7"/>
    </sheetView>
  </sheetViews>
  <sheetFormatPr defaultColWidth="8.90625" defaultRowHeight="14.5" x14ac:dyDescent="0.35"/>
  <cols>
    <col min="1" max="1" width="26.6328125" style="1" customWidth="1"/>
    <col min="2" max="2" width="15" style="1" customWidth="1"/>
    <col min="3" max="3" width="8.90625" style="1"/>
    <col min="4" max="4" width="10.453125" style="25" customWidth="1"/>
    <col min="5" max="6" width="11.6328125" style="25" customWidth="1"/>
    <col min="7" max="7" width="10.453125" style="25" customWidth="1"/>
    <col min="8" max="9" width="11.6328125" style="25" customWidth="1"/>
    <col min="10" max="10" width="8.90625" style="1"/>
    <col min="11" max="11" width="14.6328125" style="1" bestFit="1" customWidth="1"/>
    <col min="12" max="13" width="16.36328125" style="1" bestFit="1" customWidth="1"/>
    <col min="14" max="14" width="14.6328125" style="1" bestFit="1" customWidth="1"/>
    <col min="15" max="16" width="11.36328125" style="1" customWidth="1"/>
    <col min="17" max="17" width="12.90625" style="1" bestFit="1" customWidth="1"/>
    <col min="18" max="18" width="11.90625" style="1" bestFit="1" customWidth="1"/>
    <col min="19" max="22" width="12.90625" style="1" bestFit="1" customWidth="1"/>
    <col min="23" max="23" width="13.6328125" style="1" bestFit="1" customWidth="1"/>
    <col min="24" max="16384" width="8.90625" style="1"/>
  </cols>
  <sheetData>
    <row r="1" spans="1:9" ht="15.5" x14ac:dyDescent="0.35">
      <c r="A1" s="173" t="s">
        <v>174</v>
      </c>
      <c r="B1" s="158"/>
      <c r="C1" s="158"/>
      <c r="D1" s="158"/>
      <c r="E1" s="158"/>
      <c r="F1" s="158"/>
      <c r="G1" s="158"/>
      <c r="H1" s="158"/>
      <c r="I1" s="158"/>
    </row>
    <row r="2" spans="1:9" x14ac:dyDescent="0.35">
      <c r="A2" s="159" t="s">
        <v>410</v>
      </c>
      <c r="B2" s="174"/>
      <c r="C2" s="174"/>
      <c r="D2" s="174"/>
      <c r="E2" s="174"/>
      <c r="F2" s="174"/>
      <c r="G2" s="174"/>
      <c r="H2" s="174"/>
      <c r="I2" s="174"/>
    </row>
    <row r="3" spans="1:9" x14ac:dyDescent="0.35">
      <c r="A3" s="175" t="s">
        <v>175</v>
      </c>
      <c r="B3" s="176"/>
      <c r="C3" s="176"/>
      <c r="D3" s="176"/>
      <c r="E3" s="176"/>
      <c r="F3" s="176"/>
      <c r="G3" s="176"/>
      <c r="H3" s="176"/>
      <c r="I3" s="176"/>
    </row>
    <row r="4" spans="1:9" ht="33.75" customHeight="1" x14ac:dyDescent="0.35">
      <c r="A4" s="161" t="s">
        <v>176</v>
      </c>
      <c r="B4" s="162"/>
      <c r="C4" s="161" t="s">
        <v>177</v>
      </c>
      <c r="D4" s="163" t="s">
        <v>178</v>
      </c>
      <c r="E4" s="164"/>
      <c r="F4" s="164"/>
      <c r="G4" s="163" t="s">
        <v>179</v>
      </c>
      <c r="H4" s="164"/>
      <c r="I4" s="164"/>
    </row>
    <row r="5" spans="1:9" ht="24" customHeight="1" x14ac:dyDescent="0.35">
      <c r="A5" s="162"/>
      <c r="B5" s="162"/>
      <c r="C5" s="162"/>
      <c r="D5" s="31" t="s">
        <v>180</v>
      </c>
      <c r="E5" s="31" t="s">
        <v>181</v>
      </c>
      <c r="F5" s="31" t="s">
        <v>182</v>
      </c>
      <c r="G5" s="31" t="s">
        <v>183</v>
      </c>
      <c r="H5" s="31" t="s">
        <v>184</v>
      </c>
      <c r="I5" s="31" t="s">
        <v>185</v>
      </c>
    </row>
    <row r="6" spans="1:9" x14ac:dyDescent="0.35">
      <c r="A6" s="161">
        <v>1</v>
      </c>
      <c r="B6" s="162"/>
      <c r="C6" s="4">
        <v>2</v>
      </c>
      <c r="D6" s="32">
        <v>3</v>
      </c>
      <c r="E6" s="32">
        <v>4</v>
      </c>
      <c r="F6" s="32" t="s">
        <v>186</v>
      </c>
      <c r="G6" s="32">
        <v>6</v>
      </c>
      <c r="H6" s="32">
        <v>7</v>
      </c>
      <c r="I6" s="32" t="s">
        <v>187</v>
      </c>
    </row>
    <row r="7" spans="1:9" ht="22.5" customHeight="1" x14ac:dyDescent="0.35">
      <c r="A7" s="166" t="s">
        <v>188</v>
      </c>
      <c r="B7" s="167"/>
      <c r="C7" s="5">
        <v>118</v>
      </c>
      <c r="D7" s="33">
        <f>D8+D9+D10+D11+D12</f>
        <v>564701245.57000005</v>
      </c>
      <c r="E7" s="33">
        <f>E8+E9+E10+E11+E12</f>
        <v>1891293811.6200006</v>
      </c>
      <c r="F7" s="33">
        <f>D7+E7</f>
        <v>2455995057.1900005</v>
      </c>
      <c r="G7" s="33">
        <f t="shared" ref="G7:H7" si="0">G8+G9+G10+G11+G12</f>
        <v>516797292.14000005</v>
      </c>
      <c r="H7" s="33">
        <f t="shared" si="0"/>
        <v>1968720773.7099991</v>
      </c>
      <c r="I7" s="33">
        <f>G7+H7</f>
        <v>2485518065.849999</v>
      </c>
    </row>
    <row r="8" spans="1:9" x14ac:dyDescent="0.35">
      <c r="A8" s="177" t="s">
        <v>189</v>
      </c>
      <c r="B8" s="177"/>
      <c r="C8" s="6">
        <v>119</v>
      </c>
      <c r="D8" s="34">
        <v>564731192.76999998</v>
      </c>
      <c r="E8" s="34">
        <v>2213513247.5400009</v>
      </c>
      <c r="F8" s="47">
        <f t="shared" ref="F8:F71" si="1">D8+E8</f>
        <v>2778244440.3100009</v>
      </c>
      <c r="G8" s="34">
        <v>517407480.56</v>
      </c>
      <c r="H8" s="34">
        <v>2221290221.5899992</v>
      </c>
      <c r="I8" s="33">
        <f t="shared" ref="I8:I71" si="2">G8+H8</f>
        <v>2738697702.1499991</v>
      </c>
    </row>
    <row r="9" spans="1:9" ht="19.5" customHeight="1" x14ac:dyDescent="0.35">
      <c r="A9" s="177" t="s">
        <v>190</v>
      </c>
      <c r="B9" s="177"/>
      <c r="C9" s="6">
        <v>120</v>
      </c>
      <c r="D9" s="34">
        <v>0</v>
      </c>
      <c r="E9" s="34">
        <v>14535750.600000003</v>
      </c>
      <c r="F9" s="47">
        <f t="shared" si="1"/>
        <v>14535750.600000003</v>
      </c>
      <c r="G9" s="34">
        <v>0</v>
      </c>
      <c r="H9" s="34">
        <v>3810299.1500000008</v>
      </c>
      <c r="I9" s="33">
        <f t="shared" si="2"/>
        <v>3810299.1500000008</v>
      </c>
    </row>
    <row r="10" spans="1:9" x14ac:dyDescent="0.35">
      <c r="A10" s="177" t="s">
        <v>191</v>
      </c>
      <c r="B10" s="177"/>
      <c r="C10" s="6">
        <v>121</v>
      </c>
      <c r="D10" s="34">
        <v>-68151.48</v>
      </c>
      <c r="E10" s="34">
        <v>-287648932.61000001</v>
      </c>
      <c r="F10" s="47">
        <f t="shared" si="1"/>
        <v>-287717084.09000003</v>
      </c>
      <c r="G10" s="34">
        <v>-89148.78</v>
      </c>
      <c r="H10" s="34">
        <v>-247719321.38000003</v>
      </c>
      <c r="I10" s="33">
        <f t="shared" si="2"/>
        <v>-247808470.16000003</v>
      </c>
    </row>
    <row r="11" spans="1:9" ht="22.5" customHeight="1" x14ac:dyDescent="0.35">
      <c r="A11" s="177" t="s">
        <v>192</v>
      </c>
      <c r="B11" s="177"/>
      <c r="C11" s="6">
        <v>122</v>
      </c>
      <c r="D11" s="34">
        <v>38216.32</v>
      </c>
      <c r="E11" s="34">
        <v>-76096342.979999989</v>
      </c>
      <c r="F11" s="47">
        <f t="shared" si="1"/>
        <v>-76058126.659999996</v>
      </c>
      <c r="G11" s="34">
        <v>-523833.74</v>
      </c>
      <c r="H11" s="34">
        <v>4452473.5099999877</v>
      </c>
      <c r="I11" s="33">
        <f t="shared" si="2"/>
        <v>3928639.7699999874</v>
      </c>
    </row>
    <row r="12" spans="1:9" ht="21.75" customHeight="1" x14ac:dyDescent="0.35">
      <c r="A12" s="177" t="s">
        <v>193</v>
      </c>
      <c r="B12" s="177"/>
      <c r="C12" s="6">
        <v>123</v>
      </c>
      <c r="D12" s="34">
        <v>-12.04</v>
      </c>
      <c r="E12" s="34">
        <v>26990089.069999997</v>
      </c>
      <c r="F12" s="47">
        <f t="shared" si="1"/>
        <v>26990077.029999997</v>
      </c>
      <c r="G12" s="34">
        <v>2794.1</v>
      </c>
      <c r="H12" s="34">
        <v>-13112899.159999998</v>
      </c>
      <c r="I12" s="33">
        <f t="shared" si="2"/>
        <v>-13110105.059999999</v>
      </c>
    </row>
    <row r="13" spans="1:9" x14ac:dyDescent="0.35">
      <c r="A13" s="166" t="s">
        <v>194</v>
      </c>
      <c r="B13" s="167"/>
      <c r="C13" s="5">
        <v>124</v>
      </c>
      <c r="D13" s="33">
        <f>D14+D15+D16+D17+D18+D19+D20</f>
        <v>130366641.64999998</v>
      </c>
      <c r="E13" s="33">
        <f>E14+E15+E16+E17+E18+E19+E20</f>
        <v>352229318.01000005</v>
      </c>
      <c r="F13" s="33">
        <f t="shared" si="1"/>
        <v>482595959.66000003</v>
      </c>
      <c r="G13" s="33">
        <f t="shared" ref="G13" si="3">G14+G15+G16+G17+G18+G19+G20</f>
        <v>131978405.94000003</v>
      </c>
      <c r="H13" s="33">
        <f>H14+H15+H16+H17+H18+H19+H20</f>
        <v>363146323.34000015</v>
      </c>
      <c r="I13" s="33">
        <f t="shared" si="2"/>
        <v>495124729.28000021</v>
      </c>
    </row>
    <row r="14" spans="1:9" ht="24" customHeight="1" x14ac:dyDescent="0.35">
      <c r="A14" s="177" t="s">
        <v>195</v>
      </c>
      <c r="B14" s="177"/>
      <c r="C14" s="6">
        <v>125</v>
      </c>
      <c r="D14" s="34">
        <v>377051.47000000003</v>
      </c>
      <c r="E14" s="34">
        <v>39653208.36999999</v>
      </c>
      <c r="F14" s="33">
        <f t="shared" si="1"/>
        <v>40030259.839999989</v>
      </c>
      <c r="G14" s="34">
        <v>1229923.1200000001</v>
      </c>
      <c r="H14" s="34">
        <v>43723450.150000013</v>
      </c>
      <c r="I14" s="33">
        <f t="shared" si="2"/>
        <v>44953373.270000011</v>
      </c>
    </row>
    <row r="15" spans="1:9" ht="24.75" customHeight="1" x14ac:dyDescent="0.35">
      <c r="A15" s="177" t="s">
        <v>196</v>
      </c>
      <c r="B15" s="177"/>
      <c r="C15" s="6">
        <v>126</v>
      </c>
      <c r="D15" s="34">
        <v>0</v>
      </c>
      <c r="E15" s="34">
        <v>111576848.72</v>
      </c>
      <c r="F15" s="33">
        <f t="shared" si="1"/>
        <v>111576848.72</v>
      </c>
      <c r="G15" s="34">
        <v>0</v>
      </c>
      <c r="H15" s="34">
        <v>41040287.149999984</v>
      </c>
      <c r="I15" s="33">
        <f t="shared" si="2"/>
        <v>41040287.149999984</v>
      </c>
    </row>
    <row r="16" spans="1:9" x14ac:dyDescent="0.35">
      <c r="A16" s="177" t="s">
        <v>197</v>
      </c>
      <c r="B16" s="177"/>
      <c r="C16" s="6">
        <v>127</v>
      </c>
      <c r="D16" s="34">
        <v>110434684.23999996</v>
      </c>
      <c r="E16" s="34">
        <v>115645387.88000003</v>
      </c>
      <c r="F16" s="33">
        <f t="shared" si="1"/>
        <v>226080072.12</v>
      </c>
      <c r="G16" s="34">
        <v>106303690.65000002</v>
      </c>
      <c r="H16" s="34">
        <v>109626509.13000014</v>
      </c>
      <c r="I16" s="33">
        <f t="shared" si="2"/>
        <v>215930199.78000015</v>
      </c>
    </row>
    <row r="17" spans="1:9" x14ac:dyDescent="0.35">
      <c r="A17" s="177" t="s">
        <v>198</v>
      </c>
      <c r="B17" s="177"/>
      <c r="C17" s="6">
        <v>128</v>
      </c>
      <c r="D17" s="34">
        <v>256115.49999999997</v>
      </c>
      <c r="E17" s="34">
        <v>2643240.1700000013</v>
      </c>
      <c r="F17" s="33">
        <f t="shared" si="1"/>
        <v>2899355.6700000013</v>
      </c>
      <c r="G17" s="34">
        <v>475060</v>
      </c>
      <c r="H17" s="34">
        <v>7325948.9700000007</v>
      </c>
      <c r="I17" s="33">
        <f t="shared" si="2"/>
        <v>7801008.9700000007</v>
      </c>
    </row>
    <row r="18" spans="1:9" x14ac:dyDescent="0.35">
      <c r="A18" s="177" t="s">
        <v>199</v>
      </c>
      <c r="B18" s="177"/>
      <c r="C18" s="6">
        <v>129</v>
      </c>
      <c r="D18" s="34">
        <v>18119142.720000006</v>
      </c>
      <c r="E18" s="34">
        <v>55919353.13000004</v>
      </c>
      <c r="F18" s="33">
        <f t="shared" si="1"/>
        <v>74038495.850000054</v>
      </c>
      <c r="G18" s="34">
        <v>15191218.619999999</v>
      </c>
      <c r="H18" s="34">
        <v>45380714.50999999</v>
      </c>
      <c r="I18" s="33">
        <f t="shared" si="2"/>
        <v>60571933.129999988</v>
      </c>
    </row>
    <row r="19" spans="1:9" x14ac:dyDescent="0.35">
      <c r="A19" s="177" t="s">
        <v>200</v>
      </c>
      <c r="B19" s="177"/>
      <c r="C19" s="6">
        <v>130</v>
      </c>
      <c r="D19" s="34">
        <v>0</v>
      </c>
      <c r="E19" s="34">
        <v>0</v>
      </c>
      <c r="F19" s="33">
        <f t="shared" si="1"/>
        <v>0</v>
      </c>
      <c r="G19" s="34">
        <v>8768665.8199999984</v>
      </c>
      <c r="H19" s="34">
        <v>5258178.9900000021</v>
      </c>
      <c r="I19" s="33">
        <f t="shared" si="2"/>
        <v>14026844.810000001</v>
      </c>
    </row>
    <row r="20" spans="1:9" x14ac:dyDescent="0.35">
      <c r="A20" s="177" t="s">
        <v>201</v>
      </c>
      <c r="B20" s="177"/>
      <c r="C20" s="6">
        <v>131</v>
      </c>
      <c r="D20" s="34">
        <v>1179647.72</v>
      </c>
      <c r="E20" s="34">
        <v>26791279.74000001</v>
      </c>
      <c r="F20" s="33">
        <f t="shared" si="1"/>
        <v>27970927.460000008</v>
      </c>
      <c r="G20" s="34">
        <v>9847.73</v>
      </c>
      <c r="H20" s="34">
        <v>110791234.44</v>
      </c>
      <c r="I20" s="33">
        <f t="shared" si="2"/>
        <v>110801082.17</v>
      </c>
    </row>
    <row r="21" spans="1:9" x14ac:dyDescent="0.35">
      <c r="A21" s="178" t="s">
        <v>202</v>
      </c>
      <c r="B21" s="177"/>
      <c r="C21" s="6">
        <v>132</v>
      </c>
      <c r="D21" s="34">
        <v>2066850.3800000001</v>
      </c>
      <c r="E21" s="34">
        <v>37956139</v>
      </c>
      <c r="F21" s="33">
        <f t="shared" si="1"/>
        <v>40022989.380000003</v>
      </c>
      <c r="G21" s="34">
        <v>2154864.12</v>
      </c>
      <c r="H21" s="34">
        <v>33928007.150000006</v>
      </c>
      <c r="I21" s="33">
        <f t="shared" si="2"/>
        <v>36082871.270000003</v>
      </c>
    </row>
    <row r="22" spans="1:9" ht="24.75" customHeight="1" x14ac:dyDescent="0.35">
      <c r="A22" s="178" t="s">
        <v>203</v>
      </c>
      <c r="B22" s="177"/>
      <c r="C22" s="6">
        <v>133</v>
      </c>
      <c r="D22" s="34">
        <v>198788.86000000002</v>
      </c>
      <c r="E22" s="34">
        <v>19055843.409999989</v>
      </c>
      <c r="F22" s="33">
        <f t="shared" si="1"/>
        <v>19254632.269999988</v>
      </c>
      <c r="G22" s="34">
        <v>203029.5</v>
      </c>
      <c r="H22" s="34">
        <v>27839650.420000009</v>
      </c>
      <c r="I22" s="33">
        <f t="shared" si="2"/>
        <v>28042679.920000009</v>
      </c>
    </row>
    <row r="23" spans="1:9" x14ac:dyDescent="0.35">
      <c r="A23" s="178" t="s">
        <v>204</v>
      </c>
      <c r="B23" s="177"/>
      <c r="C23" s="6">
        <v>134</v>
      </c>
      <c r="D23" s="34">
        <v>58995.919999999991</v>
      </c>
      <c r="E23" s="34">
        <v>16646333.959999995</v>
      </c>
      <c r="F23" s="33">
        <f t="shared" si="1"/>
        <v>16705329.879999995</v>
      </c>
      <c r="G23" s="34">
        <v>3949.1999999999971</v>
      </c>
      <c r="H23" s="34">
        <v>21285273.150000028</v>
      </c>
      <c r="I23" s="33">
        <f t="shared" si="2"/>
        <v>21289222.350000028</v>
      </c>
    </row>
    <row r="24" spans="1:9" ht="21" customHeight="1" x14ac:dyDescent="0.35">
      <c r="A24" s="166" t="s">
        <v>205</v>
      </c>
      <c r="B24" s="167"/>
      <c r="C24" s="5">
        <v>135</v>
      </c>
      <c r="D24" s="33">
        <f>D25+D28</f>
        <v>-404261961.52999997</v>
      </c>
      <c r="E24" s="33">
        <f>E25+E28</f>
        <v>-1046531552.5000024</v>
      </c>
      <c r="F24" s="33">
        <f t="shared" si="1"/>
        <v>-1450793514.0300024</v>
      </c>
      <c r="G24" s="33">
        <f t="shared" ref="G24:H24" si="4">G25+G28</f>
        <v>-356548481.28000033</v>
      </c>
      <c r="H24" s="33">
        <f t="shared" si="4"/>
        <v>-1095772609.9500005</v>
      </c>
      <c r="I24" s="33">
        <f t="shared" si="2"/>
        <v>-1452321091.230001</v>
      </c>
    </row>
    <row r="25" spans="1:9" x14ac:dyDescent="0.35">
      <c r="A25" s="167" t="s">
        <v>206</v>
      </c>
      <c r="B25" s="167"/>
      <c r="C25" s="5">
        <v>136</v>
      </c>
      <c r="D25" s="33">
        <f>D26+D27</f>
        <v>-374047323.60999995</v>
      </c>
      <c r="E25" s="33">
        <f>E26+E27</f>
        <v>-1059690781.8600024</v>
      </c>
      <c r="F25" s="33">
        <f t="shared" si="1"/>
        <v>-1433738105.4700024</v>
      </c>
      <c r="G25" s="33">
        <f t="shared" ref="G25:H25" si="5">G26+G27</f>
        <v>-363782364.38000035</v>
      </c>
      <c r="H25" s="33">
        <f t="shared" si="5"/>
        <v>-1132561441.7400005</v>
      </c>
      <c r="I25" s="33">
        <f t="shared" si="2"/>
        <v>-1496343806.1200008</v>
      </c>
    </row>
    <row r="26" spans="1:9" x14ac:dyDescent="0.35">
      <c r="A26" s="177" t="s">
        <v>207</v>
      </c>
      <c r="B26" s="177"/>
      <c r="C26" s="6">
        <v>137</v>
      </c>
      <c r="D26" s="34">
        <v>-374047323.60999995</v>
      </c>
      <c r="E26" s="34">
        <v>-1169679019.7400024</v>
      </c>
      <c r="F26" s="33">
        <f t="shared" si="1"/>
        <v>-1543726343.3500023</v>
      </c>
      <c r="G26" s="34">
        <v>-363782364.38000035</v>
      </c>
      <c r="H26" s="34">
        <v>-1246902468.6800005</v>
      </c>
      <c r="I26" s="33">
        <f t="shared" si="2"/>
        <v>-1610684833.0600009</v>
      </c>
    </row>
    <row r="27" spans="1:9" x14ac:dyDescent="0.35">
      <c r="A27" s="177" t="s">
        <v>208</v>
      </c>
      <c r="B27" s="177"/>
      <c r="C27" s="6">
        <v>138</v>
      </c>
      <c r="D27" s="34">
        <v>0</v>
      </c>
      <c r="E27" s="34">
        <v>109988237.87999997</v>
      </c>
      <c r="F27" s="33">
        <f t="shared" si="1"/>
        <v>109988237.87999997</v>
      </c>
      <c r="G27" s="34">
        <v>0</v>
      </c>
      <c r="H27" s="34">
        <v>114341026.94</v>
      </c>
      <c r="I27" s="33">
        <f t="shared" si="2"/>
        <v>114341026.94</v>
      </c>
    </row>
    <row r="28" spans="1:9" x14ac:dyDescent="0.35">
      <c r="A28" s="167" t="s">
        <v>209</v>
      </c>
      <c r="B28" s="167"/>
      <c r="C28" s="5">
        <v>139</v>
      </c>
      <c r="D28" s="33">
        <f>D29+D30</f>
        <v>-30214637.920000002</v>
      </c>
      <c r="E28" s="33">
        <f>E29+E30</f>
        <v>13159229.359999988</v>
      </c>
      <c r="F28" s="33">
        <f t="shared" si="1"/>
        <v>-17055408.560000014</v>
      </c>
      <c r="G28" s="33">
        <f t="shared" ref="G28:H28" si="6">G29+G30</f>
        <v>7233883.0999999987</v>
      </c>
      <c r="H28" s="33">
        <f t="shared" si="6"/>
        <v>36788831.789999992</v>
      </c>
      <c r="I28" s="33">
        <f t="shared" si="2"/>
        <v>44022714.889999993</v>
      </c>
    </row>
    <row r="29" spans="1:9" x14ac:dyDescent="0.35">
      <c r="A29" s="177" t="s">
        <v>210</v>
      </c>
      <c r="B29" s="177"/>
      <c r="C29" s="6">
        <v>140</v>
      </c>
      <c r="D29" s="34">
        <v>-30214637.920000002</v>
      </c>
      <c r="E29" s="34">
        <v>36560260.589999989</v>
      </c>
      <c r="F29" s="33">
        <f t="shared" si="1"/>
        <v>6345622.6699999869</v>
      </c>
      <c r="G29" s="34">
        <v>7233883.0999999987</v>
      </c>
      <c r="H29" s="34">
        <v>25714962.589999992</v>
      </c>
      <c r="I29" s="33">
        <f t="shared" si="2"/>
        <v>32948845.68999999</v>
      </c>
    </row>
    <row r="30" spans="1:9" x14ac:dyDescent="0.35">
      <c r="A30" s="177" t="s">
        <v>211</v>
      </c>
      <c r="B30" s="177"/>
      <c r="C30" s="6">
        <v>141</v>
      </c>
      <c r="D30" s="34">
        <v>0</v>
      </c>
      <c r="E30" s="34">
        <v>-23401031.23</v>
      </c>
      <c r="F30" s="33">
        <f t="shared" si="1"/>
        <v>-23401031.23</v>
      </c>
      <c r="G30" s="34">
        <v>0</v>
      </c>
      <c r="H30" s="34">
        <v>11073869.200000003</v>
      </c>
      <c r="I30" s="33">
        <f t="shared" si="2"/>
        <v>11073869.200000003</v>
      </c>
    </row>
    <row r="31" spans="1:9" ht="31.5" customHeight="1" x14ac:dyDescent="0.35">
      <c r="A31" s="166" t="s">
        <v>212</v>
      </c>
      <c r="B31" s="167"/>
      <c r="C31" s="5">
        <v>142</v>
      </c>
      <c r="D31" s="33">
        <f>D32+D35</f>
        <v>-19519694.439999998</v>
      </c>
      <c r="E31" s="33">
        <f>E32+E35</f>
        <v>17412178.439999998</v>
      </c>
      <c r="F31" s="33">
        <f t="shared" si="1"/>
        <v>-2107516</v>
      </c>
      <c r="G31" s="33">
        <f t="shared" ref="G31:H31" si="7">G32+G35</f>
        <v>-167716110</v>
      </c>
      <c r="H31" s="33">
        <f t="shared" si="7"/>
        <v>15302095.48</v>
      </c>
      <c r="I31" s="33">
        <f t="shared" si="2"/>
        <v>-152414014.52000001</v>
      </c>
    </row>
    <row r="32" spans="1:9" x14ac:dyDescent="0.35">
      <c r="A32" s="167" t="s">
        <v>213</v>
      </c>
      <c r="B32" s="167"/>
      <c r="C32" s="5">
        <v>143</v>
      </c>
      <c r="D32" s="33">
        <f>D33+D34</f>
        <v>-19519694.439999998</v>
      </c>
      <c r="E32" s="33">
        <f>E33+E34</f>
        <v>8200634.6200000001</v>
      </c>
      <c r="F32" s="33">
        <f t="shared" si="1"/>
        <v>-11319059.819999997</v>
      </c>
      <c r="G32" s="33">
        <f t="shared" ref="G32:H32" si="8">G33+G34</f>
        <v>-167716110</v>
      </c>
      <c r="H32" s="33">
        <f t="shared" si="8"/>
        <v>11342252.48</v>
      </c>
      <c r="I32" s="33">
        <f t="shared" si="2"/>
        <v>-156373857.52000001</v>
      </c>
    </row>
    <row r="33" spans="1:9" x14ac:dyDescent="0.35">
      <c r="A33" s="177" t="s">
        <v>214</v>
      </c>
      <c r="B33" s="177"/>
      <c r="C33" s="6">
        <v>144</v>
      </c>
      <c r="D33" s="34">
        <v>-19531453.819999997</v>
      </c>
      <c r="E33" s="34">
        <v>8200634.6200000001</v>
      </c>
      <c r="F33" s="33">
        <f t="shared" si="1"/>
        <v>-11330819.199999996</v>
      </c>
      <c r="G33" s="34">
        <v>-167726380.55000001</v>
      </c>
      <c r="H33" s="34">
        <v>11342252.48</v>
      </c>
      <c r="I33" s="33">
        <f t="shared" si="2"/>
        <v>-156384128.07000002</v>
      </c>
    </row>
    <row r="34" spans="1:9" x14ac:dyDescent="0.35">
      <c r="A34" s="177" t="s">
        <v>215</v>
      </c>
      <c r="B34" s="177"/>
      <c r="C34" s="6">
        <v>145</v>
      </c>
      <c r="D34" s="34">
        <v>11759.38</v>
      </c>
      <c r="E34" s="34">
        <v>0</v>
      </c>
      <c r="F34" s="33">
        <f t="shared" si="1"/>
        <v>11759.38</v>
      </c>
      <c r="G34" s="34">
        <v>10270.549999999999</v>
      </c>
      <c r="H34" s="34">
        <v>0</v>
      </c>
      <c r="I34" s="33">
        <f t="shared" si="2"/>
        <v>10270.549999999999</v>
      </c>
    </row>
    <row r="35" spans="1:9" ht="31.5" customHeight="1" x14ac:dyDescent="0.35">
      <c r="A35" s="167" t="s">
        <v>216</v>
      </c>
      <c r="B35" s="167"/>
      <c r="C35" s="5">
        <v>146</v>
      </c>
      <c r="D35" s="33">
        <f>D36+D37</f>
        <v>0</v>
      </c>
      <c r="E35" s="33">
        <f>E36+E37</f>
        <v>9211543.8199999984</v>
      </c>
      <c r="F35" s="33">
        <f t="shared" si="1"/>
        <v>9211543.8199999984</v>
      </c>
      <c r="G35" s="33">
        <f t="shared" ref="G35:H35" si="9">G36+G37</f>
        <v>0</v>
      </c>
      <c r="H35" s="33">
        <f t="shared" si="9"/>
        <v>3959843</v>
      </c>
      <c r="I35" s="33">
        <f t="shared" si="2"/>
        <v>3959843</v>
      </c>
    </row>
    <row r="36" spans="1:9" x14ac:dyDescent="0.35">
      <c r="A36" s="177" t="s">
        <v>217</v>
      </c>
      <c r="B36" s="177"/>
      <c r="C36" s="6">
        <v>147</v>
      </c>
      <c r="D36" s="34">
        <v>0</v>
      </c>
      <c r="E36" s="34">
        <v>9211543.8199999984</v>
      </c>
      <c r="F36" s="33">
        <f t="shared" si="1"/>
        <v>9211543.8199999984</v>
      </c>
      <c r="G36" s="34">
        <v>0</v>
      </c>
      <c r="H36" s="34">
        <v>3959843</v>
      </c>
      <c r="I36" s="33">
        <f t="shared" si="2"/>
        <v>3959843</v>
      </c>
    </row>
    <row r="37" spans="1:9" x14ac:dyDescent="0.35">
      <c r="A37" s="177" t="s">
        <v>218</v>
      </c>
      <c r="B37" s="177"/>
      <c r="C37" s="6">
        <v>148</v>
      </c>
      <c r="D37" s="34">
        <v>0</v>
      </c>
      <c r="E37" s="34">
        <v>0</v>
      </c>
      <c r="F37" s="33">
        <f t="shared" si="1"/>
        <v>0</v>
      </c>
      <c r="G37" s="34">
        <v>0</v>
      </c>
      <c r="H37" s="34">
        <v>0</v>
      </c>
      <c r="I37" s="33">
        <f t="shared" si="2"/>
        <v>0</v>
      </c>
    </row>
    <row r="38" spans="1:9" ht="45.75" customHeight="1" x14ac:dyDescent="0.35">
      <c r="A38" s="166" t="s">
        <v>219</v>
      </c>
      <c r="B38" s="167"/>
      <c r="C38" s="5">
        <v>149</v>
      </c>
      <c r="D38" s="33">
        <f>D39+D40</f>
        <v>-94987987.319999993</v>
      </c>
      <c r="E38" s="33">
        <f>E39+E40</f>
        <v>0</v>
      </c>
      <c r="F38" s="33">
        <f t="shared" si="1"/>
        <v>-94987987.319999993</v>
      </c>
      <c r="G38" s="33">
        <f t="shared" ref="G38:H38" si="10">G39+G40</f>
        <v>11314972.1</v>
      </c>
      <c r="H38" s="33">
        <f t="shared" si="10"/>
        <v>0</v>
      </c>
      <c r="I38" s="33">
        <f t="shared" si="2"/>
        <v>11314972.1</v>
      </c>
    </row>
    <row r="39" spans="1:9" x14ac:dyDescent="0.35">
      <c r="A39" s="177" t="s">
        <v>220</v>
      </c>
      <c r="B39" s="177"/>
      <c r="C39" s="6">
        <v>150</v>
      </c>
      <c r="D39" s="34">
        <v>-94987987.319999993</v>
      </c>
      <c r="E39" s="34">
        <v>0</v>
      </c>
      <c r="F39" s="33">
        <f t="shared" si="1"/>
        <v>-94987987.319999993</v>
      </c>
      <c r="G39" s="34">
        <v>11314972.1</v>
      </c>
      <c r="H39" s="34">
        <v>0</v>
      </c>
      <c r="I39" s="33">
        <f t="shared" si="2"/>
        <v>11314972.1</v>
      </c>
    </row>
    <row r="40" spans="1:9" x14ac:dyDescent="0.35">
      <c r="A40" s="177" t="s">
        <v>221</v>
      </c>
      <c r="B40" s="177"/>
      <c r="C40" s="6">
        <v>151</v>
      </c>
      <c r="D40" s="34">
        <v>0</v>
      </c>
      <c r="E40" s="34">
        <v>0</v>
      </c>
      <c r="F40" s="33">
        <f t="shared" si="1"/>
        <v>0</v>
      </c>
      <c r="G40" s="34">
        <v>0</v>
      </c>
      <c r="H40" s="34">
        <v>0</v>
      </c>
      <c r="I40" s="33">
        <f t="shared" si="2"/>
        <v>0</v>
      </c>
    </row>
    <row r="41" spans="1:9" ht="21" customHeight="1" x14ac:dyDescent="0.35">
      <c r="A41" s="166" t="s">
        <v>222</v>
      </c>
      <c r="B41" s="167"/>
      <c r="C41" s="5">
        <v>152</v>
      </c>
      <c r="D41" s="93">
        <f>D42+D43</f>
        <v>0</v>
      </c>
      <c r="E41" s="93">
        <f>E42+E43</f>
        <v>-4738239.4800000004</v>
      </c>
      <c r="F41" s="33">
        <f>D41+E41</f>
        <v>-4738239.4800000004</v>
      </c>
      <c r="G41" s="93">
        <f>G42+G43</f>
        <v>0</v>
      </c>
      <c r="H41" s="93">
        <f>H42+H43</f>
        <v>-7645260.2300000004</v>
      </c>
      <c r="I41" s="33">
        <f>G41+H41</f>
        <v>-7645260.2300000004</v>
      </c>
    </row>
    <row r="42" spans="1:9" x14ac:dyDescent="0.35">
      <c r="A42" s="177" t="s">
        <v>223</v>
      </c>
      <c r="B42" s="177"/>
      <c r="C42" s="6">
        <v>153</v>
      </c>
      <c r="D42" s="34">
        <v>0</v>
      </c>
      <c r="E42" s="34">
        <v>-4738239.4800000004</v>
      </c>
      <c r="F42" s="33">
        <f t="shared" si="1"/>
        <v>-4738239.4800000004</v>
      </c>
      <c r="G42" s="34">
        <v>0</v>
      </c>
      <c r="H42" s="34">
        <v>-7645260.2300000004</v>
      </c>
      <c r="I42" s="33">
        <f t="shared" si="2"/>
        <v>-7645260.2300000004</v>
      </c>
    </row>
    <row r="43" spans="1:9" x14ac:dyDescent="0.35">
      <c r="A43" s="177" t="s">
        <v>224</v>
      </c>
      <c r="B43" s="177"/>
      <c r="C43" s="6">
        <v>154</v>
      </c>
      <c r="D43" s="34">
        <v>0</v>
      </c>
      <c r="E43" s="34">
        <v>0</v>
      </c>
      <c r="F43" s="33">
        <f t="shared" si="1"/>
        <v>0</v>
      </c>
      <c r="G43" s="34">
        <v>0</v>
      </c>
      <c r="H43" s="34">
        <v>0</v>
      </c>
      <c r="I43" s="33">
        <f t="shared" si="2"/>
        <v>0</v>
      </c>
    </row>
    <row r="44" spans="1:9" ht="22.5" customHeight="1" x14ac:dyDescent="0.35">
      <c r="A44" s="166" t="s">
        <v>225</v>
      </c>
      <c r="B44" s="167"/>
      <c r="C44" s="5">
        <v>155</v>
      </c>
      <c r="D44" s="33">
        <f>D45+D49</f>
        <v>-98002734.029723093</v>
      </c>
      <c r="E44" s="33">
        <f>E45+E49</f>
        <v>-784443453.12027693</v>
      </c>
      <c r="F44" s="33">
        <f t="shared" si="1"/>
        <v>-882446187.14999998</v>
      </c>
      <c r="G44" s="33">
        <f t="shared" ref="G44:H44" si="11">G45+G49</f>
        <v>-84348494.880000055</v>
      </c>
      <c r="H44" s="33">
        <f t="shared" si="11"/>
        <v>-832018936.37999976</v>
      </c>
      <c r="I44" s="33">
        <f t="shared" si="2"/>
        <v>-916367431.25999975</v>
      </c>
    </row>
    <row r="45" spans="1:9" x14ac:dyDescent="0.35">
      <c r="A45" s="167" t="s">
        <v>226</v>
      </c>
      <c r="B45" s="167"/>
      <c r="C45" s="5">
        <v>156</v>
      </c>
      <c r="D45" s="33">
        <f>D46+D47+D48</f>
        <v>-47035632.479999989</v>
      </c>
      <c r="E45" s="33">
        <f>E46+E47+E48</f>
        <v>-439398514.65000015</v>
      </c>
      <c r="F45" s="33">
        <f t="shared" si="1"/>
        <v>-486434147.13000011</v>
      </c>
      <c r="G45" s="33">
        <f t="shared" ref="G45:H45" si="12">G46+G47+G48</f>
        <v>-37326726.399999991</v>
      </c>
      <c r="H45" s="33">
        <f t="shared" si="12"/>
        <v>-474735492.18000007</v>
      </c>
      <c r="I45" s="33">
        <f t="shared" si="2"/>
        <v>-512062218.58000004</v>
      </c>
    </row>
    <row r="46" spans="1:9" x14ac:dyDescent="0.35">
      <c r="A46" s="177" t="s">
        <v>227</v>
      </c>
      <c r="B46" s="177"/>
      <c r="C46" s="6">
        <v>157</v>
      </c>
      <c r="D46" s="34">
        <v>-19666349.059999999</v>
      </c>
      <c r="E46" s="34">
        <v>-329739890.40000021</v>
      </c>
      <c r="F46" s="33">
        <f t="shared" si="1"/>
        <v>-349406239.46000022</v>
      </c>
      <c r="G46" s="34">
        <v>-11400129.989999995</v>
      </c>
      <c r="H46" s="34">
        <v>-263988592.77999976</v>
      </c>
      <c r="I46" s="33">
        <f t="shared" si="2"/>
        <v>-275388722.76999974</v>
      </c>
    </row>
    <row r="47" spans="1:9" x14ac:dyDescent="0.35">
      <c r="A47" s="177" t="s">
        <v>228</v>
      </c>
      <c r="B47" s="177"/>
      <c r="C47" s="6">
        <v>158</v>
      </c>
      <c r="D47" s="34">
        <v>-27369283.419999994</v>
      </c>
      <c r="E47" s="34">
        <v>-186232043.92999998</v>
      </c>
      <c r="F47" s="33">
        <f t="shared" si="1"/>
        <v>-213601327.34999996</v>
      </c>
      <c r="G47" s="34">
        <v>-25926596.409999996</v>
      </c>
      <c r="H47" s="34">
        <v>-185454229.51000032</v>
      </c>
      <c r="I47" s="33">
        <f t="shared" si="2"/>
        <v>-211380825.92000031</v>
      </c>
    </row>
    <row r="48" spans="1:9" x14ac:dyDescent="0.35">
      <c r="A48" s="177" t="s">
        <v>229</v>
      </c>
      <c r="B48" s="177"/>
      <c r="C48" s="6">
        <v>159</v>
      </c>
      <c r="D48" s="34">
        <v>0</v>
      </c>
      <c r="E48" s="34">
        <v>76573419.679999992</v>
      </c>
      <c r="F48" s="33">
        <f t="shared" si="1"/>
        <v>76573419.679999992</v>
      </c>
      <c r="G48" s="34">
        <v>0</v>
      </c>
      <c r="H48" s="34">
        <v>-25292669.889999997</v>
      </c>
      <c r="I48" s="33">
        <f t="shared" si="2"/>
        <v>-25292669.889999997</v>
      </c>
    </row>
    <row r="49" spans="1:9" ht="24.75" customHeight="1" x14ac:dyDescent="0.35">
      <c r="A49" s="167" t="s">
        <v>230</v>
      </c>
      <c r="B49" s="167"/>
      <c r="C49" s="5">
        <v>160</v>
      </c>
      <c r="D49" s="33">
        <f>D50+D51+D52</f>
        <v>-50967101.549723104</v>
      </c>
      <c r="E49" s="33">
        <f>E50+E51+E52</f>
        <v>-345044938.47027683</v>
      </c>
      <c r="F49" s="33">
        <f t="shared" si="1"/>
        <v>-396012040.01999992</v>
      </c>
      <c r="G49" s="33">
        <f t="shared" ref="G49:H49" si="13">G50+G51+G52</f>
        <v>-47021768.480000056</v>
      </c>
      <c r="H49" s="33">
        <f t="shared" si="13"/>
        <v>-357283444.19999969</v>
      </c>
      <c r="I49" s="33">
        <f t="shared" si="2"/>
        <v>-404305212.67999977</v>
      </c>
    </row>
    <row r="50" spans="1:9" x14ac:dyDescent="0.35">
      <c r="A50" s="177" t="s">
        <v>231</v>
      </c>
      <c r="B50" s="177"/>
      <c r="C50" s="6">
        <v>161</v>
      </c>
      <c r="D50" s="34">
        <v>-2861002.5</v>
      </c>
      <c r="E50" s="34">
        <v>-39699725.920000017</v>
      </c>
      <c r="F50" s="33">
        <f t="shared" si="1"/>
        <v>-42560728.420000017</v>
      </c>
      <c r="G50" s="34">
        <v>-3686062.37</v>
      </c>
      <c r="H50" s="34">
        <v>-54248874.480000004</v>
      </c>
      <c r="I50" s="33">
        <f t="shared" si="2"/>
        <v>-57934936.850000001</v>
      </c>
    </row>
    <row r="51" spans="1:9" x14ac:dyDescent="0.35">
      <c r="A51" s="177" t="s">
        <v>232</v>
      </c>
      <c r="B51" s="177"/>
      <c r="C51" s="6">
        <v>162</v>
      </c>
      <c r="D51" s="34">
        <v>-20628242.7297232</v>
      </c>
      <c r="E51" s="34">
        <v>-118368890.64027679</v>
      </c>
      <c r="F51" s="33">
        <f t="shared" si="1"/>
        <v>-138997133.37</v>
      </c>
      <c r="G51" s="34">
        <v>-19365585.789999995</v>
      </c>
      <c r="H51" s="34">
        <v>-124374460.39000006</v>
      </c>
      <c r="I51" s="33">
        <f t="shared" si="2"/>
        <v>-143740046.18000007</v>
      </c>
    </row>
    <row r="52" spans="1:9" x14ac:dyDescent="0.35">
      <c r="A52" s="177" t="s">
        <v>233</v>
      </c>
      <c r="B52" s="177"/>
      <c r="C52" s="6">
        <v>163</v>
      </c>
      <c r="D52" s="34">
        <v>-27477856.3199999</v>
      </c>
      <c r="E52" s="34">
        <v>-186976321.91</v>
      </c>
      <c r="F52" s="33">
        <f t="shared" si="1"/>
        <v>-214454178.2299999</v>
      </c>
      <c r="G52" s="34">
        <v>-23970120.32000006</v>
      </c>
      <c r="H52" s="34">
        <v>-178660109.32999966</v>
      </c>
      <c r="I52" s="33">
        <f t="shared" si="2"/>
        <v>-202630229.64999971</v>
      </c>
    </row>
    <row r="53" spans="1:9" x14ac:dyDescent="0.35">
      <c r="A53" s="166" t="s">
        <v>234</v>
      </c>
      <c r="B53" s="167"/>
      <c r="C53" s="5">
        <v>164</v>
      </c>
      <c r="D53" s="33">
        <f>D54+D55+D56+D57+D58+D59+D60</f>
        <v>-38797437.140276782</v>
      </c>
      <c r="E53" s="33">
        <f>E54+E55+E56+E57+E58+E59+E60</f>
        <v>-166759561.83972299</v>
      </c>
      <c r="F53" s="33">
        <f t="shared" si="1"/>
        <v>-205556998.97999978</v>
      </c>
      <c r="G53" s="33">
        <f t="shared" ref="G53:H53" si="14">G54+G55+G56+G57+G58+G59+G60</f>
        <v>-4940319.88</v>
      </c>
      <c r="H53" s="33">
        <f t="shared" si="14"/>
        <v>-141817185.56000003</v>
      </c>
      <c r="I53" s="33">
        <f t="shared" si="2"/>
        <v>-146757505.44000003</v>
      </c>
    </row>
    <row r="54" spans="1:9" ht="24" customHeight="1" x14ac:dyDescent="0.35">
      <c r="A54" s="177" t="s">
        <v>235</v>
      </c>
      <c r="B54" s="177"/>
      <c r="C54" s="6">
        <v>165</v>
      </c>
      <c r="D54" s="34">
        <v>0</v>
      </c>
      <c r="E54" s="34">
        <v>0</v>
      </c>
      <c r="F54" s="33">
        <f t="shared" si="1"/>
        <v>0</v>
      </c>
      <c r="G54" s="34">
        <v>0</v>
      </c>
      <c r="H54" s="34">
        <v>0</v>
      </c>
      <c r="I54" s="33">
        <f t="shared" si="2"/>
        <v>0</v>
      </c>
    </row>
    <row r="55" spans="1:9" x14ac:dyDescent="0.35">
      <c r="A55" s="177" t="s">
        <v>236</v>
      </c>
      <c r="B55" s="177"/>
      <c r="C55" s="6">
        <v>166</v>
      </c>
      <c r="D55" s="34">
        <v>-11362.109999999999</v>
      </c>
      <c r="E55" s="34">
        <v>-1113245.6399999999</v>
      </c>
      <c r="F55" s="33">
        <f t="shared" si="1"/>
        <v>-1124607.75</v>
      </c>
      <c r="G55" s="34">
        <v>-1321372.24</v>
      </c>
      <c r="H55" s="34">
        <v>-8932082.5399999991</v>
      </c>
      <c r="I55" s="33">
        <f t="shared" si="2"/>
        <v>-10253454.779999999</v>
      </c>
    </row>
    <row r="56" spans="1:9" x14ac:dyDescent="0.35">
      <c r="A56" s="177" t="s">
        <v>237</v>
      </c>
      <c r="B56" s="177"/>
      <c r="C56" s="6">
        <v>167</v>
      </c>
      <c r="D56" s="34">
        <v>-452537.83999999997</v>
      </c>
      <c r="E56" s="34">
        <v>-40381761.359999992</v>
      </c>
      <c r="F56" s="33">
        <f t="shared" si="1"/>
        <v>-40834299.199999996</v>
      </c>
      <c r="G56" s="34">
        <v>0</v>
      </c>
      <c r="H56" s="34">
        <v>-34485330.68</v>
      </c>
      <c r="I56" s="33">
        <f t="shared" si="2"/>
        <v>-34485330.68</v>
      </c>
    </row>
    <row r="57" spans="1:9" x14ac:dyDescent="0.35">
      <c r="A57" s="177" t="s">
        <v>238</v>
      </c>
      <c r="B57" s="177"/>
      <c r="C57" s="6">
        <v>168</v>
      </c>
      <c r="D57" s="34">
        <v>-3811435.69</v>
      </c>
      <c r="E57" s="34">
        <v>-7599102.1399999941</v>
      </c>
      <c r="F57" s="33">
        <f t="shared" si="1"/>
        <v>-11410537.829999994</v>
      </c>
      <c r="G57" s="34">
        <v>-864281.53</v>
      </c>
      <c r="H57" s="34">
        <v>-16181819.539999999</v>
      </c>
      <c r="I57" s="33">
        <f t="shared" si="2"/>
        <v>-17046101.07</v>
      </c>
    </row>
    <row r="58" spans="1:9" x14ac:dyDescent="0.35">
      <c r="A58" s="177" t="s">
        <v>239</v>
      </c>
      <c r="B58" s="177"/>
      <c r="C58" s="6">
        <v>169</v>
      </c>
      <c r="D58" s="34">
        <v>-34429.000000000007</v>
      </c>
      <c r="E58" s="34">
        <v>-3585026.870000001</v>
      </c>
      <c r="F58" s="33">
        <f t="shared" si="1"/>
        <v>-3619455.870000001</v>
      </c>
      <c r="G58" s="34">
        <v>-300004</v>
      </c>
      <c r="H58" s="34">
        <v>-5324927.05</v>
      </c>
      <c r="I58" s="33">
        <f t="shared" si="2"/>
        <v>-5624931.0499999998</v>
      </c>
    </row>
    <row r="59" spans="1:9" x14ac:dyDescent="0.35">
      <c r="A59" s="177" t="s">
        <v>240</v>
      </c>
      <c r="B59" s="177"/>
      <c r="C59" s="6">
        <v>170</v>
      </c>
      <c r="D59" s="34">
        <v>-32211092.759999983</v>
      </c>
      <c r="E59" s="34">
        <v>-13705198.150000002</v>
      </c>
      <c r="F59" s="33">
        <f t="shared" si="1"/>
        <v>-45916290.909999982</v>
      </c>
      <c r="G59" s="34">
        <v>0</v>
      </c>
      <c r="H59" s="34">
        <v>0</v>
      </c>
      <c r="I59" s="33">
        <f t="shared" si="2"/>
        <v>0</v>
      </c>
    </row>
    <row r="60" spans="1:9" x14ac:dyDescent="0.35">
      <c r="A60" s="177" t="s">
        <v>241</v>
      </c>
      <c r="B60" s="177"/>
      <c r="C60" s="6">
        <v>171</v>
      </c>
      <c r="D60" s="34">
        <v>-2276579.7402768</v>
      </c>
      <c r="E60" s="34">
        <v>-100375227.67972299</v>
      </c>
      <c r="F60" s="33">
        <f t="shared" si="1"/>
        <v>-102651807.41999979</v>
      </c>
      <c r="G60" s="34">
        <v>-2454662.11</v>
      </c>
      <c r="H60" s="34">
        <v>-76893025.750000045</v>
      </c>
      <c r="I60" s="33">
        <f t="shared" si="2"/>
        <v>-79347687.860000044</v>
      </c>
    </row>
    <row r="61" spans="1:9" ht="29.25" customHeight="1" x14ac:dyDescent="0.35">
      <c r="A61" s="166" t="s">
        <v>242</v>
      </c>
      <c r="B61" s="167"/>
      <c r="C61" s="5">
        <v>172</v>
      </c>
      <c r="D61" s="33">
        <f>D62+D63</f>
        <v>-54987.909999999974</v>
      </c>
      <c r="E61" s="33">
        <f>E62+E63</f>
        <v>-31433179.009999987</v>
      </c>
      <c r="F61" s="33">
        <f t="shared" si="1"/>
        <v>-31488166.919999987</v>
      </c>
      <c r="G61" s="33">
        <f t="shared" ref="G61:H61" si="15">G62+G63</f>
        <v>-407137.25</v>
      </c>
      <c r="H61" s="33">
        <f t="shared" si="15"/>
        <v>-36775207.960000001</v>
      </c>
      <c r="I61" s="33">
        <f t="shared" si="2"/>
        <v>-37182345.210000001</v>
      </c>
    </row>
    <row r="62" spans="1:9" x14ac:dyDescent="0.35">
      <c r="A62" s="177" t="s">
        <v>243</v>
      </c>
      <c r="B62" s="177"/>
      <c r="C62" s="6">
        <v>173</v>
      </c>
      <c r="D62" s="34">
        <v>0</v>
      </c>
      <c r="E62" s="34">
        <v>0</v>
      </c>
      <c r="F62" s="33">
        <f t="shared" si="1"/>
        <v>0</v>
      </c>
      <c r="G62" s="34">
        <v>0</v>
      </c>
      <c r="H62" s="34">
        <v>0</v>
      </c>
      <c r="I62" s="33">
        <f t="shared" si="2"/>
        <v>0</v>
      </c>
    </row>
    <row r="63" spans="1:9" x14ac:dyDescent="0.35">
      <c r="A63" s="177" t="s">
        <v>244</v>
      </c>
      <c r="B63" s="177"/>
      <c r="C63" s="6">
        <v>174</v>
      </c>
      <c r="D63" s="34">
        <v>-54987.909999999974</v>
      </c>
      <c r="E63" s="34">
        <v>-31433179.009999987</v>
      </c>
      <c r="F63" s="33">
        <f t="shared" si="1"/>
        <v>-31488166.919999987</v>
      </c>
      <c r="G63" s="34">
        <v>-407137.25</v>
      </c>
      <c r="H63" s="34">
        <v>-36775207.960000001</v>
      </c>
      <c r="I63" s="33">
        <f t="shared" si="2"/>
        <v>-37182345.210000001</v>
      </c>
    </row>
    <row r="64" spans="1:9" x14ac:dyDescent="0.35">
      <c r="A64" s="178" t="s">
        <v>245</v>
      </c>
      <c r="B64" s="177"/>
      <c r="C64" s="6">
        <v>175</v>
      </c>
      <c r="D64" s="34">
        <v>0</v>
      </c>
      <c r="E64" s="34">
        <v>-17377234.890000012</v>
      </c>
      <c r="F64" s="33">
        <f t="shared" si="1"/>
        <v>-17377234.890000012</v>
      </c>
      <c r="G64" s="34">
        <v>-988.59</v>
      </c>
      <c r="H64" s="34">
        <v>-11298523.32</v>
      </c>
      <c r="I64" s="33">
        <f t="shared" si="2"/>
        <v>-11299511.91</v>
      </c>
    </row>
    <row r="65" spans="1:9" ht="42" customHeight="1" x14ac:dyDescent="0.35">
      <c r="A65" s="166" t="s">
        <v>246</v>
      </c>
      <c r="B65" s="167"/>
      <c r="C65" s="5">
        <v>176</v>
      </c>
      <c r="D65" s="33">
        <f>D7+D13+D21+D22+D23+D24+D31+D38+D41+D53+D61+D64+D44</f>
        <v>41767720.010000154</v>
      </c>
      <c r="E65" s="33">
        <f>E7+E13+E21+E22+E23+E24+E31+E38+E41+E53+E61+E64+E44</f>
        <v>283310403.59999812</v>
      </c>
      <c r="F65" s="33">
        <f t="shared" si="1"/>
        <v>325078123.60999829</v>
      </c>
      <c r="G65" s="33">
        <f t="shared" ref="G65:H65" si="16">G7+G13+G21+G22+G23+G24+G31+G38+G41+G53+G61+G64+G44</f>
        <v>48490981.119999707</v>
      </c>
      <c r="H65" s="33">
        <f t="shared" si="16"/>
        <v>304894399.84999931</v>
      </c>
      <c r="I65" s="33">
        <f t="shared" si="2"/>
        <v>353385380.96999902</v>
      </c>
    </row>
    <row r="66" spans="1:9" x14ac:dyDescent="0.35">
      <c r="A66" s="166" t="s">
        <v>247</v>
      </c>
      <c r="B66" s="167"/>
      <c r="C66" s="5">
        <v>177</v>
      </c>
      <c r="D66" s="33">
        <f>D67+D68</f>
        <v>-5557841.1964800172</v>
      </c>
      <c r="E66" s="33">
        <f>E67+E68</f>
        <v>-49102525.73401615</v>
      </c>
      <c r="F66" s="33">
        <f t="shared" si="1"/>
        <v>-54660366.930496171</v>
      </c>
      <c r="G66" s="33">
        <f t="shared" ref="G66:H66" si="17">G67+G68</f>
        <v>-8815039.4234428667</v>
      </c>
      <c r="H66" s="33">
        <f t="shared" si="17"/>
        <v>-51439628.520548582</v>
      </c>
      <c r="I66" s="33">
        <f t="shared" si="2"/>
        <v>-60254667.943991452</v>
      </c>
    </row>
    <row r="67" spans="1:9" x14ac:dyDescent="0.35">
      <c r="A67" s="177" t="s">
        <v>248</v>
      </c>
      <c r="B67" s="177"/>
      <c r="C67" s="6">
        <v>178</v>
      </c>
      <c r="D67" s="34">
        <v>-7159027.9564800169</v>
      </c>
      <c r="E67" s="34">
        <v>-30917949.404016145</v>
      </c>
      <c r="F67" s="33">
        <f t="shared" si="1"/>
        <v>-38076977.360496163</v>
      </c>
      <c r="G67" s="34">
        <v>-8731189.1034428664</v>
      </c>
      <c r="H67" s="34">
        <v>-35245007.766971655</v>
      </c>
      <c r="I67" s="33">
        <f t="shared" si="2"/>
        <v>-43976196.870414525</v>
      </c>
    </row>
    <row r="68" spans="1:9" x14ac:dyDescent="0.35">
      <c r="A68" s="177" t="s">
        <v>249</v>
      </c>
      <c r="B68" s="177"/>
      <c r="C68" s="6">
        <v>179</v>
      </c>
      <c r="D68" s="34">
        <v>1601186.7599999998</v>
      </c>
      <c r="E68" s="34">
        <v>-18184576.330000002</v>
      </c>
      <c r="F68" s="33">
        <f t="shared" si="1"/>
        <v>-16583389.570000002</v>
      </c>
      <c r="G68" s="34">
        <v>-83850.320000000007</v>
      </c>
      <c r="H68" s="34">
        <v>-16194620.753576927</v>
      </c>
      <c r="I68" s="33">
        <f t="shared" si="2"/>
        <v>-16278471.073576927</v>
      </c>
    </row>
    <row r="69" spans="1:9" ht="24" customHeight="1" x14ac:dyDescent="0.35">
      <c r="A69" s="166" t="s">
        <v>250</v>
      </c>
      <c r="B69" s="167"/>
      <c r="C69" s="5">
        <v>180</v>
      </c>
      <c r="D69" s="33">
        <f>D65+D66</f>
        <v>36209878.813520133</v>
      </c>
      <c r="E69" s="33">
        <f>E65+E66</f>
        <v>234207877.86598197</v>
      </c>
      <c r="F69" s="33">
        <f t="shared" si="1"/>
        <v>270417756.67950213</v>
      </c>
      <c r="G69" s="33">
        <f t="shared" ref="G69:H69" si="18">G65+G66</f>
        <v>39675941.696556836</v>
      </c>
      <c r="H69" s="33">
        <f t="shared" si="18"/>
        <v>253454771.32945073</v>
      </c>
      <c r="I69" s="33">
        <f t="shared" si="2"/>
        <v>293130713.02600753</v>
      </c>
    </row>
    <row r="70" spans="1:9" x14ac:dyDescent="0.35">
      <c r="A70" s="179" t="s">
        <v>251</v>
      </c>
      <c r="B70" s="179"/>
      <c r="C70" s="6">
        <v>181</v>
      </c>
      <c r="D70" s="34">
        <v>0</v>
      </c>
      <c r="E70" s="34">
        <v>0</v>
      </c>
      <c r="F70" s="33">
        <f t="shared" si="1"/>
        <v>0</v>
      </c>
      <c r="G70" s="34">
        <v>0</v>
      </c>
      <c r="H70" s="34">
        <v>0</v>
      </c>
      <c r="I70" s="33">
        <f t="shared" si="2"/>
        <v>0</v>
      </c>
    </row>
    <row r="71" spans="1:9" x14ac:dyDescent="0.35">
      <c r="A71" s="179" t="s">
        <v>252</v>
      </c>
      <c r="B71" s="179"/>
      <c r="C71" s="6">
        <v>182</v>
      </c>
      <c r="D71" s="34">
        <v>0</v>
      </c>
      <c r="E71" s="34">
        <v>0</v>
      </c>
      <c r="F71" s="33">
        <f t="shared" si="1"/>
        <v>0</v>
      </c>
      <c r="G71" s="34">
        <v>0</v>
      </c>
      <c r="H71" s="34">
        <v>0</v>
      </c>
      <c r="I71" s="33">
        <f t="shared" si="2"/>
        <v>0</v>
      </c>
    </row>
    <row r="72" spans="1:9" ht="30" customHeight="1" x14ac:dyDescent="0.35">
      <c r="A72" s="166" t="s">
        <v>253</v>
      </c>
      <c r="B72" s="166"/>
      <c r="C72" s="5">
        <v>183</v>
      </c>
      <c r="D72" s="33">
        <f>D7+D13+D21+D22+D23+D68</f>
        <v>698993709.13999999</v>
      </c>
      <c r="E72" s="33">
        <f>E7+E13+E21+E22+E23+E68</f>
        <v>2298996869.6700006</v>
      </c>
      <c r="F72" s="33">
        <f t="shared" ref="F72:F86" si="19">D72+E72</f>
        <v>2997990578.8100004</v>
      </c>
      <c r="G72" s="33">
        <f t="shared" ref="G72:H72" si="20">G7+G13+G21+G22+G23+G68</f>
        <v>651053690.58000004</v>
      </c>
      <c r="H72" s="33">
        <f t="shared" si="20"/>
        <v>2398725407.0164227</v>
      </c>
      <c r="I72" s="33">
        <f t="shared" ref="I72:I86" si="21">G72+H72</f>
        <v>3049779097.5964227</v>
      </c>
    </row>
    <row r="73" spans="1:9" ht="31.5" customHeight="1" x14ac:dyDescent="0.35">
      <c r="A73" s="166" t="s">
        <v>254</v>
      </c>
      <c r="B73" s="166"/>
      <c r="C73" s="5">
        <v>184</v>
      </c>
      <c r="D73" s="33">
        <f>D24+D31+D38+D41+D44+D53+D61+D64+D67</f>
        <v>-662783830.32647979</v>
      </c>
      <c r="E73" s="33">
        <f>E24+E31+E38+E41+E44+E53+E61+E64+E67</f>
        <v>-2064788991.8040187</v>
      </c>
      <c r="F73" s="33">
        <f t="shared" si="19"/>
        <v>-2727572822.1304984</v>
      </c>
      <c r="G73" s="33">
        <f t="shared" ref="G73:H73" si="22">G24+G31+G38+G41+G44+G53+G61+G64+G67</f>
        <v>-611377748.88344336</v>
      </c>
      <c r="H73" s="33">
        <f t="shared" si="22"/>
        <v>-2145270635.6869719</v>
      </c>
      <c r="I73" s="33">
        <f t="shared" si="21"/>
        <v>-2756648384.5704155</v>
      </c>
    </row>
    <row r="74" spans="1:9" x14ac:dyDescent="0.35">
      <c r="A74" s="166" t="s">
        <v>255</v>
      </c>
      <c r="B74" s="167"/>
      <c r="C74" s="5">
        <v>185</v>
      </c>
      <c r="D74" s="33">
        <f>D75+D76+D77+D78+D79+D80+D81+D82</f>
        <v>-15305114.429999992</v>
      </c>
      <c r="E74" s="33">
        <f>E75+E76+E77+E78+E79+E80+E81+E82</f>
        <v>-45759719.228399999</v>
      </c>
      <c r="F74" s="33">
        <f t="shared" si="19"/>
        <v>-61064833.658399992</v>
      </c>
      <c r="G74" s="33">
        <f t="shared" ref="G74:H74" si="23">G75+G76+G77+G78+G79+G80+G81+G82</f>
        <v>81013025.480000004</v>
      </c>
      <c r="H74" s="33">
        <f t="shared" si="23"/>
        <v>162936979.4598</v>
      </c>
      <c r="I74" s="33">
        <f t="shared" si="21"/>
        <v>243950004.93980002</v>
      </c>
    </row>
    <row r="75" spans="1:9" ht="24" customHeight="1" x14ac:dyDescent="0.35">
      <c r="A75" s="165" t="s">
        <v>256</v>
      </c>
      <c r="B75" s="165"/>
      <c r="C75" s="6">
        <v>186</v>
      </c>
      <c r="D75" s="35">
        <v>0</v>
      </c>
      <c r="E75" s="35">
        <v>-1277.08</v>
      </c>
      <c r="F75" s="33">
        <f t="shared" si="19"/>
        <v>-1277.08</v>
      </c>
      <c r="G75" s="34">
        <v>0</v>
      </c>
      <c r="H75" s="34">
        <v>-30197.760000000002</v>
      </c>
      <c r="I75" s="33">
        <f t="shared" si="21"/>
        <v>-30197.760000000002</v>
      </c>
    </row>
    <row r="76" spans="1:9" ht="25.25" customHeight="1" x14ac:dyDescent="0.35">
      <c r="A76" s="165" t="s">
        <v>257</v>
      </c>
      <c r="B76" s="165"/>
      <c r="C76" s="6">
        <v>187</v>
      </c>
      <c r="D76" s="35">
        <v>-18664773.689999994</v>
      </c>
      <c r="E76" s="35">
        <v>-53199876.910000004</v>
      </c>
      <c r="F76" s="33">
        <f t="shared" si="19"/>
        <v>-71864650.599999994</v>
      </c>
      <c r="G76" s="34">
        <v>98796372.530000001</v>
      </c>
      <c r="H76" s="34">
        <v>198076791.63999999</v>
      </c>
      <c r="I76" s="33">
        <f t="shared" si="21"/>
        <v>296873164.16999996</v>
      </c>
    </row>
    <row r="77" spans="1:9" ht="23.4" customHeight="1" x14ac:dyDescent="0.35">
      <c r="A77" s="165" t="s">
        <v>258</v>
      </c>
      <c r="B77" s="165"/>
      <c r="C77" s="6">
        <v>188</v>
      </c>
      <c r="D77" s="35">
        <v>0</v>
      </c>
      <c r="E77" s="35">
        <v>-2603101.3199999975</v>
      </c>
      <c r="F77" s="33">
        <f t="shared" si="19"/>
        <v>-2603101.3199999975</v>
      </c>
      <c r="G77" s="34">
        <v>0</v>
      </c>
      <c r="H77" s="34">
        <v>663668.39000000141</v>
      </c>
      <c r="I77" s="33">
        <f t="shared" si="21"/>
        <v>663668.39000000141</v>
      </c>
    </row>
    <row r="78" spans="1:9" ht="26.4" customHeight="1" x14ac:dyDescent="0.35">
      <c r="A78" s="165" t="s">
        <v>259</v>
      </c>
      <c r="B78" s="165"/>
      <c r="C78" s="6">
        <v>189</v>
      </c>
      <c r="D78" s="35">
        <v>0</v>
      </c>
      <c r="E78" s="35">
        <v>0</v>
      </c>
      <c r="F78" s="33">
        <f t="shared" si="19"/>
        <v>0</v>
      </c>
      <c r="G78" s="34">
        <v>0</v>
      </c>
      <c r="H78" s="34">
        <v>0</v>
      </c>
      <c r="I78" s="33">
        <f t="shared" si="21"/>
        <v>0</v>
      </c>
    </row>
    <row r="79" spans="1:9" x14ac:dyDescent="0.35">
      <c r="A79" s="165" t="s">
        <v>260</v>
      </c>
      <c r="B79" s="165"/>
      <c r="C79" s="6">
        <v>190</v>
      </c>
      <c r="D79" s="35">
        <v>0</v>
      </c>
      <c r="E79" s="35">
        <v>0</v>
      </c>
      <c r="F79" s="33">
        <f t="shared" si="19"/>
        <v>0</v>
      </c>
      <c r="G79" s="34">
        <v>0</v>
      </c>
      <c r="H79" s="34">
        <v>0</v>
      </c>
      <c r="I79" s="33">
        <f t="shared" si="21"/>
        <v>0</v>
      </c>
    </row>
    <row r="80" spans="1:9" ht="21" customHeight="1" x14ac:dyDescent="0.35">
      <c r="A80" s="165" t="s">
        <v>261</v>
      </c>
      <c r="B80" s="165"/>
      <c r="C80" s="6">
        <v>191</v>
      </c>
      <c r="D80" s="35">
        <v>0</v>
      </c>
      <c r="E80" s="35">
        <v>0</v>
      </c>
      <c r="F80" s="33">
        <f t="shared" si="19"/>
        <v>0</v>
      </c>
      <c r="G80" s="34">
        <v>0</v>
      </c>
      <c r="H80" s="34">
        <v>0</v>
      </c>
      <c r="I80" s="33">
        <f t="shared" si="21"/>
        <v>0</v>
      </c>
    </row>
    <row r="81" spans="1:9" ht="29.25" customHeight="1" x14ac:dyDescent="0.35">
      <c r="A81" s="165" t="s">
        <v>262</v>
      </c>
      <c r="B81" s="165"/>
      <c r="C81" s="6">
        <v>192</v>
      </c>
      <c r="D81" s="35">
        <v>0</v>
      </c>
      <c r="E81" s="35">
        <v>0</v>
      </c>
      <c r="F81" s="33">
        <f t="shared" si="19"/>
        <v>0</v>
      </c>
      <c r="G81" s="34">
        <v>0</v>
      </c>
      <c r="H81" s="34">
        <v>0</v>
      </c>
      <c r="I81" s="33">
        <f t="shared" si="21"/>
        <v>0</v>
      </c>
    </row>
    <row r="82" spans="1:9" x14ac:dyDescent="0.35">
      <c r="A82" s="165" t="s">
        <v>263</v>
      </c>
      <c r="B82" s="165"/>
      <c r="C82" s="6">
        <v>193</v>
      </c>
      <c r="D82" s="35">
        <v>3359659.2600000016</v>
      </c>
      <c r="E82" s="35">
        <v>10044536.081600005</v>
      </c>
      <c r="F82" s="33">
        <f t="shared" si="19"/>
        <v>13404195.341600006</v>
      </c>
      <c r="G82" s="34">
        <v>-17783347.050000001</v>
      </c>
      <c r="H82" s="34">
        <v>-35773282.810200006</v>
      </c>
      <c r="I82" s="33">
        <f t="shared" si="21"/>
        <v>-53556629.860200003</v>
      </c>
    </row>
    <row r="83" spans="1:9" x14ac:dyDescent="0.35">
      <c r="A83" s="166" t="s">
        <v>264</v>
      </c>
      <c r="B83" s="167"/>
      <c r="C83" s="5">
        <v>194</v>
      </c>
      <c r="D83" s="33">
        <f>D69+D74</f>
        <v>20904764.383520141</v>
      </c>
      <c r="E83" s="33">
        <f>E69+E74</f>
        <v>188448158.63758197</v>
      </c>
      <c r="F83" s="33">
        <f t="shared" si="19"/>
        <v>209352923.02110213</v>
      </c>
      <c r="G83" s="33">
        <f t="shared" ref="G83:H83" si="24">G69+G74</f>
        <v>120688967.17655684</v>
      </c>
      <c r="H83" s="33">
        <f t="shared" si="24"/>
        <v>416391750.78925073</v>
      </c>
      <c r="I83" s="33">
        <f t="shared" si="21"/>
        <v>537080717.96580756</v>
      </c>
    </row>
    <row r="84" spans="1:9" x14ac:dyDescent="0.35">
      <c r="A84" s="179" t="s">
        <v>265</v>
      </c>
      <c r="B84" s="179"/>
      <c r="C84" s="6">
        <v>195</v>
      </c>
      <c r="D84" s="34">
        <v>0</v>
      </c>
      <c r="E84" s="34">
        <v>0</v>
      </c>
      <c r="F84" s="33">
        <f t="shared" si="19"/>
        <v>0</v>
      </c>
      <c r="G84" s="34">
        <v>0</v>
      </c>
      <c r="H84" s="34">
        <v>0</v>
      </c>
      <c r="I84" s="33">
        <f t="shared" si="21"/>
        <v>0</v>
      </c>
    </row>
    <row r="85" spans="1:9" x14ac:dyDescent="0.35">
      <c r="A85" s="179" t="s">
        <v>266</v>
      </c>
      <c r="B85" s="179"/>
      <c r="C85" s="6">
        <v>196</v>
      </c>
      <c r="D85" s="34">
        <v>0</v>
      </c>
      <c r="E85" s="34">
        <v>0</v>
      </c>
      <c r="F85" s="33">
        <f t="shared" si="19"/>
        <v>0</v>
      </c>
      <c r="G85" s="34">
        <v>0</v>
      </c>
      <c r="H85" s="34">
        <v>0</v>
      </c>
      <c r="I85" s="33">
        <f t="shared" si="21"/>
        <v>0</v>
      </c>
    </row>
    <row r="86" spans="1:9" x14ac:dyDescent="0.35">
      <c r="A86" s="168" t="s">
        <v>267</v>
      </c>
      <c r="B86" s="165"/>
      <c r="C86" s="6">
        <v>197</v>
      </c>
      <c r="D86" s="35">
        <v>0</v>
      </c>
      <c r="E86" s="35">
        <v>0</v>
      </c>
      <c r="F86" s="33">
        <f t="shared" si="19"/>
        <v>0</v>
      </c>
      <c r="G86" s="34">
        <v>0</v>
      </c>
      <c r="H86" s="34">
        <v>0</v>
      </c>
      <c r="I86" s="33">
        <f t="shared" si="21"/>
        <v>0</v>
      </c>
    </row>
  </sheetData>
  <sheetProtection algorithmName="SHA-512" hashValue="0HezQb7Q+Bo9wIQTkzR3PSpCqgqTDdsw4FyVkX4YqmirHTKpRGOIWbciSI5CHheYfFIVlOnSQxjmm9kf10t8GA==" saltValue="Be0MHWsdk5pcsZRVt1YBUg=="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13:E23 D72:E72 D8:E8 D27:E27">
      <formula1>0</formula1>
    </dataValidation>
    <dataValidation type="whole" operator="lessThanOrEqual" allowBlank="1" showErrorMessage="1" errorTitle="Invalid entry" error="You can enter only negative whole numbers or a zero." sqref="D24:E26 D44:E47 D49:E64 D67:E67 D73:E73 D10:E10">
      <formula1>0</formula1>
    </dataValidation>
    <dataValidation type="whole" operator="notEqual" allowBlank="1" showErrorMessage="1" errorTitle="Invalid entry" error="You can enter only whole numbers (positive or negative) or a zero." sqref="F49:I86 D11:E12 D7:I7 D48:I48 D65:E66 D68:E71 D74:E81 D83:E86 D9:I9 F8:I8 D28:E43 F10:I47">
      <formula1>999999999</formula1>
    </dataValidation>
    <dataValidation type="whole" operator="notEqual" allowBlank="1" showErrorMessage="1" errorTitle="Invalid entry" error="You can enter only whole numbers." sqref="D82:E82">
      <formula1>99999999</formula1>
    </dataValidation>
    <dataValidation allowBlank="1" sqref="A87:I1048576 C6 A6 C4 H5:I6 A1:A4 D4:D6 E5:F6 G4:G6 J1:XFD1048576"/>
  </dataValidation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80" zoomScaleNormal="80" workbookViewId="0">
      <selection activeCell="H7" sqref="H7"/>
    </sheetView>
  </sheetViews>
  <sheetFormatPr defaultColWidth="9.08984375" defaultRowHeight="12.5" x14ac:dyDescent="0.25"/>
  <cols>
    <col min="1" max="7" width="9.08984375" style="8"/>
    <col min="8" max="8" width="11.6328125" style="42" bestFit="1" customWidth="1"/>
    <col min="9" max="9" width="10.453125" style="42" bestFit="1" customWidth="1"/>
    <col min="10" max="10" width="18" style="7" bestFit="1" customWidth="1"/>
    <col min="11" max="11" width="16.36328125" style="7" bestFit="1" customWidth="1"/>
    <col min="12" max="16384" width="9.08984375" style="8"/>
  </cols>
  <sheetData>
    <row r="1" spans="1:9" ht="14.5" x14ac:dyDescent="0.35">
      <c r="A1" s="157" t="s">
        <v>268</v>
      </c>
      <c r="B1" s="158"/>
      <c r="C1" s="158"/>
      <c r="D1" s="158"/>
      <c r="E1" s="158"/>
      <c r="F1" s="158"/>
      <c r="G1" s="158"/>
      <c r="H1" s="158"/>
      <c r="I1" s="158"/>
    </row>
    <row r="2" spans="1:9" ht="14.5" x14ac:dyDescent="0.35">
      <c r="A2" s="182" t="s">
        <v>410</v>
      </c>
      <c r="B2" s="183"/>
      <c r="C2" s="183"/>
      <c r="D2" s="183"/>
      <c r="E2" s="183"/>
      <c r="F2" s="183"/>
      <c r="G2" s="183"/>
      <c r="H2" s="183"/>
      <c r="I2" s="183"/>
    </row>
    <row r="3" spans="1:9" ht="14.5" x14ac:dyDescent="0.35">
      <c r="A3" s="184" t="s">
        <v>269</v>
      </c>
      <c r="B3" s="185"/>
      <c r="C3" s="185"/>
      <c r="D3" s="185"/>
      <c r="E3" s="185"/>
      <c r="F3" s="185"/>
      <c r="G3" s="185"/>
      <c r="H3" s="185"/>
      <c r="I3" s="185"/>
    </row>
    <row r="4" spans="1:9" ht="32" thickBot="1" x14ac:dyDescent="0.3">
      <c r="A4" s="186" t="s">
        <v>270</v>
      </c>
      <c r="B4" s="187"/>
      <c r="C4" s="187"/>
      <c r="D4" s="187"/>
      <c r="E4" s="187"/>
      <c r="F4" s="188"/>
      <c r="G4" s="9" t="s">
        <v>271</v>
      </c>
      <c r="H4" s="36" t="s">
        <v>272</v>
      </c>
      <c r="I4" s="36" t="s">
        <v>273</v>
      </c>
    </row>
    <row r="5" spans="1:9" ht="12.75" customHeight="1" x14ac:dyDescent="0.25">
      <c r="A5" s="189">
        <v>1</v>
      </c>
      <c r="B5" s="190"/>
      <c r="C5" s="190"/>
      <c r="D5" s="190"/>
      <c r="E5" s="190"/>
      <c r="F5" s="191"/>
      <c r="G5" s="10">
        <v>2</v>
      </c>
      <c r="H5" s="37" t="s">
        <v>274</v>
      </c>
      <c r="I5" s="37" t="s">
        <v>275</v>
      </c>
    </row>
    <row r="6" spans="1:9" x14ac:dyDescent="0.25">
      <c r="A6" s="180" t="s">
        <v>276</v>
      </c>
      <c r="B6" s="181"/>
      <c r="C6" s="181"/>
      <c r="D6" s="181"/>
      <c r="E6" s="181"/>
      <c r="F6" s="181"/>
      <c r="G6" s="11">
        <v>1</v>
      </c>
      <c r="H6" s="38">
        <f>H7+H18+H36</f>
        <v>107830956.90750188</v>
      </c>
      <c r="I6" s="38">
        <f>I7+I18+I36</f>
        <v>-247534974.86751145</v>
      </c>
    </row>
    <row r="7" spans="1:9" ht="21" customHeight="1" x14ac:dyDescent="0.25">
      <c r="A7" s="192" t="s">
        <v>277</v>
      </c>
      <c r="B7" s="193"/>
      <c r="C7" s="193"/>
      <c r="D7" s="193"/>
      <c r="E7" s="193"/>
      <c r="F7" s="193"/>
      <c r="G7" s="12">
        <v>2</v>
      </c>
      <c r="H7" s="39">
        <f>H8+H9</f>
        <v>125617128.32399887</v>
      </c>
      <c r="I7" s="39">
        <f>I8+I9</f>
        <v>129937345.37619981</v>
      </c>
    </row>
    <row r="8" spans="1:9" x14ac:dyDescent="0.25">
      <c r="A8" s="194" t="s">
        <v>278</v>
      </c>
      <c r="B8" s="195"/>
      <c r="C8" s="195"/>
      <c r="D8" s="195"/>
      <c r="E8" s="195"/>
      <c r="F8" s="195"/>
      <c r="G8" s="13">
        <v>3</v>
      </c>
      <c r="H8" s="40">
        <v>325078123.60999918</v>
      </c>
      <c r="I8" s="40">
        <v>353385380.96999991</v>
      </c>
    </row>
    <row r="9" spans="1:9" x14ac:dyDescent="0.25">
      <c r="A9" s="193" t="s">
        <v>279</v>
      </c>
      <c r="B9" s="193"/>
      <c r="C9" s="193"/>
      <c r="D9" s="193"/>
      <c r="E9" s="193"/>
      <c r="F9" s="193"/>
      <c r="G9" s="12">
        <v>4</v>
      </c>
      <c r="H9" s="39">
        <f>SUM(H10:H17)</f>
        <v>-199460995.28600031</v>
      </c>
      <c r="I9" s="39">
        <f>SUM(I10:I17)</f>
        <v>-223448035.5938001</v>
      </c>
    </row>
    <row r="10" spans="1:9" x14ac:dyDescent="0.25">
      <c r="A10" s="194" t="s">
        <v>280</v>
      </c>
      <c r="B10" s="195"/>
      <c r="C10" s="195"/>
      <c r="D10" s="195"/>
      <c r="E10" s="195"/>
      <c r="F10" s="195"/>
      <c r="G10" s="13">
        <v>5</v>
      </c>
      <c r="H10" s="40">
        <v>28251452.139999997</v>
      </c>
      <c r="I10" s="40">
        <v>40640872.999999993</v>
      </c>
    </row>
    <row r="11" spans="1:9" x14ac:dyDescent="0.25">
      <c r="A11" s="194" t="s">
        <v>281</v>
      </c>
      <c r="B11" s="195"/>
      <c r="C11" s="195"/>
      <c r="D11" s="195"/>
      <c r="E11" s="195"/>
      <c r="F11" s="195"/>
      <c r="G11" s="13">
        <v>6</v>
      </c>
      <c r="H11" s="40">
        <v>14309276.279999996</v>
      </c>
      <c r="I11" s="40">
        <v>17294063.850000001</v>
      </c>
    </row>
    <row r="12" spans="1:9" ht="23.25" customHeight="1" x14ac:dyDescent="0.25">
      <c r="A12" s="194" t="s">
        <v>282</v>
      </c>
      <c r="B12" s="195"/>
      <c r="C12" s="195"/>
      <c r="D12" s="195"/>
      <c r="E12" s="195"/>
      <c r="F12" s="195"/>
      <c r="G12" s="13">
        <v>7</v>
      </c>
      <c r="H12" s="40">
        <v>32406996.739999998</v>
      </c>
      <c r="I12" s="40">
        <v>-28969476.150000006</v>
      </c>
    </row>
    <row r="13" spans="1:9" x14ac:dyDescent="0.25">
      <c r="A13" s="194" t="s">
        <v>283</v>
      </c>
      <c r="B13" s="195"/>
      <c r="C13" s="195"/>
      <c r="D13" s="195"/>
      <c r="E13" s="195"/>
      <c r="F13" s="195"/>
      <c r="G13" s="13">
        <v>8</v>
      </c>
      <c r="H13" s="40">
        <v>1124607.7499999998</v>
      </c>
      <c r="I13" s="40">
        <v>10253454.780000001</v>
      </c>
    </row>
    <row r="14" spans="1:9" x14ac:dyDescent="0.25">
      <c r="A14" s="194" t="s">
        <v>284</v>
      </c>
      <c r="B14" s="195"/>
      <c r="C14" s="195"/>
      <c r="D14" s="195"/>
      <c r="E14" s="195"/>
      <c r="F14" s="195"/>
      <c r="G14" s="13">
        <v>9</v>
      </c>
      <c r="H14" s="40">
        <v>-226080072.12</v>
      </c>
      <c r="I14" s="40">
        <v>-215930199.78</v>
      </c>
    </row>
    <row r="15" spans="1:9" x14ac:dyDescent="0.25">
      <c r="A15" s="194" t="s">
        <v>285</v>
      </c>
      <c r="B15" s="195"/>
      <c r="C15" s="195"/>
      <c r="D15" s="195"/>
      <c r="E15" s="195"/>
      <c r="F15" s="195"/>
      <c r="G15" s="13">
        <v>10</v>
      </c>
      <c r="H15" s="40">
        <v>0</v>
      </c>
      <c r="I15" s="40"/>
    </row>
    <row r="16" spans="1:9" ht="24.75" customHeight="1" x14ac:dyDescent="0.25">
      <c r="A16" s="194" t="s">
        <v>286</v>
      </c>
      <c r="B16" s="195"/>
      <c r="C16" s="195"/>
      <c r="D16" s="195"/>
      <c r="E16" s="195"/>
      <c r="F16" s="195"/>
      <c r="G16" s="13">
        <v>11</v>
      </c>
      <c r="H16" s="40">
        <v>-13916185.379999995</v>
      </c>
      <c r="I16" s="40">
        <v>-1135517.2799999998</v>
      </c>
    </row>
    <row r="17" spans="1:9" x14ac:dyDescent="0.25">
      <c r="A17" s="194" t="s">
        <v>287</v>
      </c>
      <c r="B17" s="195"/>
      <c r="C17" s="195"/>
      <c r="D17" s="195"/>
      <c r="E17" s="195"/>
      <c r="F17" s="195"/>
      <c r="G17" s="13">
        <v>12</v>
      </c>
      <c r="H17" s="40">
        <v>-35557070.696000308</v>
      </c>
      <c r="I17" s="40">
        <v>-45601234.013800085</v>
      </c>
    </row>
    <row r="18" spans="1:9" ht="30.75" customHeight="1" x14ac:dyDescent="0.25">
      <c r="A18" s="192" t="s">
        <v>288</v>
      </c>
      <c r="B18" s="193"/>
      <c r="C18" s="193"/>
      <c r="D18" s="193"/>
      <c r="E18" s="193"/>
      <c r="F18" s="193"/>
      <c r="G18" s="12">
        <v>13</v>
      </c>
      <c r="H18" s="39">
        <f>SUM(H19:H35)</f>
        <v>9796676.8635029979</v>
      </c>
      <c r="I18" s="39">
        <f>SUM(I19:I35)</f>
        <v>-326447669.67371124</v>
      </c>
    </row>
    <row r="19" spans="1:9" x14ac:dyDescent="0.25">
      <c r="A19" s="194" t="s">
        <v>289</v>
      </c>
      <c r="B19" s="195"/>
      <c r="C19" s="195"/>
      <c r="D19" s="195"/>
      <c r="E19" s="195"/>
      <c r="F19" s="195"/>
      <c r="G19" s="13">
        <v>14</v>
      </c>
      <c r="H19" s="40">
        <v>-274267879.72999978</v>
      </c>
      <c r="I19" s="40">
        <v>-361421934.79999995</v>
      </c>
    </row>
    <row r="20" spans="1:9" ht="24.75" customHeight="1" x14ac:dyDescent="0.25">
      <c r="A20" s="194" t="s">
        <v>290</v>
      </c>
      <c r="B20" s="195"/>
      <c r="C20" s="195"/>
      <c r="D20" s="195"/>
      <c r="E20" s="195"/>
      <c r="F20" s="195"/>
      <c r="G20" s="13">
        <v>15</v>
      </c>
      <c r="H20" s="40">
        <v>-89240655.579999998</v>
      </c>
      <c r="I20" s="40">
        <v>124003666.81999999</v>
      </c>
    </row>
    <row r="21" spans="1:9" x14ac:dyDescent="0.25">
      <c r="A21" s="194" t="s">
        <v>291</v>
      </c>
      <c r="B21" s="195"/>
      <c r="C21" s="195"/>
      <c r="D21" s="195"/>
      <c r="E21" s="195"/>
      <c r="F21" s="195"/>
      <c r="G21" s="13">
        <v>16</v>
      </c>
      <c r="H21" s="40">
        <v>346094876.60000002</v>
      </c>
      <c r="I21" s="40">
        <v>-223962354.59</v>
      </c>
    </row>
    <row r="22" spans="1:9" x14ac:dyDescent="0.25">
      <c r="A22" s="194" t="s">
        <v>292</v>
      </c>
      <c r="B22" s="195"/>
      <c r="C22" s="195"/>
      <c r="D22" s="195"/>
      <c r="E22" s="195"/>
      <c r="F22" s="195"/>
      <c r="G22" s="13">
        <v>17</v>
      </c>
      <c r="H22" s="40">
        <v>0</v>
      </c>
      <c r="I22" s="40">
        <v>0</v>
      </c>
    </row>
    <row r="23" spans="1:9" ht="30" customHeight="1" x14ac:dyDescent="0.25">
      <c r="A23" s="194" t="s">
        <v>293</v>
      </c>
      <c r="B23" s="195"/>
      <c r="C23" s="195"/>
      <c r="D23" s="195"/>
      <c r="E23" s="195"/>
      <c r="F23" s="195"/>
      <c r="G23" s="13">
        <v>18</v>
      </c>
      <c r="H23" s="40">
        <v>-99127309.530000031</v>
      </c>
      <c r="I23" s="40">
        <v>-10534151.319999993</v>
      </c>
    </row>
    <row r="24" spans="1:9" x14ac:dyDescent="0.25">
      <c r="A24" s="194" t="s">
        <v>294</v>
      </c>
      <c r="B24" s="195"/>
      <c r="C24" s="195"/>
      <c r="D24" s="195"/>
      <c r="E24" s="195"/>
      <c r="F24" s="195"/>
      <c r="G24" s="13">
        <v>19</v>
      </c>
      <c r="H24" s="40">
        <v>-3600805.180000037</v>
      </c>
      <c r="I24" s="40">
        <v>2025965.3100001216</v>
      </c>
    </row>
    <row r="25" spans="1:9" x14ac:dyDescent="0.25">
      <c r="A25" s="194" t="s">
        <v>295</v>
      </c>
      <c r="B25" s="195"/>
      <c r="C25" s="195"/>
      <c r="D25" s="195"/>
      <c r="E25" s="195"/>
      <c r="F25" s="195"/>
      <c r="G25" s="13">
        <v>20</v>
      </c>
      <c r="H25" s="40">
        <v>317123.36999999546</v>
      </c>
      <c r="I25" s="40">
        <v>94308.416423082352</v>
      </c>
    </row>
    <row r="26" spans="1:9" x14ac:dyDescent="0.25">
      <c r="A26" s="194" t="s">
        <v>296</v>
      </c>
      <c r="B26" s="195"/>
      <c r="C26" s="195"/>
      <c r="D26" s="195"/>
      <c r="E26" s="195"/>
      <c r="F26" s="195"/>
      <c r="G26" s="13">
        <v>21</v>
      </c>
      <c r="H26" s="40">
        <v>36826776.794599816</v>
      </c>
      <c r="I26" s="40">
        <v>21377956.620000169</v>
      </c>
    </row>
    <row r="27" spans="1:9" x14ac:dyDescent="0.25">
      <c r="A27" s="194" t="s">
        <v>297</v>
      </c>
      <c r="B27" s="195"/>
      <c r="C27" s="195"/>
      <c r="D27" s="195"/>
      <c r="E27" s="195"/>
      <c r="F27" s="195"/>
      <c r="G27" s="13">
        <v>22</v>
      </c>
      <c r="H27" s="40">
        <v>540760.13</v>
      </c>
      <c r="I27" s="40">
        <v>0</v>
      </c>
    </row>
    <row r="28" spans="1:9" ht="25.5" customHeight="1" x14ac:dyDescent="0.25">
      <c r="A28" s="194" t="s">
        <v>298</v>
      </c>
      <c r="B28" s="195"/>
      <c r="C28" s="195"/>
      <c r="D28" s="195"/>
      <c r="E28" s="195"/>
      <c r="F28" s="195"/>
      <c r="G28" s="13">
        <v>23</v>
      </c>
      <c r="H28" s="40">
        <v>-76759080.839999944</v>
      </c>
      <c r="I28" s="40">
        <v>21757998.399999924</v>
      </c>
    </row>
    <row r="29" spans="1:9" x14ac:dyDescent="0.25">
      <c r="A29" s="194" t="s">
        <v>299</v>
      </c>
      <c r="B29" s="195"/>
      <c r="C29" s="195"/>
      <c r="D29" s="195"/>
      <c r="E29" s="195"/>
      <c r="F29" s="195"/>
      <c r="G29" s="13">
        <v>24</v>
      </c>
      <c r="H29" s="40">
        <v>71139609.619999081</v>
      </c>
      <c r="I29" s="40">
        <v>115546799.61000061</v>
      </c>
    </row>
    <row r="30" spans="1:9" ht="33" customHeight="1" x14ac:dyDescent="0.25">
      <c r="A30" s="194" t="s">
        <v>300</v>
      </c>
      <c r="B30" s="195"/>
      <c r="C30" s="195"/>
      <c r="D30" s="195"/>
      <c r="E30" s="195"/>
      <c r="F30" s="195"/>
      <c r="G30" s="13">
        <v>25</v>
      </c>
      <c r="H30" s="40">
        <v>99127309.530000031</v>
      </c>
      <c r="I30" s="40">
        <v>10534151.319999993</v>
      </c>
    </row>
    <row r="31" spans="1:9" x14ac:dyDescent="0.25">
      <c r="A31" s="194" t="s">
        <v>301</v>
      </c>
      <c r="B31" s="195"/>
      <c r="C31" s="195"/>
      <c r="D31" s="195"/>
      <c r="E31" s="195"/>
      <c r="F31" s="195"/>
      <c r="G31" s="13">
        <v>26</v>
      </c>
      <c r="H31" s="40">
        <v>-374745.24109615944</v>
      </c>
      <c r="I31" s="40">
        <v>-115426.6662145108</v>
      </c>
    </row>
    <row r="32" spans="1:9" ht="23.25" customHeight="1" x14ac:dyDescent="0.25">
      <c r="A32" s="194" t="s">
        <v>302</v>
      </c>
      <c r="B32" s="195"/>
      <c r="C32" s="195"/>
      <c r="D32" s="195"/>
      <c r="E32" s="195"/>
      <c r="F32" s="195"/>
      <c r="G32" s="13">
        <v>27</v>
      </c>
      <c r="H32" s="40">
        <v>0</v>
      </c>
      <c r="I32" s="40">
        <v>0</v>
      </c>
    </row>
    <row r="33" spans="1:9" x14ac:dyDescent="0.25">
      <c r="A33" s="194" t="s">
        <v>303</v>
      </c>
      <c r="B33" s="195"/>
      <c r="C33" s="195"/>
      <c r="D33" s="195"/>
      <c r="E33" s="195"/>
      <c r="F33" s="195"/>
      <c r="G33" s="13">
        <v>28</v>
      </c>
      <c r="H33" s="40">
        <v>1916213.9400000013</v>
      </c>
      <c r="I33" s="40">
        <v>625430.38607939333</v>
      </c>
    </row>
    <row r="34" spans="1:9" x14ac:dyDescent="0.25">
      <c r="A34" s="194" t="s">
        <v>304</v>
      </c>
      <c r="B34" s="195"/>
      <c r="C34" s="195"/>
      <c r="D34" s="195"/>
      <c r="E34" s="195"/>
      <c r="F34" s="195"/>
      <c r="G34" s="13">
        <v>29</v>
      </c>
      <c r="H34" s="40">
        <v>-2767510.0600000694</v>
      </c>
      <c r="I34" s="40">
        <v>-8356374.1099998951</v>
      </c>
    </row>
    <row r="35" spans="1:9" ht="21" customHeight="1" x14ac:dyDescent="0.25">
      <c r="A35" s="194" t="s">
        <v>305</v>
      </c>
      <c r="B35" s="195"/>
      <c r="C35" s="195"/>
      <c r="D35" s="195"/>
      <c r="E35" s="195"/>
      <c r="F35" s="195"/>
      <c r="G35" s="13">
        <v>30</v>
      </c>
      <c r="H35" s="40">
        <v>-28006.959999935469</v>
      </c>
      <c r="I35" s="40">
        <v>-18023705.070000172</v>
      </c>
    </row>
    <row r="36" spans="1:9" x14ac:dyDescent="0.25">
      <c r="A36" s="196" t="s">
        <v>306</v>
      </c>
      <c r="B36" s="195"/>
      <c r="C36" s="195"/>
      <c r="D36" s="195"/>
      <c r="E36" s="195"/>
      <c r="F36" s="195"/>
      <c r="G36" s="13">
        <v>31</v>
      </c>
      <c r="H36" s="40">
        <v>-27582848.279999997</v>
      </c>
      <c r="I36" s="40">
        <v>-51024650.570000015</v>
      </c>
    </row>
    <row r="37" spans="1:9" x14ac:dyDescent="0.25">
      <c r="A37" s="192" t="s">
        <v>307</v>
      </c>
      <c r="B37" s="193"/>
      <c r="C37" s="193"/>
      <c r="D37" s="193"/>
      <c r="E37" s="193"/>
      <c r="F37" s="193"/>
      <c r="G37" s="12">
        <v>32</v>
      </c>
      <c r="H37" s="39">
        <f>SUM(H38:H51)</f>
        <v>154392547.5099999</v>
      </c>
      <c r="I37" s="39">
        <f>SUM(I38:I51)</f>
        <v>51319006</v>
      </c>
    </row>
    <row r="38" spans="1:9" x14ac:dyDescent="0.25">
      <c r="A38" s="194" t="s">
        <v>308</v>
      </c>
      <c r="B38" s="195"/>
      <c r="C38" s="195"/>
      <c r="D38" s="195"/>
      <c r="E38" s="195"/>
      <c r="F38" s="195"/>
      <c r="G38" s="13">
        <v>33</v>
      </c>
      <c r="H38" s="40">
        <v>2276087.6599999992</v>
      </c>
      <c r="I38" s="40">
        <v>5417095.9299999997</v>
      </c>
    </row>
    <row r="39" spans="1:9" x14ac:dyDescent="0.25">
      <c r="A39" s="194" t="s">
        <v>309</v>
      </c>
      <c r="B39" s="195"/>
      <c r="C39" s="195"/>
      <c r="D39" s="195"/>
      <c r="E39" s="195"/>
      <c r="F39" s="195"/>
      <c r="G39" s="13">
        <v>34</v>
      </c>
      <c r="H39" s="40">
        <v>-20128840.280000038</v>
      </c>
      <c r="I39" s="40">
        <v>-25969189.230000004</v>
      </c>
    </row>
    <row r="40" spans="1:9" x14ac:dyDescent="0.25">
      <c r="A40" s="194" t="s">
        <v>310</v>
      </c>
      <c r="B40" s="195"/>
      <c r="C40" s="195"/>
      <c r="D40" s="195"/>
      <c r="E40" s="195"/>
      <c r="F40" s="195"/>
      <c r="G40" s="13">
        <v>35</v>
      </c>
      <c r="H40" s="40">
        <v>0</v>
      </c>
      <c r="I40" s="40">
        <v>628123.6</v>
      </c>
    </row>
    <row r="41" spans="1:9" x14ac:dyDescent="0.25">
      <c r="A41" s="194" t="s">
        <v>311</v>
      </c>
      <c r="B41" s="195"/>
      <c r="C41" s="195"/>
      <c r="D41" s="195"/>
      <c r="E41" s="195"/>
      <c r="F41" s="195"/>
      <c r="G41" s="13">
        <v>36</v>
      </c>
      <c r="H41" s="40">
        <v>-13559231.539999997</v>
      </c>
      <c r="I41" s="40">
        <v>-27541960.579999994</v>
      </c>
    </row>
    <row r="42" spans="1:9" ht="25.5" customHeight="1" x14ac:dyDescent="0.25">
      <c r="A42" s="194" t="s">
        <v>312</v>
      </c>
      <c r="B42" s="195"/>
      <c r="C42" s="195"/>
      <c r="D42" s="195"/>
      <c r="E42" s="195"/>
      <c r="F42" s="195"/>
      <c r="G42" s="13">
        <v>37</v>
      </c>
      <c r="H42" s="40">
        <v>30651520.25</v>
      </c>
      <c r="I42" s="40">
        <v>16750126.319999997</v>
      </c>
    </row>
    <row r="43" spans="1:9" ht="21.75" customHeight="1" x14ac:dyDescent="0.25">
      <c r="A43" s="194" t="s">
        <v>313</v>
      </c>
      <c r="B43" s="195"/>
      <c r="C43" s="195"/>
      <c r="D43" s="195"/>
      <c r="E43" s="195"/>
      <c r="F43" s="195"/>
      <c r="G43" s="13">
        <v>38</v>
      </c>
      <c r="H43" s="40">
        <v>-1017204.5800000001</v>
      </c>
      <c r="I43" s="40">
        <v>-4259498.2300000004</v>
      </c>
    </row>
    <row r="44" spans="1:9" ht="24" customHeight="1" x14ac:dyDescent="0.25">
      <c r="A44" s="194" t="s">
        <v>314</v>
      </c>
      <c r="B44" s="195"/>
      <c r="C44" s="195"/>
      <c r="D44" s="195"/>
      <c r="E44" s="195"/>
      <c r="F44" s="195"/>
      <c r="G44" s="13">
        <v>39</v>
      </c>
      <c r="H44" s="40">
        <v>-230105.87</v>
      </c>
      <c r="I44" s="40">
        <v>0</v>
      </c>
    </row>
    <row r="45" spans="1:9" x14ac:dyDescent="0.25">
      <c r="A45" s="194" t="s">
        <v>315</v>
      </c>
      <c r="B45" s="195"/>
      <c r="C45" s="195"/>
      <c r="D45" s="195"/>
      <c r="E45" s="195"/>
      <c r="F45" s="195"/>
      <c r="G45" s="13">
        <v>40</v>
      </c>
      <c r="H45" s="40">
        <v>448510329.63</v>
      </c>
      <c r="I45" s="40">
        <v>357560988.05000001</v>
      </c>
    </row>
    <row r="46" spans="1:9" x14ac:dyDescent="0.25">
      <c r="A46" s="194" t="s">
        <v>316</v>
      </c>
      <c r="B46" s="195"/>
      <c r="C46" s="195"/>
      <c r="D46" s="195"/>
      <c r="E46" s="195"/>
      <c r="F46" s="195"/>
      <c r="G46" s="13">
        <v>41</v>
      </c>
      <c r="H46" s="40">
        <v>-339343205.94000006</v>
      </c>
      <c r="I46" s="40">
        <v>-386588724.5</v>
      </c>
    </row>
    <row r="47" spans="1:9" x14ac:dyDescent="0.25">
      <c r="A47" s="194" t="s">
        <v>317</v>
      </c>
      <c r="B47" s="195"/>
      <c r="C47" s="195"/>
      <c r="D47" s="195"/>
      <c r="E47" s="195"/>
      <c r="F47" s="195"/>
      <c r="G47" s="13">
        <v>42</v>
      </c>
      <c r="H47" s="40">
        <v>0</v>
      </c>
      <c r="I47" s="40">
        <v>0</v>
      </c>
    </row>
    <row r="48" spans="1:9" x14ac:dyDescent="0.25">
      <c r="A48" s="194" t="s">
        <v>318</v>
      </c>
      <c r="B48" s="195"/>
      <c r="C48" s="195"/>
      <c r="D48" s="195"/>
      <c r="E48" s="195"/>
      <c r="F48" s="195"/>
      <c r="G48" s="13">
        <v>43</v>
      </c>
      <c r="H48" s="40">
        <v>0</v>
      </c>
      <c r="I48" s="40">
        <v>0</v>
      </c>
    </row>
    <row r="49" spans="1:9" x14ac:dyDescent="0.25">
      <c r="A49" s="194" t="s">
        <v>319</v>
      </c>
      <c r="B49" s="197"/>
      <c r="C49" s="197"/>
      <c r="D49" s="197"/>
      <c r="E49" s="197"/>
      <c r="F49" s="197"/>
      <c r="G49" s="13">
        <v>44</v>
      </c>
      <c r="H49" s="40">
        <v>39267885.439999998</v>
      </c>
      <c r="I49" s="40">
        <v>43886353.609999999</v>
      </c>
    </row>
    <row r="50" spans="1:9" x14ac:dyDescent="0.25">
      <c r="A50" s="194" t="s">
        <v>320</v>
      </c>
      <c r="B50" s="197"/>
      <c r="C50" s="197"/>
      <c r="D50" s="197"/>
      <c r="E50" s="197"/>
      <c r="F50" s="197"/>
      <c r="G50" s="13">
        <v>45</v>
      </c>
      <c r="H50" s="40">
        <v>101776873.33</v>
      </c>
      <c r="I50" s="40">
        <v>93026127.729999989</v>
      </c>
    </row>
    <row r="51" spans="1:9" x14ac:dyDescent="0.25">
      <c r="A51" s="194" t="s">
        <v>321</v>
      </c>
      <c r="B51" s="197"/>
      <c r="C51" s="197"/>
      <c r="D51" s="197"/>
      <c r="E51" s="197"/>
      <c r="F51" s="197"/>
      <c r="G51" s="13">
        <v>46</v>
      </c>
      <c r="H51" s="40">
        <v>-93811560.590000004</v>
      </c>
      <c r="I51" s="40">
        <v>-21590436.699999999</v>
      </c>
    </row>
    <row r="52" spans="1:9" x14ac:dyDescent="0.25">
      <c r="A52" s="192" t="s">
        <v>322</v>
      </c>
      <c r="B52" s="198"/>
      <c r="C52" s="198"/>
      <c r="D52" s="198"/>
      <c r="E52" s="198"/>
      <c r="F52" s="198"/>
      <c r="G52" s="12">
        <v>47</v>
      </c>
      <c r="H52" s="39">
        <f>SUM(H53:H57)</f>
        <v>-980000</v>
      </c>
      <c r="I52" s="39">
        <f>SUM(I53:I57)</f>
        <v>-20077305.971820556</v>
      </c>
    </row>
    <row r="53" spans="1:9" x14ac:dyDescent="0.25">
      <c r="A53" s="194" t="s">
        <v>323</v>
      </c>
      <c r="B53" s="197"/>
      <c r="C53" s="197"/>
      <c r="D53" s="197"/>
      <c r="E53" s="197"/>
      <c r="F53" s="197"/>
      <c r="G53" s="13">
        <v>48</v>
      </c>
      <c r="H53" s="40">
        <v>0</v>
      </c>
      <c r="I53" s="40">
        <v>0</v>
      </c>
    </row>
    <row r="54" spans="1:9" x14ac:dyDescent="0.25">
      <c r="A54" s="194" t="s">
        <v>324</v>
      </c>
      <c r="B54" s="197"/>
      <c r="C54" s="197"/>
      <c r="D54" s="197"/>
      <c r="E54" s="197"/>
      <c r="F54" s="197"/>
      <c r="G54" s="13">
        <v>49</v>
      </c>
      <c r="H54" s="40">
        <v>0</v>
      </c>
      <c r="I54" s="40">
        <v>0</v>
      </c>
    </row>
    <row r="55" spans="1:9" x14ac:dyDescent="0.25">
      <c r="A55" s="194" t="s">
        <v>325</v>
      </c>
      <c r="B55" s="197"/>
      <c r="C55" s="197"/>
      <c r="D55" s="197"/>
      <c r="E55" s="197"/>
      <c r="F55" s="197"/>
      <c r="G55" s="13">
        <v>50</v>
      </c>
      <c r="H55" s="40">
        <v>0</v>
      </c>
      <c r="I55" s="40">
        <v>-19097305.971820556</v>
      </c>
    </row>
    <row r="56" spans="1:9" x14ac:dyDescent="0.25">
      <c r="A56" s="194" t="s">
        <v>326</v>
      </c>
      <c r="B56" s="197"/>
      <c r="C56" s="197"/>
      <c r="D56" s="197"/>
      <c r="E56" s="197"/>
      <c r="F56" s="197"/>
      <c r="G56" s="13">
        <v>51</v>
      </c>
      <c r="H56" s="40">
        <v>0</v>
      </c>
      <c r="I56" s="40">
        <v>0</v>
      </c>
    </row>
    <row r="57" spans="1:9" x14ac:dyDescent="0.25">
      <c r="A57" s="194" t="s">
        <v>327</v>
      </c>
      <c r="B57" s="197"/>
      <c r="C57" s="197"/>
      <c r="D57" s="197"/>
      <c r="E57" s="197"/>
      <c r="F57" s="197"/>
      <c r="G57" s="13">
        <v>52</v>
      </c>
      <c r="H57" s="40">
        <v>-980000</v>
      </c>
      <c r="I57" s="40">
        <v>-980000</v>
      </c>
    </row>
    <row r="58" spans="1:9" x14ac:dyDescent="0.25">
      <c r="A58" s="192" t="s">
        <v>328</v>
      </c>
      <c r="B58" s="198"/>
      <c r="C58" s="198"/>
      <c r="D58" s="198"/>
      <c r="E58" s="198"/>
      <c r="F58" s="198"/>
      <c r="G58" s="12">
        <v>53</v>
      </c>
      <c r="H58" s="39">
        <f>H6+H37+H52</f>
        <v>261243504.41750178</v>
      </c>
      <c r="I58" s="39">
        <f>I6+I37+I52</f>
        <v>-216293274.83933201</v>
      </c>
    </row>
    <row r="59" spans="1:9" ht="24.75" customHeight="1" x14ac:dyDescent="0.25">
      <c r="A59" s="196" t="s">
        <v>329</v>
      </c>
      <c r="B59" s="197"/>
      <c r="C59" s="197"/>
      <c r="D59" s="197"/>
      <c r="E59" s="197"/>
      <c r="F59" s="197"/>
      <c r="G59" s="13">
        <v>54</v>
      </c>
      <c r="H59" s="40">
        <v>45916290.909999996</v>
      </c>
      <c r="I59" s="40">
        <v>-14026845.140000001</v>
      </c>
    </row>
    <row r="60" spans="1:9" ht="27.75" customHeight="1" x14ac:dyDescent="0.25">
      <c r="A60" s="192" t="s">
        <v>330</v>
      </c>
      <c r="B60" s="198"/>
      <c r="C60" s="198"/>
      <c r="D60" s="198"/>
      <c r="E60" s="198"/>
      <c r="F60" s="198"/>
      <c r="G60" s="12">
        <v>55</v>
      </c>
      <c r="H60" s="39">
        <f>H58+H59</f>
        <v>307159795.32750177</v>
      </c>
      <c r="I60" s="39">
        <f>I58+I59</f>
        <v>-230320119.97933203</v>
      </c>
    </row>
    <row r="61" spans="1:9" x14ac:dyDescent="0.25">
      <c r="A61" s="194" t="s">
        <v>331</v>
      </c>
      <c r="B61" s="197"/>
      <c r="C61" s="197"/>
      <c r="D61" s="197"/>
      <c r="E61" s="197"/>
      <c r="F61" s="197"/>
      <c r="G61" s="13">
        <v>56</v>
      </c>
      <c r="H61" s="40">
        <v>48480659.849999994</v>
      </c>
      <c r="I61" s="40">
        <v>355640455.17999989</v>
      </c>
    </row>
    <row r="62" spans="1:9" x14ac:dyDescent="0.25">
      <c r="A62" s="199" t="s">
        <v>332</v>
      </c>
      <c r="B62" s="200"/>
      <c r="C62" s="200"/>
      <c r="D62" s="200"/>
      <c r="E62" s="200"/>
      <c r="F62" s="200"/>
      <c r="G62" s="14">
        <v>57</v>
      </c>
      <c r="H62" s="41">
        <f>H60+H61</f>
        <v>355640455.1775018</v>
      </c>
      <c r="I62" s="41">
        <f>I60+I61</f>
        <v>125320335.20066786</v>
      </c>
    </row>
  </sheetData>
  <sheetProtection algorithmName="SHA-512" hashValue="Z1u+DzkujmiYQ3Lbopi2633277Z81u0VMNW6tSZSiocXLy9Y8i7ykG/V7qxKVjU3KJfAxfrLgbl2RGEaJ4T6OQ==" saltValue="JPYSNex97W58P3W7BaTEqQ==" spinCount="100000" sheet="1" objects="1" scenarios="1"/>
  <mergeCells count="62">
    <mergeCell ref="A61:F61"/>
    <mergeCell ref="A62:F62"/>
    <mergeCell ref="A55:F55"/>
    <mergeCell ref="A56:F56"/>
    <mergeCell ref="A57:F57"/>
    <mergeCell ref="A58:F58"/>
    <mergeCell ref="A59:F59"/>
    <mergeCell ref="A60:F60"/>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F4"/>
    <mergeCell ref="A5:F5"/>
  </mergeCells>
  <dataValidations count="2">
    <dataValidation type="whole" operator="notEqual" allowBlank="1" showInputMessage="1" showErrorMessage="1" errorTitle="Invalid entry" error="You can enter only rounded whole numbers." sqref="H6:I62">
      <formula1>9999999999</formula1>
    </dataValidation>
    <dataValidation allowBlank="1" sqref="A63:I1048576 A1:A5 G4:I5 J1:XFD1048576"/>
  </dataValidation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zoomScale="70" zoomScaleNormal="70" workbookViewId="0">
      <selection activeCell="I5" sqref="I5"/>
    </sheetView>
  </sheetViews>
  <sheetFormatPr defaultColWidth="8.90625" defaultRowHeight="14.5" x14ac:dyDescent="0.35"/>
  <cols>
    <col min="1" max="1" width="8.90625" style="27"/>
    <col min="2" max="2" width="12" style="27" customWidth="1"/>
    <col min="3" max="3" width="8.90625" style="27"/>
    <col min="4" max="4" width="8.90625" style="1"/>
    <col min="5" max="6" width="10.90625" style="25" bestFit="1" customWidth="1"/>
    <col min="7" max="7" width="12.36328125" style="25" customWidth="1"/>
    <col min="8" max="9" width="11.453125" style="25" bestFit="1" customWidth="1"/>
    <col min="10" max="10" width="12.36328125" style="25" customWidth="1"/>
    <col min="11" max="11" width="14.36328125" style="25" customWidth="1"/>
    <col min="12" max="12" width="12" style="25" customWidth="1"/>
    <col min="13" max="13" width="12.36328125" style="25" customWidth="1"/>
    <col min="14" max="14" width="11.08984375" style="16" bestFit="1" customWidth="1"/>
    <col min="15" max="23" width="13.08984375" style="16" customWidth="1"/>
    <col min="24" max="28" width="13.08984375" style="15" customWidth="1"/>
    <col min="29" max="29" width="11.6328125" style="15" bestFit="1" customWidth="1"/>
    <col min="30" max="30" width="13.453125" style="15" bestFit="1" customWidth="1"/>
    <col min="31" max="31" width="11.6328125" style="15" bestFit="1" customWidth="1"/>
    <col min="32" max="32" width="13.453125" style="1" bestFit="1" customWidth="1"/>
    <col min="33" max="16384" width="8.90625" style="1"/>
  </cols>
  <sheetData>
    <row r="1" spans="1:34" ht="22.5" customHeight="1" x14ac:dyDescent="0.35">
      <c r="A1" s="202" t="s">
        <v>333</v>
      </c>
      <c r="B1" s="203"/>
      <c r="C1" s="203"/>
      <c r="D1" s="203"/>
      <c r="E1" s="203"/>
      <c r="F1" s="204"/>
      <c r="G1" s="204"/>
      <c r="H1" s="204"/>
      <c r="I1" s="204"/>
      <c r="J1" s="204"/>
      <c r="K1" s="205"/>
      <c r="L1" s="158"/>
      <c r="M1" s="158"/>
    </row>
    <row r="2" spans="1:34" x14ac:dyDescent="0.35">
      <c r="A2" s="159" t="s">
        <v>410</v>
      </c>
      <c r="B2" s="160"/>
      <c r="C2" s="160"/>
      <c r="D2" s="160"/>
      <c r="E2" s="160"/>
      <c r="F2" s="160"/>
      <c r="G2" s="160"/>
      <c r="H2" s="160"/>
      <c r="I2" s="160"/>
      <c r="J2" s="160"/>
      <c r="K2" s="160"/>
      <c r="L2" s="160"/>
      <c r="M2" s="160"/>
    </row>
    <row r="3" spans="1:34" x14ac:dyDescent="0.35">
      <c r="A3" s="17"/>
      <c r="B3" s="18"/>
      <c r="C3" s="18"/>
      <c r="D3" s="19"/>
      <c r="E3" s="43"/>
      <c r="F3" s="44"/>
      <c r="G3" s="44"/>
      <c r="H3" s="44"/>
      <c r="I3" s="44"/>
      <c r="J3" s="44"/>
      <c r="K3" s="44"/>
      <c r="L3" s="206" t="s">
        <v>334</v>
      </c>
      <c r="M3" s="206"/>
    </row>
    <row r="4" spans="1:34" ht="13.5" customHeight="1" x14ac:dyDescent="0.35">
      <c r="A4" s="207" t="s">
        <v>335</v>
      </c>
      <c r="B4" s="207"/>
      <c r="C4" s="207"/>
      <c r="D4" s="208" t="s">
        <v>336</v>
      </c>
      <c r="E4" s="163" t="s">
        <v>337</v>
      </c>
      <c r="F4" s="163"/>
      <c r="G4" s="163"/>
      <c r="H4" s="163"/>
      <c r="I4" s="163"/>
      <c r="J4" s="163"/>
      <c r="K4" s="163"/>
      <c r="L4" s="163" t="s">
        <v>338</v>
      </c>
      <c r="M4" s="163" t="s">
        <v>339</v>
      </c>
    </row>
    <row r="5" spans="1:34" ht="42" x14ac:dyDescent="0.35">
      <c r="A5" s="207"/>
      <c r="B5" s="207"/>
      <c r="C5" s="207"/>
      <c r="D5" s="208"/>
      <c r="E5" s="31" t="s">
        <v>340</v>
      </c>
      <c r="F5" s="31" t="s">
        <v>341</v>
      </c>
      <c r="G5" s="31" t="s">
        <v>342</v>
      </c>
      <c r="H5" s="31" t="s">
        <v>343</v>
      </c>
      <c r="I5" s="31" t="s">
        <v>344</v>
      </c>
      <c r="J5" s="31" t="s">
        <v>345</v>
      </c>
      <c r="K5" s="31" t="s">
        <v>346</v>
      </c>
      <c r="L5" s="163"/>
      <c r="M5" s="163"/>
    </row>
    <row r="6" spans="1:34" x14ac:dyDescent="0.35">
      <c r="A6" s="209">
        <v>1</v>
      </c>
      <c r="B6" s="209"/>
      <c r="C6" s="209"/>
      <c r="D6" s="20">
        <v>2</v>
      </c>
      <c r="E6" s="32" t="s">
        <v>347</v>
      </c>
      <c r="F6" s="32" t="s">
        <v>348</v>
      </c>
      <c r="G6" s="32" t="s">
        <v>349</v>
      </c>
      <c r="H6" s="32" t="s">
        <v>350</v>
      </c>
      <c r="I6" s="32" t="s">
        <v>351</v>
      </c>
      <c r="J6" s="32" t="s">
        <v>352</v>
      </c>
      <c r="K6" s="32" t="s">
        <v>353</v>
      </c>
      <c r="L6" s="32" t="s">
        <v>354</v>
      </c>
      <c r="M6" s="32" t="s">
        <v>355</v>
      </c>
      <c r="P6" s="21"/>
      <c r="Q6" s="22"/>
      <c r="X6" s="23"/>
    </row>
    <row r="7" spans="1:34" ht="23" customHeight="1" x14ac:dyDescent="0.35">
      <c r="A7" s="210" t="s">
        <v>356</v>
      </c>
      <c r="B7" s="210"/>
      <c r="C7" s="210"/>
      <c r="D7" s="24">
        <v>1</v>
      </c>
      <c r="E7" s="45">
        <v>589325800</v>
      </c>
      <c r="F7" s="45">
        <v>681482525.25</v>
      </c>
      <c r="G7" s="45">
        <v>334225530.07159996</v>
      </c>
      <c r="H7" s="45">
        <v>400450237.34000003</v>
      </c>
      <c r="I7" s="45">
        <v>413454288.81500036</v>
      </c>
      <c r="J7" s="45">
        <v>150942944.27423441</v>
      </c>
      <c r="K7" s="46">
        <f>SUM(E7:J7)</f>
        <v>2569881325.7508349</v>
      </c>
      <c r="L7" s="45">
        <v>0</v>
      </c>
      <c r="M7" s="46">
        <f>K7+L7</f>
        <v>2569881325.7508349</v>
      </c>
      <c r="X7" s="16"/>
      <c r="Y7" s="16"/>
      <c r="Z7" s="16"/>
      <c r="AA7" s="16"/>
      <c r="AB7" s="16"/>
      <c r="AC7" s="16"/>
      <c r="AD7" s="16"/>
      <c r="AE7" s="16"/>
      <c r="AF7" s="25"/>
      <c r="AG7" s="25"/>
      <c r="AH7" s="25"/>
    </row>
    <row r="8" spans="1:34" x14ac:dyDescent="0.35">
      <c r="A8" s="211" t="s">
        <v>357</v>
      </c>
      <c r="B8" s="211"/>
      <c r="C8" s="211"/>
      <c r="D8" s="24">
        <v>2</v>
      </c>
      <c r="E8" s="45">
        <v>0</v>
      </c>
      <c r="F8" s="45">
        <v>0</v>
      </c>
      <c r="G8" s="45">
        <v>0</v>
      </c>
      <c r="H8" s="45">
        <v>0</v>
      </c>
      <c r="I8" s="45">
        <v>0</v>
      </c>
      <c r="J8" s="45">
        <v>0</v>
      </c>
      <c r="K8" s="46">
        <f t="shared" ref="K8:K40" si="0">SUM(E8:J8)</f>
        <v>0</v>
      </c>
      <c r="L8" s="45">
        <v>0</v>
      </c>
      <c r="M8" s="46">
        <f t="shared" ref="M8:M40" si="1">K8+L8</f>
        <v>0</v>
      </c>
      <c r="X8" s="16"/>
      <c r="Y8" s="16"/>
      <c r="Z8" s="16"/>
      <c r="AA8" s="16"/>
      <c r="AB8" s="16"/>
      <c r="AC8" s="16"/>
      <c r="AD8" s="16"/>
      <c r="AE8" s="16"/>
      <c r="AF8" s="25"/>
    </row>
    <row r="9" spans="1:34" ht="26" customHeight="1" x14ac:dyDescent="0.35">
      <c r="A9" s="211" t="s">
        <v>358</v>
      </c>
      <c r="B9" s="211"/>
      <c r="C9" s="211"/>
      <c r="D9" s="24">
        <v>3</v>
      </c>
      <c r="E9" s="45">
        <v>0</v>
      </c>
      <c r="F9" s="45">
        <v>0</v>
      </c>
      <c r="G9" s="45">
        <v>0</v>
      </c>
      <c r="H9" s="45">
        <v>0</v>
      </c>
      <c r="I9" s="45">
        <v>0</v>
      </c>
      <c r="J9" s="45">
        <v>0</v>
      </c>
      <c r="K9" s="46">
        <f t="shared" si="0"/>
        <v>0</v>
      </c>
      <c r="L9" s="45">
        <v>0</v>
      </c>
      <c r="M9" s="46">
        <f t="shared" si="1"/>
        <v>0</v>
      </c>
      <c r="X9" s="16"/>
      <c r="Y9" s="16"/>
      <c r="Z9" s="16"/>
      <c r="AA9" s="16"/>
      <c r="AB9" s="16"/>
      <c r="AC9" s="16"/>
      <c r="AD9" s="16"/>
      <c r="AE9" s="16"/>
      <c r="AF9" s="25"/>
    </row>
    <row r="10" spans="1:34" ht="38" customHeight="1" x14ac:dyDescent="0.35">
      <c r="A10" s="201" t="s">
        <v>359</v>
      </c>
      <c r="B10" s="201"/>
      <c r="C10" s="201"/>
      <c r="D10" s="26">
        <v>4</v>
      </c>
      <c r="E10" s="46">
        <f>E7+E8+E9</f>
        <v>589325800</v>
      </c>
      <c r="F10" s="46">
        <f t="shared" ref="F10:L10" si="2">F7+F8+F9</f>
        <v>681482525.25</v>
      </c>
      <c r="G10" s="46">
        <f t="shared" si="2"/>
        <v>334225530.07159996</v>
      </c>
      <c r="H10" s="46">
        <f t="shared" si="2"/>
        <v>400450237.34000003</v>
      </c>
      <c r="I10" s="46">
        <f t="shared" si="2"/>
        <v>413454288.81500036</v>
      </c>
      <c r="J10" s="46">
        <f t="shared" si="2"/>
        <v>150942944.27423441</v>
      </c>
      <c r="K10" s="46">
        <f t="shared" si="0"/>
        <v>2569881325.7508349</v>
      </c>
      <c r="L10" s="46">
        <f t="shared" si="2"/>
        <v>0</v>
      </c>
      <c r="M10" s="46">
        <f t="shared" si="1"/>
        <v>2569881325.7508349</v>
      </c>
      <c r="X10" s="16"/>
      <c r="Y10" s="16"/>
      <c r="Z10" s="16"/>
      <c r="AA10" s="16"/>
      <c r="AB10" s="16"/>
      <c r="AC10" s="16"/>
      <c r="AD10" s="16"/>
      <c r="AE10" s="16"/>
      <c r="AF10" s="25"/>
    </row>
    <row r="11" spans="1:34" ht="34.25" customHeight="1" x14ac:dyDescent="0.35">
      <c r="A11" s="201" t="s">
        <v>360</v>
      </c>
      <c r="B11" s="201"/>
      <c r="C11" s="201"/>
      <c r="D11" s="26">
        <v>5</v>
      </c>
      <c r="E11" s="46">
        <f>E12+E13</f>
        <v>0</v>
      </c>
      <c r="F11" s="46">
        <f t="shared" ref="F11:L11" si="3">F12+F13</f>
        <v>0</v>
      </c>
      <c r="G11" s="46">
        <f t="shared" si="3"/>
        <v>-61064833.654399991</v>
      </c>
      <c r="H11" s="46">
        <f t="shared" si="3"/>
        <v>0</v>
      </c>
      <c r="I11" s="46">
        <f t="shared" si="3"/>
        <v>0</v>
      </c>
      <c r="J11" s="46">
        <f t="shared" si="3"/>
        <v>270417756.67950302</v>
      </c>
      <c r="K11" s="46">
        <f t="shared" si="0"/>
        <v>209352923.02510303</v>
      </c>
      <c r="L11" s="46">
        <f t="shared" si="3"/>
        <v>0</v>
      </c>
      <c r="M11" s="46">
        <f t="shared" si="1"/>
        <v>209352923.02510303</v>
      </c>
      <c r="X11" s="16"/>
      <c r="Y11" s="16"/>
      <c r="Z11" s="16"/>
      <c r="AA11" s="16"/>
      <c r="AB11" s="16"/>
      <c r="AC11" s="16"/>
      <c r="AD11" s="16"/>
      <c r="AE11" s="16"/>
      <c r="AF11" s="25"/>
    </row>
    <row r="12" spans="1:34" x14ac:dyDescent="0.35">
      <c r="A12" s="211" t="s">
        <v>361</v>
      </c>
      <c r="B12" s="211"/>
      <c r="C12" s="211"/>
      <c r="D12" s="24">
        <v>6</v>
      </c>
      <c r="E12" s="45">
        <v>0</v>
      </c>
      <c r="F12" s="45">
        <v>0</v>
      </c>
      <c r="G12" s="45">
        <v>0</v>
      </c>
      <c r="H12" s="45">
        <v>0</v>
      </c>
      <c r="I12" s="45">
        <v>0</v>
      </c>
      <c r="J12" s="45">
        <v>270417756.67950302</v>
      </c>
      <c r="K12" s="46">
        <f t="shared" si="0"/>
        <v>270417756.67950302</v>
      </c>
      <c r="L12" s="45">
        <v>0</v>
      </c>
      <c r="M12" s="46">
        <f t="shared" si="1"/>
        <v>270417756.67950302</v>
      </c>
      <c r="X12" s="16"/>
      <c r="Y12" s="16"/>
      <c r="Z12" s="16"/>
      <c r="AA12" s="16"/>
      <c r="AB12" s="16"/>
      <c r="AC12" s="16"/>
      <c r="AD12" s="16"/>
      <c r="AE12" s="16"/>
      <c r="AF12" s="25"/>
    </row>
    <row r="13" spans="1:34" ht="44.4" customHeight="1" x14ac:dyDescent="0.35">
      <c r="A13" s="201" t="s">
        <v>362</v>
      </c>
      <c r="B13" s="201"/>
      <c r="C13" s="201"/>
      <c r="D13" s="26">
        <v>7</v>
      </c>
      <c r="E13" s="46">
        <f>E14+E15+E16+E17</f>
        <v>0</v>
      </c>
      <c r="F13" s="46">
        <f t="shared" ref="F13:L13" si="4">F14+F15+F16+F17</f>
        <v>0</v>
      </c>
      <c r="G13" s="46">
        <f t="shared" si="4"/>
        <v>-61064833.654399991</v>
      </c>
      <c r="H13" s="46">
        <f t="shared" si="4"/>
        <v>0</v>
      </c>
      <c r="I13" s="46">
        <f t="shared" si="4"/>
        <v>0</v>
      </c>
      <c r="J13" s="46">
        <f t="shared" si="4"/>
        <v>0</v>
      </c>
      <c r="K13" s="46">
        <f t="shared" si="0"/>
        <v>-61064833.654399991</v>
      </c>
      <c r="L13" s="46">
        <f t="shared" si="4"/>
        <v>0</v>
      </c>
      <c r="M13" s="46">
        <f t="shared" si="1"/>
        <v>-61064833.654399991</v>
      </c>
      <c r="X13" s="16"/>
      <c r="Y13" s="16"/>
      <c r="Z13" s="16"/>
      <c r="AA13" s="16"/>
      <c r="AB13" s="16"/>
      <c r="AC13" s="16"/>
      <c r="AD13" s="16"/>
      <c r="AE13" s="16"/>
      <c r="AF13" s="25"/>
    </row>
    <row r="14" spans="1:34" ht="36.65" customHeight="1" x14ac:dyDescent="0.35">
      <c r="A14" s="211" t="s">
        <v>363</v>
      </c>
      <c r="B14" s="211"/>
      <c r="C14" s="211"/>
      <c r="D14" s="24">
        <v>8</v>
      </c>
      <c r="E14" s="45">
        <v>0</v>
      </c>
      <c r="F14" s="45">
        <v>0</v>
      </c>
      <c r="G14" s="45">
        <v>-2134543.0823999979</v>
      </c>
      <c r="H14" s="45">
        <v>0</v>
      </c>
      <c r="I14" s="45">
        <v>0</v>
      </c>
      <c r="J14" s="45">
        <v>0</v>
      </c>
      <c r="K14" s="46">
        <f t="shared" si="0"/>
        <v>-2134543.0823999979</v>
      </c>
      <c r="L14" s="45">
        <v>0</v>
      </c>
      <c r="M14" s="46">
        <f t="shared" si="1"/>
        <v>-2134543.0823999979</v>
      </c>
      <c r="X14" s="16"/>
      <c r="Y14" s="16"/>
      <c r="Z14" s="16"/>
      <c r="AA14" s="16"/>
      <c r="AB14" s="16"/>
      <c r="AC14" s="16"/>
      <c r="AD14" s="16"/>
      <c r="AE14" s="16"/>
      <c r="AF14" s="25"/>
    </row>
    <row r="15" spans="1:34" ht="34.25" customHeight="1" x14ac:dyDescent="0.35">
      <c r="A15" s="211" t="s">
        <v>364</v>
      </c>
      <c r="B15" s="211"/>
      <c r="C15" s="211"/>
      <c r="D15" s="24">
        <v>9</v>
      </c>
      <c r="E15" s="45">
        <v>0</v>
      </c>
      <c r="F15" s="45">
        <v>0</v>
      </c>
      <c r="G15" s="45">
        <v>-24818074.096400004</v>
      </c>
      <c r="H15" s="45">
        <v>0</v>
      </c>
      <c r="I15" s="45">
        <v>0</v>
      </c>
      <c r="J15" s="45">
        <v>0</v>
      </c>
      <c r="K15" s="46">
        <f t="shared" si="0"/>
        <v>-24818074.096400004</v>
      </c>
      <c r="L15" s="45">
        <v>0</v>
      </c>
      <c r="M15" s="46">
        <f t="shared" si="1"/>
        <v>-24818074.096400004</v>
      </c>
      <c r="X15" s="16"/>
      <c r="Y15" s="16"/>
      <c r="Z15" s="16"/>
      <c r="AA15" s="16"/>
      <c r="AB15" s="16"/>
      <c r="AC15" s="16"/>
      <c r="AD15" s="16"/>
      <c r="AE15" s="16"/>
      <c r="AF15" s="25"/>
    </row>
    <row r="16" spans="1:34" ht="38.4" customHeight="1" x14ac:dyDescent="0.35">
      <c r="A16" s="211" t="s">
        <v>365</v>
      </c>
      <c r="B16" s="211"/>
      <c r="C16" s="211"/>
      <c r="D16" s="24">
        <v>10</v>
      </c>
      <c r="E16" s="45">
        <v>0</v>
      </c>
      <c r="F16" s="45">
        <v>0</v>
      </c>
      <c r="G16" s="45">
        <v>-34110939.395599991</v>
      </c>
      <c r="H16" s="45">
        <v>0</v>
      </c>
      <c r="I16" s="45">
        <v>0</v>
      </c>
      <c r="J16" s="45">
        <v>0</v>
      </c>
      <c r="K16" s="46">
        <f t="shared" si="0"/>
        <v>-34110939.395599991</v>
      </c>
      <c r="L16" s="45">
        <v>0</v>
      </c>
      <c r="M16" s="46">
        <f t="shared" si="1"/>
        <v>-34110939.395599991</v>
      </c>
      <c r="X16" s="16"/>
      <c r="Y16" s="16"/>
      <c r="Z16" s="16"/>
      <c r="AA16" s="16"/>
      <c r="AB16" s="16"/>
      <c r="AC16" s="16"/>
      <c r="AD16" s="16"/>
      <c r="AE16" s="16"/>
      <c r="AF16" s="25"/>
    </row>
    <row r="17" spans="1:32" ht="24.65" customHeight="1" x14ac:dyDescent="0.35">
      <c r="A17" s="211" t="s">
        <v>366</v>
      </c>
      <c r="B17" s="211"/>
      <c r="C17" s="211"/>
      <c r="D17" s="24">
        <v>11</v>
      </c>
      <c r="E17" s="45">
        <v>0</v>
      </c>
      <c r="F17" s="45">
        <v>0</v>
      </c>
      <c r="G17" s="45">
        <v>-1277.08</v>
      </c>
      <c r="H17" s="45">
        <v>0</v>
      </c>
      <c r="I17" s="45">
        <v>0</v>
      </c>
      <c r="J17" s="45">
        <v>0</v>
      </c>
      <c r="K17" s="46">
        <f t="shared" si="0"/>
        <v>-1277.08</v>
      </c>
      <c r="L17" s="45">
        <v>0</v>
      </c>
      <c r="M17" s="46">
        <f t="shared" si="1"/>
        <v>-1277.08</v>
      </c>
      <c r="X17" s="16"/>
      <c r="Y17" s="16"/>
      <c r="Z17" s="16"/>
      <c r="AA17" s="16"/>
      <c r="AB17" s="16"/>
      <c r="AC17" s="16"/>
      <c r="AD17" s="16"/>
      <c r="AE17" s="16"/>
      <c r="AF17" s="25"/>
    </row>
    <row r="18" spans="1:32" ht="31.25" customHeight="1" x14ac:dyDescent="0.35">
      <c r="A18" s="210" t="s">
        <v>367</v>
      </c>
      <c r="B18" s="210"/>
      <c r="C18" s="210"/>
      <c r="D18" s="24">
        <v>12</v>
      </c>
      <c r="E18" s="46">
        <f>E19+E20+E21+E22</f>
        <v>0</v>
      </c>
      <c r="F18" s="46">
        <f t="shared" ref="F18:L18" si="5">F19+F20+F21+F22</f>
        <v>0</v>
      </c>
      <c r="G18" s="46">
        <f t="shared" si="5"/>
        <v>268216.82580000005</v>
      </c>
      <c r="H18" s="46">
        <f t="shared" si="5"/>
        <v>1588338.5999999985</v>
      </c>
      <c r="I18" s="46">
        <f t="shared" si="5"/>
        <v>181076373.60999998</v>
      </c>
      <c r="J18" s="46">
        <f t="shared" si="5"/>
        <v>-150942944.27423745</v>
      </c>
      <c r="K18" s="46">
        <f t="shared" si="0"/>
        <v>31989984.761562526</v>
      </c>
      <c r="L18" s="46">
        <f t="shared" si="5"/>
        <v>0</v>
      </c>
      <c r="M18" s="46">
        <f t="shared" si="1"/>
        <v>31989984.761562526</v>
      </c>
      <c r="X18" s="16"/>
      <c r="Y18" s="16"/>
      <c r="Z18" s="16"/>
      <c r="AA18" s="16"/>
      <c r="AB18" s="16"/>
      <c r="AC18" s="16"/>
      <c r="AD18" s="16"/>
      <c r="AE18" s="16"/>
      <c r="AF18" s="25"/>
    </row>
    <row r="19" spans="1:32" ht="23.4" customHeight="1" x14ac:dyDescent="0.35">
      <c r="A19" s="211" t="s">
        <v>368</v>
      </c>
      <c r="B19" s="211"/>
      <c r="C19" s="211"/>
      <c r="D19" s="24">
        <v>13</v>
      </c>
      <c r="E19" s="45">
        <v>0</v>
      </c>
      <c r="F19" s="45">
        <v>0</v>
      </c>
      <c r="G19" s="45">
        <v>0</v>
      </c>
      <c r="H19" s="45">
        <v>0</v>
      </c>
      <c r="I19" s="45">
        <v>0</v>
      </c>
      <c r="J19" s="45">
        <v>0</v>
      </c>
      <c r="K19" s="46">
        <f t="shared" si="0"/>
        <v>0</v>
      </c>
      <c r="L19" s="45">
        <v>0</v>
      </c>
      <c r="M19" s="46">
        <f t="shared" si="1"/>
        <v>0</v>
      </c>
      <c r="X19" s="16"/>
      <c r="Y19" s="16"/>
      <c r="Z19" s="16"/>
      <c r="AA19" s="16"/>
      <c r="AB19" s="16"/>
      <c r="AC19" s="16"/>
      <c r="AD19" s="16"/>
      <c r="AE19" s="16"/>
      <c r="AF19" s="25"/>
    </row>
    <row r="20" spans="1:32" x14ac:dyDescent="0.35">
      <c r="A20" s="211" t="s">
        <v>369</v>
      </c>
      <c r="B20" s="211"/>
      <c r="C20" s="211"/>
      <c r="D20" s="24">
        <v>14</v>
      </c>
      <c r="E20" s="45">
        <v>0</v>
      </c>
      <c r="F20" s="45">
        <v>0</v>
      </c>
      <c r="G20" s="45">
        <v>0</v>
      </c>
      <c r="H20" s="45">
        <v>0</v>
      </c>
      <c r="I20" s="45">
        <v>0</v>
      </c>
      <c r="J20" s="45">
        <v>0</v>
      </c>
      <c r="K20" s="46">
        <f t="shared" si="0"/>
        <v>0</v>
      </c>
      <c r="L20" s="45">
        <v>0</v>
      </c>
      <c r="M20" s="46">
        <f t="shared" si="1"/>
        <v>0</v>
      </c>
      <c r="X20" s="16"/>
      <c r="Y20" s="16"/>
      <c r="Z20" s="16"/>
      <c r="AA20" s="16"/>
      <c r="AB20" s="16"/>
      <c r="AC20" s="16"/>
      <c r="AD20" s="16"/>
      <c r="AE20" s="16"/>
      <c r="AF20" s="25"/>
    </row>
    <row r="21" spans="1:32" x14ac:dyDescent="0.35">
      <c r="A21" s="211" t="s">
        <v>370</v>
      </c>
      <c r="B21" s="211"/>
      <c r="C21" s="211"/>
      <c r="D21" s="24">
        <v>15</v>
      </c>
      <c r="E21" s="45">
        <v>0</v>
      </c>
      <c r="F21" s="45">
        <v>0</v>
      </c>
      <c r="G21" s="45">
        <v>0</v>
      </c>
      <c r="H21" s="45">
        <v>0</v>
      </c>
      <c r="I21" s="45">
        <v>0</v>
      </c>
      <c r="J21" s="45">
        <v>-980000</v>
      </c>
      <c r="K21" s="46">
        <f t="shared" si="0"/>
        <v>-980000</v>
      </c>
      <c r="L21" s="45">
        <v>0</v>
      </c>
      <c r="M21" s="46">
        <f t="shared" si="1"/>
        <v>-980000</v>
      </c>
      <c r="X21" s="16"/>
      <c r="Y21" s="16"/>
      <c r="Z21" s="16"/>
      <c r="AA21" s="16"/>
      <c r="AB21" s="16"/>
      <c r="AC21" s="16"/>
      <c r="AD21" s="16"/>
      <c r="AE21" s="16"/>
      <c r="AF21" s="25"/>
    </row>
    <row r="22" spans="1:32" x14ac:dyDescent="0.35">
      <c r="A22" s="211" t="s">
        <v>371</v>
      </c>
      <c r="B22" s="211"/>
      <c r="C22" s="211"/>
      <c r="D22" s="24">
        <v>16</v>
      </c>
      <c r="E22" s="45">
        <v>0</v>
      </c>
      <c r="F22" s="45">
        <v>0</v>
      </c>
      <c r="G22" s="45">
        <v>268216.82580000005</v>
      </c>
      <c r="H22" s="45">
        <v>1588338.5999999985</v>
      </c>
      <c r="I22" s="45">
        <v>181076373.60999998</v>
      </c>
      <c r="J22" s="45">
        <v>-149962944.27423745</v>
      </c>
      <c r="K22" s="46">
        <f t="shared" si="0"/>
        <v>32969984.761562526</v>
      </c>
      <c r="L22" s="45">
        <v>0</v>
      </c>
      <c r="M22" s="46">
        <f t="shared" si="1"/>
        <v>32969984.761562526</v>
      </c>
      <c r="X22" s="16"/>
      <c r="Y22" s="16"/>
      <c r="Z22" s="16"/>
      <c r="AA22" s="16"/>
      <c r="AB22" s="16"/>
      <c r="AC22" s="16"/>
      <c r="AD22" s="16"/>
      <c r="AE22" s="16"/>
      <c r="AF22" s="25"/>
    </row>
    <row r="23" spans="1:32" ht="37.25" customHeight="1" x14ac:dyDescent="0.35">
      <c r="A23" s="210" t="s">
        <v>372</v>
      </c>
      <c r="B23" s="210"/>
      <c r="C23" s="210"/>
      <c r="D23" s="24">
        <v>17</v>
      </c>
      <c r="E23" s="46">
        <f>E18+E11+E10</f>
        <v>589325800</v>
      </c>
      <c r="F23" s="46">
        <f t="shared" ref="F23:J23" si="6">F18+F11+F10</f>
        <v>681482525.25</v>
      </c>
      <c r="G23" s="46">
        <f t="shared" si="6"/>
        <v>273428913.24299997</v>
      </c>
      <c r="H23" s="46">
        <f t="shared" si="6"/>
        <v>402038575.94000006</v>
      </c>
      <c r="I23" s="46">
        <f t="shared" si="6"/>
        <v>594530662.42500031</v>
      </c>
      <c r="J23" s="46">
        <f t="shared" si="6"/>
        <v>270417756.67949998</v>
      </c>
      <c r="K23" s="46">
        <f t="shared" si="0"/>
        <v>2811224233.5375004</v>
      </c>
      <c r="L23" s="46">
        <f t="shared" ref="L23" si="7">L18+L11+L10</f>
        <v>0</v>
      </c>
      <c r="M23" s="46">
        <f t="shared" si="1"/>
        <v>2811224233.5375004</v>
      </c>
      <c r="X23" s="16"/>
      <c r="Y23" s="16"/>
      <c r="Z23" s="16"/>
      <c r="AA23" s="16"/>
      <c r="AB23" s="16"/>
      <c r="AC23" s="16"/>
      <c r="AD23" s="16"/>
      <c r="AE23" s="16"/>
      <c r="AF23" s="25"/>
    </row>
    <row r="24" spans="1:32" ht="25.25" customHeight="1" x14ac:dyDescent="0.35">
      <c r="A24" s="210" t="s">
        <v>373</v>
      </c>
      <c r="B24" s="210"/>
      <c r="C24" s="210"/>
      <c r="D24" s="24">
        <v>18</v>
      </c>
      <c r="E24" s="45">
        <v>589325800</v>
      </c>
      <c r="F24" s="45">
        <v>681482525.25</v>
      </c>
      <c r="G24" s="45">
        <v>273428913.24299997</v>
      </c>
      <c r="H24" s="45">
        <v>402038575.94000006</v>
      </c>
      <c r="I24" s="45">
        <v>594530662.42500031</v>
      </c>
      <c r="J24" s="45">
        <v>270417756.67949998</v>
      </c>
      <c r="K24" s="46">
        <f t="shared" si="0"/>
        <v>2811224233.5375004</v>
      </c>
      <c r="L24" s="45">
        <v>0</v>
      </c>
      <c r="M24" s="46">
        <f t="shared" si="1"/>
        <v>2811224233.5375004</v>
      </c>
      <c r="X24" s="16"/>
      <c r="Y24" s="16"/>
      <c r="Z24" s="16"/>
      <c r="AA24" s="16"/>
      <c r="AB24" s="16"/>
      <c r="AC24" s="16"/>
      <c r="AD24" s="16"/>
      <c r="AE24" s="16"/>
      <c r="AF24" s="25"/>
    </row>
    <row r="25" spans="1:32" x14ac:dyDescent="0.35">
      <c r="A25" s="211" t="s">
        <v>374</v>
      </c>
      <c r="B25" s="211"/>
      <c r="C25" s="211"/>
      <c r="D25" s="24">
        <v>19</v>
      </c>
      <c r="E25" s="45">
        <v>0</v>
      </c>
      <c r="F25" s="45">
        <v>0</v>
      </c>
      <c r="G25" s="45">
        <v>0</v>
      </c>
      <c r="H25" s="45">
        <v>0</v>
      </c>
      <c r="I25" s="45">
        <v>0</v>
      </c>
      <c r="J25" s="45">
        <v>0</v>
      </c>
      <c r="K25" s="46">
        <f t="shared" si="0"/>
        <v>0</v>
      </c>
      <c r="L25" s="45">
        <v>0</v>
      </c>
      <c r="M25" s="46">
        <f t="shared" si="1"/>
        <v>0</v>
      </c>
      <c r="X25" s="16"/>
      <c r="Y25" s="16"/>
      <c r="Z25" s="16"/>
      <c r="AA25" s="16"/>
      <c r="AB25" s="16"/>
      <c r="AC25" s="16"/>
      <c r="AD25" s="16"/>
      <c r="AE25" s="16"/>
      <c r="AF25" s="25"/>
    </row>
    <row r="26" spans="1:32" ht="27.65" customHeight="1" x14ac:dyDescent="0.35">
      <c r="A26" s="211" t="s">
        <v>375</v>
      </c>
      <c r="B26" s="211"/>
      <c r="C26" s="211"/>
      <c r="D26" s="24">
        <v>20</v>
      </c>
      <c r="E26" s="45">
        <v>0</v>
      </c>
      <c r="F26" s="45">
        <v>0</v>
      </c>
      <c r="G26" s="45">
        <v>0</v>
      </c>
      <c r="H26" s="45">
        <v>0</v>
      </c>
      <c r="I26" s="45">
        <v>0</v>
      </c>
      <c r="J26" s="45">
        <v>0</v>
      </c>
      <c r="K26" s="46">
        <f t="shared" si="0"/>
        <v>0</v>
      </c>
      <c r="L26" s="45">
        <v>0</v>
      </c>
      <c r="M26" s="46">
        <f t="shared" si="1"/>
        <v>0</v>
      </c>
      <c r="X26" s="16"/>
      <c r="Y26" s="16"/>
      <c r="Z26" s="16"/>
      <c r="AA26" s="16"/>
      <c r="AB26" s="16"/>
      <c r="AC26" s="16"/>
      <c r="AD26" s="16"/>
      <c r="AE26" s="16"/>
      <c r="AF26" s="25"/>
    </row>
    <row r="27" spans="1:32" ht="33" customHeight="1" x14ac:dyDescent="0.35">
      <c r="A27" s="210" t="s">
        <v>376</v>
      </c>
      <c r="B27" s="210"/>
      <c r="C27" s="210"/>
      <c r="D27" s="24">
        <v>21</v>
      </c>
      <c r="E27" s="46">
        <f>E24+E25+E26</f>
        <v>589325800</v>
      </c>
      <c r="F27" s="46">
        <f t="shared" ref="F27:L27" si="8">F24+F25+F26</f>
        <v>681482525.25</v>
      </c>
      <c r="G27" s="46">
        <f t="shared" si="8"/>
        <v>273428913.24299997</v>
      </c>
      <c r="H27" s="46">
        <f t="shared" si="8"/>
        <v>402038575.94000006</v>
      </c>
      <c r="I27" s="46">
        <f t="shared" si="8"/>
        <v>594530662.42500031</v>
      </c>
      <c r="J27" s="46">
        <f t="shared" si="8"/>
        <v>270417756.67949998</v>
      </c>
      <c r="K27" s="46">
        <f t="shared" si="0"/>
        <v>2811224233.5375004</v>
      </c>
      <c r="L27" s="46">
        <f t="shared" si="8"/>
        <v>0</v>
      </c>
      <c r="M27" s="46">
        <f t="shared" si="1"/>
        <v>2811224233.5375004</v>
      </c>
      <c r="X27" s="16"/>
      <c r="Y27" s="16"/>
      <c r="Z27" s="16"/>
      <c r="AA27" s="16"/>
      <c r="AB27" s="16"/>
      <c r="AC27" s="16"/>
      <c r="AD27" s="16"/>
      <c r="AE27" s="16"/>
      <c r="AF27" s="25"/>
    </row>
    <row r="28" spans="1:32" ht="23" customHeight="1" x14ac:dyDescent="0.35">
      <c r="A28" s="210" t="s">
        <v>377</v>
      </c>
      <c r="B28" s="210"/>
      <c r="C28" s="210"/>
      <c r="D28" s="24">
        <v>22</v>
      </c>
      <c r="E28" s="46">
        <f>E29+E30</f>
        <v>0</v>
      </c>
      <c r="F28" s="46">
        <f t="shared" ref="F28:L28" si="9">F29+F30</f>
        <v>0</v>
      </c>
      <c r="G28" s="46">
        <f t="shared" si="9"/>
        <v>243950004.93979999</v>
      </c>
      <c r="H28" s="46">
        <f t="shared" si="9"/>
        <v>0</v>
      </c>
      <c r="I28" s="46">
        <f t="shared" si="9"/>
        <v>0</v>
      </c>
      <c r="J28" s="46">
        <f t="shared" si="9"/>
        <v>293130713.02600849</v>
      </c>
      <c r="K28" s="46">
        <f t="shared" si="0"/>
        <v>537080717.96580851</v>
      </c>
      <c r="L28" s="46">
        <f t="shared" si="9"/>
        <v>0</v>
      </c>
      <c r="M28" s="46">
        <f t="shared" si="1"/>
        <v>537080717.96580851</v>
      </c>
      <c r="X28" s="16"/>
      <c r="Y28" s="16"/>
      <c r="Z28" s="16"/>
      <c r="AA28" s="16"/>
      <c r="AB28" s="16"/>
      <c r="AC28" s="16"/>
      <c r="AD28" s="16"/>
      <c r="AE28" s="16"/>
      <c r="AF28" s="25"/>
    </row>
    <row r="29" spans="1:32" x14ac:dyDescent="0.35">
      <c r="A29" s="211" t="s">
        <v>378</v>
      </c>
      <c r="B29" s="211"/>
      <c r="C29" s="211"/>
      <c r="D29" s="24">
        <v>23</v>
      </c>
      <c r="E29" s="45">
        <v>0</v>
      </c>
      <c r="F29" s="45">
        <v>0</v>
      </c>
      <c r="G29" s="45">
        <v>0</v>
      </c>
      <c r="H29" s="45">
        <v>0</v>
      </c>
      <c r="I29" s="45">
        <v>0</v>
      </c>
      <c r="J29" s="45">
        <v>293130713.02600849</v>
      </c>
      <c r="K29" s="46">
        <f t="shared" si="0"/>
        <v>293130713.02600849</v>
      </c>
      <c r="L29" s="45">
        <v>0</v>
      </c>
      <c r="M29" s="46">
        <f t="shared" si="1"/>
        <v>293130713.02600849</v>
      </c>
      <c r="X29" s="16"/>
      <c r="Y29" s="16"/>
      <c r="Z29" s="16"/>
      <c r="AA29" s="16"/>
      <c r="AB29" s="16"/>
      <c r="AC29" s="16"/>
      <c r="AD29" s="16"/>
      <c r="AE29" s="16"/>
      <c r="AF29" s="25"/>
    </row>
    <row r="30" spans="1:32" ht="23.4" customHeight="1" x14ac:dyDescent="0.35">
      <c r="A30" s="210" t="s">
        <v>379</v>
      </c>
      <c r="B30" s="210"/>
      <c r="C30" s="210"/>
      <c r="D30" s="24">
        <v>24</v>
      </c>
      <c r="E30" s="46">
        <f>E31+E32+E33+E34</f>
        <v>0</v>
      </c>
      <c r="F30" s="46">
        <f t="shared" ref="F30:L30" si="10">F31+F32+F33+F34</f>
        <v>0</v>
      </c>
      <c r="G30" s="46">
        <f t="shared" si="10"/>
        <v>243950004.93979999</v>
      </c>
      <c r="H30" s="46">
        <f t="shared" si="10"/>
        <v>0</v>
      </c>
      <c r="I30" s="46">
        <f t="shared" si="10"/>
        <v>0</v>
      </c>
      <c r="J30" s="46">
        <f t="shared" si="10"/>
        <v>0</v>
      </c>
      <c r="K30" s="46">
        <f t="shared" si="0"/>
        <v>243950004.93979999</v>
      </c>
      <c r="L30" s="46">
        <f t="shared" si="10"/>
        <v>0</v>
      </c>
      <c r="M30" s="46">
        <f t="shared" si="1"/>
        <v>243950004.93979999</v>
      </c>
      <c r="X30" s="16"/>
      <c r="Y30" s="16"/>
      <c r="Z30" s="16"/>
      <c r="AA30" s="16"/>
      <c r="AB30" s="16"/>
      <c r="AC30" s="16"/>
      <c r="AD30" s="16"/>
      <c r="AE30" s="16"/>
      <c r="AF30" s="25"/>
    </row>
    <row r="31" spans="1:32" ht="34.25" customHeight="1" x14ac:dyDescent="0.35">
      <c r="A31" s="211" t="s">
        <v>380</v>
      </c>
      <c r="B31" s="211"/>
      <c r="C31" s="211"/>
      <c r="D31" s="24">
        <v>25</v>
      </c>
      <c r="E31" s="45">
        <v>0</v>
      </c>
      <c r="F31" s="45">
        <v>0</v>
      </c>
      <c r="G31" s="45">
        <v>544208.07980000111</v>
      </c>
      <c r="H31" s="45">
        <v>0</v>
      </c>
      <c r="I31" s="45">
        <v>0</v>
      </c>
      <c r="J31" s="45">
        <v>0</v>
      </c>
      <c r="K31" s="46">
        <f t="shared" si="0"/>
        <v>544208.07980000111</v>
      </c>
      <c r="L31" s="45">
        <v>0</v>
      </c>
      <c r="M31" s="46">
        <f t="shared" si="1"/>
        <v>544208.07980000111</v>
      </c>
      <c r="X31" s="16"/>
      <c r="Y31" s="16"/>
      <c r="Z31" s="16"/>
      <c r="AA31" s="16"/>
      <c r="AB31" s="16"/>
      <c r="AC31" s="16"/>
      <c r="AD31" s="16"/>
      <c r="AE31" s="16"/>
      <c r="AF31" s="25"/>
    </row>
    <row r="32" spans="1:32" ht="33" customHeight="1" x14ac:dyDescent="0.35">
      <c r="A32" s="211" t="s">
        <v>381</v>
      </c>
      <c r="B32" s="211"/>
      <c r="C32" s="211"/>
      <c r="D32" s="24">
        <v>26</v>
      </c>
      <c r="E32" s="45">
        <v>0</v>
      </c>
      <c r="F32" s="45">
        <v>0</v>
      </c>
      <c r="G32" s="45">
        <v>270441738.48359996</v>
      </c>
      <c r="H32" s="45">
        <v>0</v>
      </c>
      <c r="I32" s="45">
        <v>0</v>
      </c>
      <c r="J32" s="45">
        <v>0</v>
      </c>
      <c r="K32" s="46">
        <f t="shared" si="0"/>
        <v>270441738.48359996</v>
      </c>
      <c r="L32" s="45">
        <v>0</v>
      </c>
      <c r="M32" s="46">
        <f t="shared" si="1"/>
        <v>270441738.48359996</v>
      </c>
      <c r="X32" s="16"/>
      <c r="Y32" s="16"/>
      <c r="Z32" s="16"/>
      <c r="AA32" s="16"/>
      <c r="AB32" s="16"/>
      <c r="AC32" s="16"/>
      <c r="AD32" s="16"/>
      <c r="AE32" s="16"/>
      <c r="AF32" s="25"/>
    </row>
    <row r="33" spans="1:32" ht="33.65" customHeight="1" x14ac:dyDescent="0.35">
      <c r="A33" s="211" t="s">
        <v>382</v>
      </c>
      <c r="B33" s="211"/>
      <c r="C33" s="211"/>
      <c r="D33" s="24">
        <v>27</v>
      </c>
      <c r="E33" s="45">
        <v>0</v>
      </c>
      <c r="F33" s="45">
        <v>0</v>
      </c>
      <c r="G33" s="45">
        <v>-27005743.863599997</v>
      </c>
      <c r="H33" s="45">
        <v>0</v>
      </c>
      <c r="I33" s="45">
        <v>0</v>
      </c>
      <c r="J33" s="45">
        <v>0</v>
      </c>
      <c r="K33" s="46">
        <f t="shared" si="0"/>
        <v>-27005743.863599997</v>
      </c>
      <c r="L33" s="45">
        <v>0</v>
      </c>
      <c r="M33" s="46">
        <f t="shared" si="1"/>
        <v>-27005743.863599997</v>
      </c>
      <c r="X33" s="16"/>
      <c r="Y33" s="16"/>
      <c r="Z33" s="16"/>
      <c r="AA33" s="16"/>
      <c r="AB33" s="16"/>
      <c r="AC33" s="16"/>
      <c r="AD33" s="16"/>
      <c r="AE33" s="16"/>
      <c r="AF33" s="25"/>
    </row>
    <row r="34" spans="1:32" ht="21.65" customHeight="1" x14ac:dyDescent="0.35">
      <c r="A34" s="211" t="s">
        <v>383</v>
      </c>
      <c r="B34" s="211"/>
      <c r="C34" s="211"/>
      <c r="D34" s="24">
        <v>28</v>
      </c>
      <c r="E34" s="45">
        <v>0</v>
      </c>
      <c r="F34" s="45">
        <v>0</v>
      </c>
      <c r="G34" s="45">
        <v>-30197.760000000002</v>
      </c>
      <c r="H34" s="45">
        <v>0</v>
      </c>
      <c r="I34" s="45">
        <v>0</v>
      </c>
      <c r="J34" s="45">
        <v>0</v>
      </c>
      <c r="K34" s="46">
        <f t="shared" si="0"/>
        <v>-30197.760000000002</v>
      </c>
      <c r="L34" s="45">
        <v>0</v>
      </c>
      <c r="M34" s="46">
        <f t="shared" si="1"/>
        <v>-30197.760000000002</v>
      </c>
      <c r="X34" s="16"/>
      <c r="Y34" s="16"/>
      <c r="Z34" s="16"/>
      <c r="AA34" s="16"/>
      <c r="AB34" s="16"/>
      <c r="AC34" s="16"/>
      <c r="AD34" s="16"/>
      <c r="AE34" s="16"/>
      <c r="AF34" s="25"/>
    </row>
    <row r="35" spans="1:32" ht="26" customHeight="1" x14ac:dyDescent="0.35">
      <c r="A35" s="210" t="s">
        <v>384</v>
      </c>
      <c r="B35" s="210"/>
      <c r="C35" s="210"/>
      <c r="D35" s="24">
        <v>29</v>
      </c>
      <c r="E35" s="46">
        <f>E36+E37+E38+E39</f>
        <v>0</v>
      </c>
      <c r="F35" s="46">
        <f t="shared" ref="F35:L35" si="11">F36+F37+F38+F39</f>
        <v>0</v>
      </c>
      <c r="G35" s="46">
        <f t="shared" si="11"/>
        <v>-723224.14939999999</v>
      </c>
      <c r="H35" s="46">
        <f t="shared" si="11"/>
        <v>0</v>
      </c>
      <c r="I35" s="46">
        <f t="shared" si="11"/>
        <v>271299737.34950298</v>
      </c>
      <c r="J35" s="46">
        <f t="shared" si="11"/>
        <v>-270417756.67950302</v>
      </c>
      <c r="K35" s="46">
        <f t="shared" si="0"/>
        <v>158756.52059996128</v>
      </c>
      <c r="L35" s="46">
        <f t="shared" si="11"/>
        <v>0</v>
      </c>
      <c r="M35" s="46">
        <f t="shared" si="1"/>
        <v>158756.52059996128</v>
      </c>
      <c r="X35" s="16"/>
      <c r="Y35" s="16"/>
      <c r="Z35" s="16"/>
      <c r="AA35" s="16"/>
      <c r="AB35" s="16"/>
      <c r="AC35" s="16"/>
      <c r="AD35" s="16"/>
      <c r="AE35" s="16"/>
      <c r="AF35" s="25"/>
    </row>
    <row r="36" spans="1:32" ht="27" customHeight="1" x14ac:dyDescent="0.35">
      <c r="A36" s="211" t="s">
        <v>385</v>
      </c>
      <c r="B36" s="211"/>
      <c r="C36" s="211"/>
      <c r="D36" s="24">
        <v>30</v>
      </c>
      <c r="E36" s="45">
        <v>0</v>
      </c>
      <c r="F36" s="45">
        <v>0</v>
      </c>
      <c r="G36" s="45">
        <v>0</v>
      </c>
      <c r="H36" s="45">
        <v>0</v>
      </c>
      <c r="I36" s="45">
        <v>0</v>
      </c>
      <c r="J36" s="45">
        <v>0</v>
      </c>
      <c r="K36" s="46">
        <f t="shared" si="0"/>
        <v>0</v>
      </c>
      <c r="L36" s="45">
        <v>0</v>
      </c>
      <c r="M36" s="46">
        <f t="shared" si="1"/>
        <v>0</v>
      </c>
      <c r="X36" s="16"/>
      <c r="Y36" s="16"/>
      <c r="Z36" s="16"/>
      <c r="AA36" s="16"/>
      <c r="AB36" s="16"/>
      <c r="AC36" s="16"/>
      <c r="AD36" s="16"/>
      <c r="AE36" s="16"/>
      <c r="AF36" s="25"/>
    </row>
    <row r="37" spans="1:32" x14ac:dyDescent="0.35">
      <c r="A37" s="211" t="s">
        <v>386</v>
      </c>
      <c r="B37" s="211"/>
      <c r="C37" s="211"/>
      <c r="D37" s="24">
        <v>31</v>
      </c>
      <c r="E37" s="45">
        <v>0</v>
      </c>
      <c r="F37" s="45">
        <v>0</v>
      </c>
      <c r="G37" s="45">
        <v>0</v>
      </c>
      <c r="H37" s="45">
        <v>0</v>
      </c>
      <c r="I37" s="45">
        <v>0</v>
      </c>
      <c r="J37" s="45">
        <v>0</v>
      </c>
      <c r="K37" s="46">
        <f t="shared" si="0"/>
        <v>0</v>
      </c>
      <c r="L37" s="45">
        <v>0</v>
      </c>
      <c r="M37" s="46">
        <f t="shared" si="1"/>
        <v>0</v>
      </c>
      <c r="X37" s="16"/>
      <c r="Y37" s="16"/>
      <c r="Z37" s="16"/>
      <c r="AA37" s="16"/>
      <c r="AB37" s="16"/>
      <c r="AC37" s="16"/>
      <c r="AD37" s="16"/>
      <c r="AE37" s="16"/>
      <c r="AF37" s="25"/>
    </row>
    <row r="38" spans="1:32" x14ac:dyDescent="0.35">
      <c r="A38" s="211" t="s">
        <v>387</v>
      </c>
      <c r="B38" s="211"/>
      <c r="C38" s="211"/>
      <c r="D38" s="24">
        <v>32</v>
      </c>
      <c r="E38" s="45">
        <v>0</v>
      </c>
      <c r="F38" s="45">
        <v>0</v>
      </c>
      <c r="G38" s="45">
        <v>0</v>
      </c>
      <c r="H38" s="45">
        <v>0</v>
      </c>
      <c r="I38" s="45">
        <v>0</v>
      </c>
      <c r="J38" s="45">
        <v>0</v>
      </c>
      <c r="K38" s="46">
        <f t="shared" si="0"/>
        <v>0</v>
      </c>
      <c r="L38" s="45">
        <v>0</v>
      </c>
      <c r="M38" s="46">
        <f t="shared" si="1"/>
        <v>0</v>
      </c>
      <c r="X38" s="16"/>
      <c r="Y38" s="16"/>
      <c r="Z38" s="16"/>
      <c r="AA38" s="16"/>
      <c r="AB38" s="16"/>
      <c r="AC38" s="16"/>
      <c r="AD38" s="16"/>
      <c r="AE38" s="16"/>
      <c r="AF38" s="25"/>
    </row>
    <row r="39" spans="1:32" x14ac:dyDescent="0.35">
      <c r="A39" s="211" t="s">
        <v>388</v>
      </c>
      <c r="B39" s="211"/>
      <c r="C39" s="211"/>
      <c r="D39" s="24">
        <v>33</v>
      </c>
      <c r="E39" s="45">
        <v>0</v>
      </c>
      <c r="F39" s="45">
        <v>0</v>
      </c>
      <c r="G39" s="45">
        <v>-723224.14939999999</v>
      </c>
      <c r="H39" s="45">
        <v>0</v>
      </c>
      <c r="I39" s="45">
        <v>271299737.34950298</v>
      </c>
      <c r="J39" s="45">
        <v>-270417756.67950302</v>
      </c>
      <c r="K39" s="46">
        <f t="shared" si="0"/>
        <v>158756.52059996128</v>
      </c>
      <c r="L39" s="45">
        <v>0</v>
      </c>
      <c r="M39" s="46">
        <f t="shared" si="1"/>
        <v>158756.52059996128</v>
      </c>
      <c r="X39" s="16"/>
      <c r="Y39" s="16"/>
      <c r="Z39" s="16"/>
      <c r="AA39" s="16"/>
      <c r="AB39" s="16"/>
      <c r="AC39" s="16"/>
      <c r="AD39" s="16"/>
      <c r="AE39" s="16"/>
      <c r="AF39" s="25"/>
    </row>
    <row r="40" spans="1:32" ht="30" customHeight="1" x14ac:dyDescent="0.35">
      <c r="A40" s="210" t="s">
        <v>389</v>
      </c>
      <c r="B40" s="210"/>
      <c r="C40" s="210"/>
      <c r="D40" s="24">
        <v>34</v>
      </c>
      <c r="E40" s="46">
        <f>E35+E28+E27</f>
        <v>589325800</v>
      </c>
      <c r="F40" s="46">
        <f t="shared" ref="F40:J40" si="12">F35+F28+F27</f>
        <v>681482525.25</v>
      </c>
      <c r="G40" s="46">
        <f t="shared" si="12"/>
        <v>516655694.03339994</v>
      </c>
      <c r="H40" s="46">
        <f t="shared" si="12"/>
        <v>402038575.94000006</v>
      </c>
      <c r="I40" s="46">
        <f t="shared" si="12"/>
        <v>865830399.77450323</v>
      </c>
      <c r="J40" s="46">
        <f t="shared" si="12"/>
        <v>293130713.02600545</v>
      </c>
      <c r="K40" s="46">
        <f t="shared" si="0"/>
        <v>3348463708.0239086</v>
      </c>
      <c r="L40" s="46">
        <f t="shared" ref="L40" si="13">L35+L28+L27</f>
        <v>0</v>
      </c>
      <c r="M40" s="46">
        <f t="shared" si="1"/>
        <v>3348463708.0239086</v>
      </c>
      <c r="X40" s="16"/>
      <c r="Y40" s="16"/>
      <c r="Z40" s="16"/>
      <c r="AA40" s="16"/>
      <c r="AB40" s="16"/>
      <c r="AC40" s="16"/>
      <c r="AD40" s="16"/>
      <c r="AE40" s="16"/>
      <c r="AF40" s="25"/>
    </row>
    <row r="41" spans="1:32" x14ac:dyDescent="0.35">
      <c r="M41" s="16"/>
      <c r="X41" s="16"/>
      <c r="Y41" s="16"/>
      <c r="Z41" s="16"/>
      <c r="AA41" s="16"/>
      <c r="AB41" s="16"/>
      <c r="AC41" s="16"/>
      <c r="AD41" s="16"/>
      <c r="AE41" s="25"/>
    </row>
    <row r="42" spans="1:32" x14ac:dyDescent="0.35">
      <c r="X42" s="16"/>
      <c r="Y42" s="16"/>
      <c r="Z42" s="16"/>
      <c r="AA42" s="16"/>
      <c r="AB42" s="16"/>
      <c r="AC42" s="16"/>
      <c r="AD42" s="16"/>
      <c r="AE42" s="16"/>
      <c r="AF42" s="25"/>
    </row>
    <row r="43" spans="1:32" x14ac:dyDescent="0.35">
      <c r="X43" s="16"/>
      <c r="Y43" s="16"/>
      <c r="Z43" s="16"/>
      <c r="AA43" s="16"/>
      <c r="AB43" s="16"/>
      <c r="AC43" s="16"/>
      <c r="AD43" s="16"/>
      <c r="AE43" s="16"/>
      <c r="AF43" s="25"/>
    </row>
  </sheetData>
  <sheetProtection algorithmName="SHA-512" hashValue="PU/sM9GDwgfOjxfdnXrtElRh9jSIAe+a2uSBjwKqAHySFLK3ZTeqsRrkoODaLlULrSZBgaz6AAVGUGPKMWy+hQ==" saltValue="0m1O/k8EnMn7BEglSAyZkQ==" spinCount="100000" sheet="1" objects="1" scenarios="1"/>
  <mergeCells count="43">
    <mergeCell ref="A36:C36"/>
    <mergeCell ref="A37:C37"/>
    <mergeCell ref="A38:C38"/>
    <mergeCell ref="A39:C39"/>
    <mergeCell ref="A40:C40"/>
    <mergeCell ref="A35:C35"/>
    <mergeCell ref="A24:C24"/>
    <mergeCell ref="A25:C25"/>
    <mergeCell ref="A26:C26"/>
    <mergeCell ref="A27:C27"/>
    <mergeCell ref="A28:C28"/>
    <mergeCell ref="A29:C29"/>
    <mergeCell ref="A30:C30"/>
    <mergeCell ref="A31:C31"/>
    <mergeCell ref="A32:C32"/>
    <mergeCell ref="A33:C33"/>
    <mergeCell ref="A34:C34"/>
    <mergeCell ref="A23:C23"/>
    <mergeCell ref="A12:C12"/>
    <mergeCell ref="A13:C13"/>
    <mergeCell ref="A14:C14"/>
    <mergeCell ref="A15:C15"/>
    <mergeCell ref="A16:C16"/>
    <mergeCell ref="A17:C17"/>
    <mergeCell ref="A18:C18"/>
    <mergeCell ref="A19:C19"/>
    <mergeCell ref="A20:C20"/>
    <mergeCell ref="A21:C21"/>
    <mergeCell ref="A22:C22"/>
    <mergeCell ref="A11:C11"/>
    <mergeCell ref="A1:M1"/>
    <mergeCell ref="A2:M2"/>
    <mergeCell ref="L3:M3"/>
    <mergeCell ref="A4:C5"/>
    <mergeCell ref="D4:D5"/>
    <mergeCell ref="E4:K4"/>
    <mergeCell ref="L4:L5"/>
    <mergeCell ref="M4:M5"/>
    <mergeCell ref="A6:C6"/>
    <mergeCell ref="A7:C7"/>
    <mergeCell ref="A8:C8"/>
    <mergeCell ref="A9:C9"/>
    <mergeCell ref="A10:C10"/>
  </mergeCells>
  <dataValidations count="1">
    <dataValidation allowBlank="1" sqref="O6:P6 B1:K1 A6:M6 A1:A5 N1:P5 B3:M5 Q42:IV1048576 A42:P65536 A41:IU41 Q1:IV40 A7:P40"/>
  </dataValidation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70" zoomScaleNormal="70" workbookViewId="0">
      <selection activeCell="Q16" sqref="Q16"/>
    </sheetView>
  </sheetViews>
  <sheetFormatPr defaultRowHeight="14.5" x14ac:dyDescent="0.35"/>
  <sheetData>
    <row r="1" spans="1:10" x14ac:dyDescent="0.35">
      <c r="A1" s="212" t="s">
        <v>411</v>
      </c>
      <c r="B1" s="213"/>
      <c r="C1" s="213"/>
      <c r="D1" s="213"/>
      <c r="E1" s="213"/>
      <c r="F1" s="213"/>
      <c r="G1" s="213"/>
      <c r="H1" s="213"/>
      <c r="I1" s="213"/>
      <c r="J1" s="213"/>
    </row>
    <row r="2" spans="1:10" x14ac:dyDescent="0.35">
      <c r="A2" s="213"/>
      <c r="B2" s="213"/>
      <c r="C2" s="213"/>
      <c r="D2" s="213"/>
      <c r="E2" s="213"/>
      <c r="F2" s="213"/>
      <c r="G2" s="213"/>
      <c r="H2" s="213"/>
      <c r="I2" s="213"/>
      <c r="J2" s="213"/>
    </row>
    <row r="3" spans="1:10" x14ac:dyDescent="0.35">
      <c r="A3" s="213"/>
      <c r="B3" s="213"/>
      <c r="C3" s="213"/>
      <c r="D3" s="213"/>
      <c r="E3" s="213"/>
      <c r="F3" s="213"/>
      <c r="G3" s="213"/>
      <c r="H3" s="213"/>
      <c r="I3" s="213"/>
      <c r="J3" s="213"/>
    </row>
    <row r="4" spans="1:10" x14ac:dyDescent="0.35">
      <c r="A4" s="213"/>
      <c r="B4" s="213"/>
      <c r="C4" s="213"/>
      <c r="D4" s="213"/>
      <c r="E4" s="213"/>
      <c r="F4" s="213"/>
      <c r="G4" s="213"/>
      <c r="H4" s="213"/>
      <c r="I4" s="213"/>
      <c r="J4" s="213"/>
    </row>
    <row r="5" spans="1:10" x14ac:dyDescent="0.35">
      <c r="A5" s="213"/>
      <c r="B5" s="213"/>
      <c r="C5" s="213"/>
      <c r="D5" s="213"/>
      <c r="E5" s="213"/>
      <c r="F5" s="213"/>
      <c r="G5" s="213"/>
      <c r="H5" s="213"/>
      <c r="I5" s="213"/>
      <c r="J5" s="213"/>
    </row>
    <row r="6" spans="1:10" x14ac:dyDescent="0.35">
      <c r="A6" s="213"/>
      <c r="B6" s="213"/>
      <c r="C6" s="213"/>
      <c r="D6" s="213"/>
      <c r="E6" s="213"/>
      <c r="F6" s="213"/>
      <c r="G6" s="213"/>
      <c r="H6" s="213"/>
      <c r="I6" s="213"/>
      <c r="J6" s="213"/>
    </row>
    <row r="7" spans="1:10" x14ac:dyDescent="0.35">
      <c r="A7" s="213"/>
      <c r="B7" s="213"/>
      <c r="C7" s="213"/>
      <c r="D7" s="213"/>
      <c r="E7" s="213"/>
      <c r="F7" s="213"/>
      <c r="G7" s="213"/>
      <c r="H7" s="213"/>
      <c r="I7" s="213"/>
      <c r="J7" s="213"/>
    </row>
    <row r="8" spans="1:10" x14ac:dyDescent="0.35">
      <c r="A8" s="213"/>
      <c r="B8" s="213"/>
      <c r="C8" s="213"/>
      <c r="D8" s="213"/>
      <c r="E8" s="213"/>
      <c r="F8" s="213"/>
      <c r="G8" s="213"/>
      <c r="H8" s="213"/>
      <c r="I8" s="213"/>
      <c r="J8" s="213"/>
    </row>
    <row r="9" spans="1:10" x14ac:dyDescent="0.35">
      <c r="A9" s="213"/>
      <c r="B9" s="213"/>
      <c r="C9" s="213"/>
      <c r="D9" s="213"/>
      <c r="E9" s="213"/>
      <c r="F9" s="213"/>
      <c r="G9" s="213"/>
      <c r="H9" s="213"/>
      <c r="I9" s="213"/>
      <c r="J9" s="213"/>
    </row>
    <row r="10" spans="1:10" x14ac:dyDescent="0.35">
      <c r="A10" s="213"/>
      <c r="B10" s="213"/>
      <c r="C10" s="213"/>
      <c r="D10" s="213"/>
      <c r="E10" s="213"/>
      <c r="F10" s="213"/>
      <c r="G10" s="213"/>
      <c r="H10" s="213"/>
      <c r="I10" s="213"/>
      <c r="J10" s="213"/>
    </row>
    <row r="11" spans="1:10" x14ac:dyDescent="0.35">
      <c r="A11" s="213"/>
      <c r="B11" s="213"/>
      <c r="C11" s="213"/>
      <c r="D11" s="213"/>
      <c r="E11" s="213"/>
      <c r="F11" s="213"/>
      <c r="G11" s="213"/>
      <c r="H11" s="213"/>
      <c r="I11" s="213"/>
      <c r="J11" s="213"/>
    </row>
    <row r="12" spans="1:10" x14ac:dyDescent="0.35">
      <c r="A12" s="213"/>
      <c r="B12" s="213"/>
      <c r="C12" s="213"/>
      <c r="D12" s="213"/>
      <c r="E12" s="213"/>
      <c r="F12" s="213"/>
      <c r="G12" s="213"/>
      <c r="H12" s="213"/>
      <c r="I12" s="213"/>
      <c r="J12" s="213"/>
    </row>
    <row r="13" spans="1:10" x14ac:dyDescent="0.35">
      <c r="A13" s="213"/>
      <c r="B13" s="213"/>
      <c r="C13" s="213"/>
      <c r="D13" s="213"/>
      <c r="E13" s="213"/>
      <c r="F13" s="213"/>
      <c r="G13" s="213"/>
      <c r="H13" s="213"/>
      <c r="I13" s="213"/>
      <c r="J13" s="213"/>
    </row>
    <row r="14" spans="1:10" x14ac:dyDescent="0.35">
      <c r="A14" s="213"/>
      <c r="B14" s="213"/>
      <c r="C14" s="213"/>
      <c r="D14" s="213"/>
      <c r="E14" s="213"/>
      <c r="F14" s="213"/>
      <c r="G14" s="213"/>
      <c r="H14" s="213"/>
      <c r="I14" s="213"/>
      <c r="J14" s="213"/>
    </row>
    <row r="15" spans="1:10" x14ac:dyDescent="0.35">
      <c r="A15" s="213"/>
      <c r="B15" s="213"/>
      <c r="C15" s="213"/>
      <c r="D15" s="213"/>
      <c r="E15" s="213"/>
      <c r="F15" s="213"/>
      <c r="G15" s="213"/>
      <c r="H15" s="213"/>
      <c r="I15" s="213"/>
      <c r="J15" s="213"/>
    </row>
    <row r="16" spans="1:10" x14ac:dyDescent="0.35">
      <c r="A16" s="213"/>
      <c r="B16" s="213"/>
      <c r="C16" s="213"/>
      <c r="D16" s="213"/>
      <c r="E16" s="213"/>
      <c r="F16" s="213"/>
      <c r="G16" s="213"/>
      <c r="H16" s="213"/>
      <c r="I16" s="213"/>
      <c r="J16" s="213"/>
    </row>
    <row r="17" spans="1:10" x14ac:dyDescent="0.35">
      <c r="A17" s="213"/>
      <c r="B17" s="213"/>
      <c r="C17" s="213"/>
      <c r="D17" s="213"/>
      <c r="E17" s="213"/>
      <c r="F17" s="213"/>
      <c r="G17" s="213"/>
      <c r="H17" s="213"/>
      <c r="I17" s="213"/>
      <c r="J17" s="213"/>
    </row>
    <row r="18" spans="1:10" x14ac:dyDescent="0.35">
      <c r="A18" s="213"/>
      <c r="B18" s="213"/>
      <c r="C18" s="213"/>
      <c r="D18" s="213"/>
      <c r="E18" s="213"/>
      <c r="F18" s="213"/>
      <c r="G18" s="213"/>
      <c r="H18" s="213"/>
      <c r="I18" s="213"/>
      <c r="J18" s="213"/>
    </row>
    <row r="19" spans="1:10" x14ac:dyDescent="0.35">
      <c r="A19" s="213"/>
      <c r="B19" s="213"/>
      <c r="C19" s="213"/>
      <c r="D19" s="213"/>
      <c r="E19" s="213"/>
      <c r="F19" s="213"/>
      <c r="G19" s="213"/>
      <c r="H19" s="213"/>
      <c r="I19" s="213"/>
      <c r="J19" s="213"/>
    </row>
    <row r="20" spans="1:10" x14ac:dyDescent="0.35">
      <c r="A20" s="213"/>
      <c r="B20" s="213"/>
      <c r="C20" s="213"/>
      <c r="D20" s="213"/>
      <c r="E20" s="213"/>
      <c r="F20" s="213"/>
      <c r="G20" s="213"/>
      <c r="H20" s="213"/>
      <c r="I20" s="213"/>
      <c r="J20" s="213"/>
    </row>
    <row r="21" spans="1:10" x14ac:dyDescent="0.35">
      <c r="A21" s="213"/>
      <c r="B21" s="213"/>
      <c r="C21" s="213"/>
      <c r="D21" s="213"/>
      <c r="E21" s="213"/>
      <c r="F21" s="213"/>
      <c r="G21" s="213"/>
      <c r="H21" s="213"/>
      <c r="I21" s="213"/>
      <c r="J21" s="213"/>
    </row>
    <row r="22" spans="1:10" x14ac:dyDescent="0.35">
      <c r="A22" s="213"/>
      <c r="B22" s="213"/>
      <c r="C22" s="213"/>
      <c r="D22" s="213"/>
      <c r="E22" s="213"/>
      <c r="F22" s="213"/>
      <c r="G22" s="213"/>
      <c r="H22" s="213"/>
      <c r="I22" s="213"/>
      <c r="J22" s="213"/>
    </row>
    <row r="23" spans="1:10" x14ac:dyDescent="0.35">
      <c r="A23" s="213"/>
      <c r="B23" s="213"/>
      <c r="C23" s="213"/>
      <c r="D23" s="213"/>
      <c r="E23" s="213"/>
      <c r="F23" s="213"/>
      <c r="G23" s="213"/>
      <c r="H23" s="213"/>
      <c r="I23" s="213"/>
      <c r="J23" s="213"/>
    </row>
    <row r="24" spans="1:10" x14ac:dyDescent="0.35">
      <c r="A24" s="213"/>
      <c r="B24" s="213"/>
      <c r="C24" s="213"/>
      <c r="D24" s="213"/>
      <c r="E24" s="213"/>
      <c r="F24" s="213"/>
      <c r="G24" s="213"/>
      <c r="H24" s="213"/>
      <c r="I24" s="213"/>
      <c r="J24" s="213"/>
    </row>
    <row r="25" spans="1:10" x14ac:dyDescent="0.35">
      <c r="A25" s="213"/>
      <c r="B25" s="213"/>
      <c r="C25" s="213"/>
      <c r="D25" s="213"/>
      <c r="E25" s="213"/>
      <c r="F25" s="213"/>
      <c r="G25" s="213"/>
      <c r="H25" s="213"/>
      <c r="I25" s="213"/>
      <c r="J25" s="213"/>
    </row>
    <row r="26" spans="1:10" x14ac:dyDescent="0.35">
      <c r="A26" s="213"/>
      <c r="B26" s="213"/>
      <c r="C26" s="213"/>
      <c r="D26" s="213"/>
      <c r="E26" s="213"/>
      <c r="F26" s="213"/>
      <c r="G26" s="213"/>
      <c r="H26" s="213"/>
      <c r="I26" s="213"/>
      <c r="J26" s="213"/>
    </row>
    <row r="27" spans="1:10" x14ac:dyDescent="0.35">
      <c r="A27" s="213"/>
      <c r="B27" s="213"/>
      <c r="C27" s="213"/>
      <c r="D27" s="213"/>
      <c r="E27" s="213"/>
      <c r="F27" s="213"/>
      <c r="G27" s="213"/>
      <c r="H27" s="213"/>
      <c r="I27" s="213"/>
      <c r="J27" s="213"/>
    </row>
    <row r="28" spans="1:10" x14ac:dyDescent="0.35">
      <c r="A28" s="213"/>
      <c r="B28" s="213"/>
      <c r="C28" s="213"/>
      <c r="D28" s="213"/>
      <c r="E28" s="213"/>
      <c r="F28" s="213"/>
      <c r="G28" s="213"/>
      <c r="H28" s="213"/>
      <c r="I28" s="213"/>
      <c r="J28" s="213"/>
    </row>
    <row r="29" spans="1:10" x14ac:dyDescent="0.35">
      <c r="A29" s="213"/>
      <c r="B29" s="213"/>
      <c r="C29" s="213"/>
      <c r="D29" s="213"/>
      <c r="E29" s="213"/>
      <c r="F29" s="213"/>
      <c r="G29" s="213"/>
      <c r="H29" s="213"/>
      <c r="I29" s="213"/>
      <c r="J29" s="213"/>
    </row>
    <row r="30" spans="1:10" x14ac:dyDescent="0.35">
      <c r="A30" s="213"/>
      <c r="B30" s="213"/>
      <c r="C30" s="213"/>
      <c r="D30" s="213"/>
      <c r="E30" s="213"/>
      <c r="F30" s="213"/>
      <c r="G30" s="213"/>
      <c r="H30" s="213"/>
      <c r="I30" s="213"/>
      <c r="J30" s="213"/>
    </row>
  </sheetData>
  <mergeCells count="1">
    <mergeCell ref="A1:J3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Godina xmlns="d8745bc5-821e-4205-946a-621c2da728c8">-</Godina>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24" ma:contentTypeDescription="Create a new document." ma:contentTypeScope="" ma:versionID="edf4fc531bdda0929feb5474cf4c40a9">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2582a50b509e50a3ed319e0bcde092dd" ns2:_="" ns3:_="">
    <xsd:import namespace="d8745bc5-821e-4205-946a-621c2da728c8"/>
    <xsd:import namespace="22baa3bd-a2fa-4ea9-9ebb-3a9c6a55952b"/>
    <xsd:element name="properties">
      <xsd:complexType>
        <xsd:sequence>
          <xsd:element name="documentManagement">
            <xsd:complexType>
              <xsd:all>
                <xsd:element ref="ns2:VrstaPredmeta"/>
                <xsd:element ref="ns2:TipPredmeta"/>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ma:displayName="VrstaPredmeta" ma:default="-" ma:description="" ma:format="Dropdown"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ma:displayName="TipPredmeta" ma:default="-" ma:description="Tip predmeta kojem dokument pripada" ma:format="Dropdown" ma:internalName="TipPredmeta" ma:readOnly="false">
      <xsd:simpleType>
        <xsd:restriction base="dms:Choice">
          <xsd:enumeration value="Upravni"/>
          <xsd:enumeration value="Neupravni"/>
          <xsd:enumeration value="-"/>
        </xsd:restriction>
      </xsd:simpleType>
    </xsd:element>
    <xsd:element name="Godina" ma:index="10" ma:displayName="Godina" ma:default="2019"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1" nillable="true" ma:displayName="Izreka" ma:internalName="Izreka">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2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internalName="Dileme">
      <xsd:simpleType>
        <xsd:restriction base="dms:Note">
          <xsd:maxLength value="255"/>
        </xsd:restriction>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internalName="PrijedlogPostupanja">
      <xsd:simpleType>
        <xsd:restriction base="dms:Note">
          <xsd:maxLength value="255"/>
        </xsd:restriction>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internalName="Sazetak">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CCF41-24CB-4C65-BC1A-8DD4804FF10C}">
  <ds:schemaRefs>
    <ds:schemaRef ds:uri="http://schemas.microsoft.com/office/2006/documentManagement/types"/>
    <ds:schemaRef ds:uri="http://schemas.microsoft.com/office/infopath/2007/PartnerControls"/>
    <ds:schemaRef ds:uri="http://www.w3.org/XML/1998/namespace"/>
    <ds:schemaRef ds:uri="http://purl.org/dc/terms/"/>
    <ds:schemaRef ds:uri="d8745bc5-821e-4205-946a-621c2da728c8"/>
    <ds:schemaRef ds:uri="http://purl.org/dc/dcmitype/"/>
    <ds:schemaRef ds:uri="http://schemas.openxmlformats.org/package/2006/metadata/core-properties"/>
    <ds:schemaRef ds:uri="22baa3bd-a2fa-4ea9-9ebb-3a9c6a55952b"/>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5BDF161-9E77-4A5E-B4EC-CAD335419406}">
  <ds:schemaRefs>
    <ds:schemaRef ds:uri="http://schemas.microsoft.com/sharepoint/v3/contenttype/forms"/>
  </ds:schemaRefs>
</ds:datastoreItem>
</file>

<file path=customXml/itemProps3.xml><?xml version="1.0" encoding="utf-8"?>
<ds:datastoreItem xmlns:ds="http://schemas.openxmlformats.org/officeDocument/2006/customXml" ds:itemID="{9211D939-FE21-4533-AA7C-27E26BC7C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BS</vt:lpstr>
      <vt:lpstr>P&amp;L</vt:lpstr>
      <vt:lpstr>CF_I</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2020-04-03T10:28:48Z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