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96" yWindow="65416" windowWidth="15000" windowHeight="11030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PODACI'!$A$1:$K$67</definedName>
    <definedName name="_xlnm.Print_Area" localSheetId="5">'PK'!$A$1:$M$41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<sst xmlns="http://schemas.openxmlformats.org/spreadsheetml/2006/main" count="547" uniqueCount="405">
  <si>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</si>
  <si>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</si>
  <si>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</si>
  <si>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</si>
  <si>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</si>
  <si>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</si>
  <si>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</si>
  <si>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</si>
  <si>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</si>
  <si>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</si>
  <si>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</si>
  <si>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</si>
  <si>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</si>
  <si>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</si>
  <si>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</si>
  <si>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</si>
  <si>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</si>
  <si>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</si>
  <si>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</si>
  <si>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</si>
  <si>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</si>
  <si>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</si>
  <si>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</si>
  <si>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</si>
  <si>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</si>
  <si>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</si>
  <si>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</si>
  <si>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</si>
  <si>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</si>
  <si>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</si>
  <si>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</si>
  <si>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</si>
  <si>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</si>
  <si>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</si>
  <si>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</si>
  <si>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</si>
  <si>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</si>
  <si>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</si>
  <si>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</si>
  <si>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</si>
  <si>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</si>
  <si>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</si>
  <si>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</si>
  <si>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</si>
  <si>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</si>
  <si>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</si>
  <si>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</si>
  <si>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</si>
  <si>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</si>
  <si>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</si>
  <si>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</si>
  <si>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</si>
  <si>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</si>
  <si>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</si>
  <si>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</si>
  <si>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</si>
  <si>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</si>
  <si>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</si>
  <si>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</si>
  <si>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</si>
  <si>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</si>
  <si>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</si>
  <si>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</si>
  <si>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</si>
  <si>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</si>
  <si>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</si>
  <si>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</si>
  <si>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</si>
  <si>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</si>
  <si>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</si>
  <si>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</si>
  <si>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</si>
  <si>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</si>
  <si>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</si>
  <si>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</si>
  <si>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</si>
  <si>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</si>
  <si>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</si>
  <si>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</si>
  <si>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</si>
  <si>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</si>
  <si>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</si>
  <si>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</si>
  <si>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</si>
  <si>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</si>
  <si>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</si>
  <si>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</si>
  <si>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</si>
  <si>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</si>
  <si>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</si>
  <si>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</si>
  <si>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</si>
  <si>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</si>
  <si>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</si>
  <si>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</si>
  <si>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</si>
  <si>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</si>
  <si>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</si>
  <si>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</si>
  <si>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</si>
  <si>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</si>
  <si>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</si>
  <si>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</si>
  <si>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</si>
  <si>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</si>
  <si>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</si>
  <si>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</si>
  <si>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</si>
  <si>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</si>
  <si>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</si>
  <si>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</si>
  <si>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</si>
  <si>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</si>
  <si>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</si>
  <si>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</si>
  <si>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</si>
  <si>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</si>
  <si>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</si>
  <si>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</si>
  <si>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</si>
  <si>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</si>
  <si>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</si>
  <si>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</si>
  <si>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</si>
  <si>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</si>
  <si>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</si>
  <si>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</si>
  <si>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</si>
  <si>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</si>
  <si>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</si>
  <si>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</si>
  <si>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</si>
  <si>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</si>
  <si>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</si>
  <si>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</si>
  <si>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</si>
  <si>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</si>
  <si>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</si>
  <si>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</si>
  <si>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</si>
  <si>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</si>
  <si>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</si>
  <si>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</si>
  <si>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</si>
  <si>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</si>
  <si>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</si>
  <si>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</si>
  <si>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</si>
  <si>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</si>
  <si>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</si>
  <si>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</si>
  <si>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</si>
  <si>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</si>
  <si>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</si>
  <si>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</si>
  <si>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</si>
  <si>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</si>
  <si>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</si>
  <si>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</si>
  <si>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</si>
  <si>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</si>
  <si>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</si>
  <si>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</si>
  <si>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</si>
  <si>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</si>
  <si>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</si>
  <si>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</si>
  <si>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</si>
  <si>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</si>
  <si>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</si>
  <si>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</si>
  <si>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</si>
  <si>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</si>
  <si>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</si>
  <si>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</si>
  <si>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</si>
  <si>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</si>
  <si>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</si>
  <si>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</si>
  <si>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</si>
  <si>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</si>
  <si>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</si>
  <si>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</si>
  <si>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</si>
  <si>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</si>
  <si>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</si>
  <si>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</si>
  <si>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</si>
  <si>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</si>
  <si>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</si>
  <si>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</si>
  <si>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</si>
  <si>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</si>
  <si>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</si>
  <si>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</si>
  <si>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</si>
  <si>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</si>
  <si>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</si>
  <si>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</si>
  <si>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</si>
  <si>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</si>
  <si>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</si>
  <si>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</si>
  <si>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</si>
  <si>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</si>
  <si>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</si>
  <si>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</si>
  <si>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</si>
  <si>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</si>
  <si>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</si>
  <si>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</si>
  <si>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</si>
  <si>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</si>
  <si>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</si>
  <si>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</si>
  <si>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</si>
  <si>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</si>
  <si>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</si>
  <si>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</si>
  <si>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</si>
  <si>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</si>
  <si>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</si>
  <si>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</si>
  <si>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</si>
  <si>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</si>
  <si>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</si>
  <si>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</si>
  <si>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</si>
  <si>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</si>
  <si>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</si>
  <si>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</si>
  <si>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</si>
  <si>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</si>
  <si>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</si>
  <si>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</si>
  <si>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</si>
  <si>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</si>
  <si>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</si>
  <si>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</si>
  <si>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</si>
  <si>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</si>
  <si>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</si>
  <si>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</si>
  <si>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</si>
  <si>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</si>
  <si>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</si>
  <si>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</si>
  <si>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</si>
  <si>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</si>
  <si>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</si>
  <si>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</si>
  <si>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</si>
  <si>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</si>
  <si>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</si>
  <si>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</si>
  <si>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</si>
  <si>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</si>
  <si>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</si>
  <si>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</si>
  <si>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</si>
  <si>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</si>
  <si>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</si>
  <si>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</si>
  <si>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</si>
  <si>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</si>
  <si>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</si>
  <si>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</si>
  <si>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</si>
  <si>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</si>
  <si>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</si>
  <si>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</si>
  <si>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</si>
  <si>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</si>
  <si>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</si>
  <si>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</si>
  <si>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</si>
  <si>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</si>
  <si>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</si>
  <si>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</si>
  <si>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</si>
  <si>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</si>
  <si>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</si>
  <si>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</si>
  <si>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</si>
  <si>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</si>
  <si>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</si>
  <si>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</si>
  <si>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</si>
  <si>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</si>
  <si>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</si>
  <si>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</si>
  <si>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</si>
  <si>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</si>
  <si>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</si>
  <si>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</si>
  <si>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</si>
  <si>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</si>
  <si>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</si>
  <si>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</si>
  <si>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</si>
  <si>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</si>
  <si>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</si>
  <si>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</si>
  <si>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</si>
  <si>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</si>
  <si>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</si>
  <si>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</si>
  <si>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</si>
  <si>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</si>
  <si>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</si>
  <si>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</si>
  <si>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</si>
  <si>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</si>
  <si>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</si>
  <si>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</si>
  <si>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</si>
  <si>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</si>
  <si>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</si>
  <si>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</si>
  <si>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</si>
  <si>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</si>
  <si>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</si>
  <si>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</si>
  <si>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</si>
  <si>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</si>
  <si>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</si>
  <si>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</si>
  <si>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</si>
  <si>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</si>
  <si>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</si>
  <si>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</si>
  <si>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</si>
  <si>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</si>
  <si>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</si>
  <si>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</si>
  <si>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</si>
  <si>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</si>
  <si>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</si>
  <si>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</si>
  <si>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</si>
  <si>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</si>
  <si>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</si>
  <si>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</si>
  <si>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</si>
  <si>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</si>
  <si>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</si>
  <si>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</si>
  <si>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</si>
  <si>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</si>
  <si>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</si>
  <si>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</si>
  <si>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</si>
  <si>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</si>
  <si>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</si>
  <si>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</si>
  <si>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</si>
  <si>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</si>
  <si>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</si>
  <si>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</si>
  <si>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</si>
  <si>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</si>
  <si>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</si>
  <si>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</si>
  <si>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</si>
  <si>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</si>
  <si>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</si>
  <si>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</si>
  <si>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</si>
  <si>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</si>
  <si>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</si>
  <si>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</si>
  <si>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</si>
  <si>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</si>
  <si>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</si>
  <si>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</si>
  <si>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</si>
  <si>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</si>
  <si>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</si>
  <si>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</si>
  <si>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</si>
  <si>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</si>
  <si>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</si>
  <si>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</si>
  <si>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</si>
  <si>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</si>
  <si>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</si>
  <si>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NE</t>
  </si>
  <si>
    <t>6512</t>
  </si>
  <si>
    <t>01/6332-073</t>
  </si>
  <si>
    <t>Član Uprave</t>
  </si>
  <si>
    <t>Predsjednik Uprave</t>
  </si>
  <si>
    <t>Mario Lučić</t>
  </si>
  <si>
    <t>mario.lucic@crosig.hr</t>
  </si>
  <si>
    <t>01/6333-107</t>
  </si>
  <si>
    <t>Vatroslava Jagića 33</t>
  </si>
  <si>
    <t>Vanđelić Damir, Klepač Miroslav</t>
  </si>
  <si>
    <t>Miroslav Klepač</t>
  </si>
  <si>
    <t>Damir Vanđelić</t>
  </si>
  <si>
    <t>1. Financijski izvještaji (bilanca, račun dobiti i gubitka, izvještaj o novčanim tokovima, izvještaj o promjenama</t>
  </si>
  <si>
    <t>01.01.2018.</t>
  </si>
  <si>
    <t>31.12.2018.</t>
  </si>
  <si>
    <t>Stanje na dan: 31.12.2018.</t>
  </si>
  <si>
    <t>U razdoblju: 01.10.2018. do 31.12.2018.</t>
  </si>
  <si>
    <t>U razdoblju: 01.01.2018. do 31.12.2018.</t>
  </si>
  <si>
    <t>Za razdoblje: 01.01.2018. do 31.12.2018.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</si>
</sst>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\ ;0"/>
    <numFmt numFmtId="196" formatCode="[$-41A]d\.\ mmmm\ yyyy\."/>
    <numFmt numFmtId="197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61" applyFont="1" applyAlignment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center" wrapText="1"/>
      <protection hidden="1"/>
    </xf>
    <xf numFmtId="0" fontId="14" fillId="0" borderId="0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/>
      <protection hidden="1"/>
    </xf>
    <xf numFmtId="0" fontId="16" fillId="0" borderId="0" xfId="61" applyFont="1" applyBorder="1" applyAlignment="1" applyProtection="1">
      <alignment horizontal="right" vertical="center" wrapText="1"/>
      <protection hidden="1"/>
    </xf>
    <xf numFmtId="0" fontId="16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vertical="top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0" borderId="0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Protection="1">
      <alignment vertical="top"/>
      <protection hidden="1"/>
    </xf>
    <xf numFmtId="0" fontId="13" fillId="0" borderId="0" xfId="61" applyFont="1" applyBorder="1" applyAlignment="1" applyProtection="1">
      <alignment vertical="top"/>
      <protection hidden="1"/>
    </xf>
    <xf numFmtId="0" fontId="14" fillId="0" borderId="0" xfId="61" applyFont="1" applyFill="1" applyBorder="1" applyProtection="1">
      <alignment vertical="top"/>
      <protection hidden="1"/>
    </xf>
    <xf numFmtId="0" fontId="14" fillId="0" borderId="0" xfId="61" applyFont="1" applyBorder="1" applyAlignment="1" applyProtection="1">
      <alignment horizontal="center" vertical="center"/>
      <protection hidden="1" locked="0"/>
    </xf>
    <xf numFmtId="0" fontId="14" fillId="0" borderId="0" xfId="61" applyFont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 vertical="top"/>
      <protection hidden="1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 vertical="top"/>
      <protection hidden="1"/>
    </xf>
    <xf numFmtId="0" fontId="14" fillId="0" borderId="24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14" fillId="0" borderId="0" xfId="61" applyFont="1">
      <alignment vertical="top"/>
      <protection/>
    </xf>
    <xf numFmtId="0" fontId="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>
      <alignment/>
      <protection/>
    </xf>
    <xf numFmtId="49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7" applyFont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0" xfId="61" applyFont="1" applyFill="1" applyBorder="1" applyAlignment="1" applyProtection="1">
      <alignment horizontal="right"/>
      <protection hidden="1"/>
    </xf>
    <xf numFmtId="0" fontId="14" fillId="0" borderId="0" xfId="61" applyFont="1" applyFill="1" applyBorder="1" applyAlignment="1" applyProtection="1">
      <alignment vertical="top"/>
      <protection hidden="1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Fill="1" applyBorder="1" applyAlignment="1" applyProtection="1">
      <alignment horizontal="right" vertical="top"/>
      <protection hidden="1"/>
    </xf>
    <xf numFmtId="0" fontId="0" fillId="0" borderId="24" xfId="61" applyFont="1" applyBorder="1" applyAlignment="1">
      <alignment/>
      <protection/>
    </xf>
    <xf numFmtId="0" fontId="16" fillId="0" borderId="0" xfId="61" applyFont="1" applyBorder="1" applyAlignment="1" applyProtection="1">
      <alignment horizontal="right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0" xfId="61" applyFont="1" applyBorder="1">
      <alignment vertical="top"/>
      <protection/>
    </xf>
    <xf numFmtId="0" fontId="14" fillId="0" borderId="0" xfId="61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4" fontId="13" fillId="33" borderId="32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32" xfId="61" applyNumberFormat="1" applyFont="1" applyFill="1" applyBorder="1" applyAlignment="1" applyProtection="1">
      <alignment horizontal="center" vertical="center"/>
      <protection hidden="1" locked="0"/>
    </xf>
    <xf numFmtId="0" fontId="13" fillId="33" borderId="32" xfId="61" applyFont="1" applyFill="1" applyBorder="1" applyAlignment="1" applyProtection="1">
      <alignment horizontal="center" vertical="center"/>
      <protection hidden="1" locked="0"/>
    </xf>
    <xf numFmtId="49" fontId="13" fillId="33" borderId="32" xfId="6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/>
      <protection hidden="1"/>
    </xf>
    <xf numFmtId="0" fontId="1" fillId="0" borderId="0" xfId="62" applyFont="1" applyFill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0" fillId="0" borderId="0" xfId="61" applyFont="1" applyFill="1" applyAlignment="1">
      <alignment/>
      <protection/>
    </xf>
    <xf numFmtId="0" fontId="14" fillId="0" borderId="33" xfId="61" applyFont="1" applyFill="1" applyBorder="1" applyProtection="1">
      <alignment vertical="top"/>
      <protection hidden="1"/>
    </xf>
    <xf numFmtId="0" fontId="14" fillId="0" borderId="33" xfId="61" applyFont="1" applyFill="1" applyBorder="1">
      <alignment vertical="top"/>
      <protection/>
    </xf>
    <xf numFmtId="0" fontId="14" fillId="0" borderId="0" xfId="6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4" fillId="0" borderId="0" xfId="61" applyFont="1" applyFill="1" applyBorder="1" applyAlignment="1" applyProtection="1">
      <alignment horizontal="left" vertical="center" wrapText="1"/>
      <protection hidden="1"/>
    </xf>
    <xf numFmtId="0" fontId="14" fillId="0" borderId="0" xfId="61" applyFont="1" applyBorder="1" applyAlignment="1" applyProtection="1">
      <alignment horizontal="left" vertical="center" wrapText="1"/>
      <protection hidden="1"/>
    </xf>
    <xf numFmtId="0" fontId="14" fillId="0" borderId="0" xfId="61" applyFont="1" applyFill="1" applyBorder="1" applyAlignment="1" applyProtection="1">
      <alignment/>
      <protection hidden="1"/>
    </xf>
    <xf numFmtId="0" fontId="14" fillId="0" borderId="0" xfId="61" applyFont="1" applyBorder="1" applyAlignment="1" applyProtection="1">
      <alignment horizontal="left" vertical="top" wrapText="1"/>
      <protection hidden="1"/>
    </xf>
    <xf numFmtId="0" fontId="14" fillId="0" borderId="0" xfId="61" applyFont="1" applyFill="1" applyBorder="1" applyAlignment="1" applyProtection="1">
      <alignment horizontal="left" vertical="top" indent="2"/>
      <protection hidden="1"/>
    </xf>
    <xf numFmtId="0" fontId="14" fillId="0" borderId="0" xfId="61" applyFont="1" applyFill="1" applyBorder="1" applyAlignment="1" applyProtection="1">
      <alignment horizontal="left" vertical="top" wrapText="1" indent="2"/>
      <protection hidden="1"/>
    </xf>
    <xf numFmtId="0" fontId="14" fillId="0" borderId="0" xfId="67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left"/>
      <protection hidden="1"/>
    </xf>
    <xf numFmtId="0" fontId="13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right" vertical="top" wrapText="1"/>
      <protection hidden="1"/>
    </xf>
    <xf numFmtId="0" fontId="0" fillId="0" borderId="0" xfId="61" applyFont="1" applyFill="1" applyBorder="1" applyAlignment="1">
      <alignment/>
      <protection/>
    </xf>
    <xf numFmtId="0" fontId="8" fillId="33" borderId="18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/>
    </xf>
    <xf numFmtId="167" fontId="6" fillId="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6" xfId="0" applyNumberFormat="1" applyFont="1" applyFill="1" applyBorder="1" applyAlignment="1" applyProtection="1">
      <alignment horizontal="right" vertical="center" shrinkToFit="1"/>
      <protection hidden="1"/>
    </xf>
    <xf numFmtId="0" fontId="7" fillId="33" borderId="18" xfId="0" applyFont="1" applyFill="1" applyBorder="1" applyAlignment="1" applyProtection="1">
      <alignment horizontal="center" vertical="top" wrapText="1"/>
      <protection hidden="1"/>
    </xf>
    <xf numFmtId="0" fontId="0" fillId="33" borderId="18" xfId="0" applyFill="1" applyBorder="1" applyAlignment="1" applyProtection="1">
      <alignment horizontal="center" vertical="top" wrapText="1"/>
      <protection hidden="1"/>
    </xf>
    <xf numFmtId="0" fontId="6" fillId="33" borderId="37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19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Fill="1" applyBorder="1" applyAlignment="1">
      <alignment/>
    </xf>
    <xf numFmtId="193" fontId="1" fillId="0" borderId="0" xfId="0" applyNumberFormat="1" applyFont="1" applyFill="1" applyBorder="1" applyAlignment="1">
      <alignment horizontal="right" vertical="center" shrinkToFit="1"/>
    </xf>
    <xf numFmtId="4" fontId="0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 applyProtection="1">
      <alignment vertical="center" shrinkToFit="1"/>
      <protection locked="0"/>
    </xf>
    <xf numFmtId="3" fontId="1" fillId="0" borderId="39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 vertical="center" shrinkToFit="1"/>
      <protection hidden="1"/>
    </xf>
    <xf numFmtId="193" fontId="1" fillId="0" borderId="0" xfId="0" applyNumberFormat="1" applyFont="1" applyFill="1" applyBorder="1" applyAlignment="1" applyProtection="1">
      <alignment vertical="center" shrinkToFit="1"/>
      <protection/>
    </xf>
    <xf numFmtId="193" fontId="1" fillId="0" borderId="0" xfId="0" applyNumberFormat="1" applyFont="1" applyFill="1" applyBorder="1" applyAlignment="1" applyProtection="1">
      <alignment vertical="center" shrinkToFit="1"/>
      <protection locked="0"/>
    </xf>
    <xf numFmtId="3" fontId="1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37" xfId="0" applyNumberFormat="1" applyFont="1" applyFill="1" applyBorder="1" applyAlignment="1">
      <alignment horizontal="center" vertical="center"/>
    </xf>
    <xf numFmtId="193" fontId="3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3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19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>
      <alignment horizontal="right" vertical="center" shrinkToFit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9" xfId="0" applyNumberFormat="1" applyFont="1" applyFill="1" applyBorder="1" applyAlignment="1" applyProtection="1">
      <alignment vertical="center" shrinkToFit="1"/>
      <protection hidden="1"/>
    </xf>
    <xf numFmtId="3" fontId="1" fillId="0" borderId="42" xfId="0" applyNumberFormat="1" applyFont="1" applyFill="1" applyBorder="1" applyAlignment="1" applyProtection="1">
      <alignment vertical="center" shrinkToFit="1"/>
      <protection/>
    </xf>
    <xf numFmtId="3" fontId="1" fillId="0" borderId="39" xfId="0" applyNumberFormat="1" applyFont="1" applyFill="1" applyBorder="1" applyAlignment="1" applyProtection="1">
      <alignment vertical="center" shrinkToFit="1"/>
      <protection hidden="1"/>
    </xf>
    <xf numFmtId="3" fontId="1" fillId="0" borderId="42" xfId="0" applyNumberFormat="1" applyFont="1" applyFill="1" applyBorder="1" applyAlignment="1" applyProtection="1">
      <alignment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50" xfId="0" applyNumberFormat="1" applyFont="1" applyFill="1" applyBorder="1" applyAlignment="1" applyProtection="1">
      <alignment vertical="center" shrinkToFit="1"/>
      <protection locked="0"/>
    </xf>
    <xf numFmtId="3" fontId="13" fillId="0" borderId="32" xfId="61" applyNumberFormat="1" applyFont="1" applyFill="1" applyBorder="1" applyAlignment="1" applyProtection="1">
      <alignment horizontal="right" vertical="center"/>
      <protection hidden="1"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locked="0"/>
    </xf>
    <xf numFmtId="0" fontId="17" fillId="0" borderId="0" xfId="61" applyFont="1" applyBorder="1" applyAlignment="1" applyProtection="1">
      <alignment horizontal="right" vertical="center" wrapText="1"/>
      <protection hidden="1"/>
    </xf>
    <xf numFmtId="0" fontId="17" fillId="0" borderId="51" xfId="61" applyFont="1" applyBorder="1" applyAlignment="1" applyProtection="1">
      <alignment horizontal="right" wrapText="1"/>
      <protection hidden="1"/>
    </xf>
    <xf numFmtId="49" fontId="13" fillId="33" borderId="52" xfId="61" applyNumberFormat="1" applyFont="1" applyFill="1" applyBorder="1" applyAlignment="1" applyProtection="1">
      <alignment horizontal="center" vertical="center"/>
      <protection hidden="1" locked="0"/>
    </xf>
    <xf numFmtId="49" fontId="13" fillId="33" borderId="53" xfId="6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 wrapText="1"/>
      <protection hidden="1"/>
    </xf>
    <xf numFmtId="0" fontId="13" fillId="0" borderId="51" xfId="61" applyFont="1" applyFill="1" applyBorder="1" applyAlignment="1" applyProtection="1">
      <alignment horizontal="left" vertical="center" wrapText="1"/>
      <protection hidden="1"/>
    </xf>
    <xf numFmtId="0" fontId="15" fillId="0" borderId="0" xfId="61" applyFont="1" applyBorder="1" applyAlignment="1" applyProtection="1">
      <alignment horizontal="center" vertical="center" wrapText="1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51" xfId="61" applyFont="1" applyBorder="1" applyAlignment="1" applyProtection="1">
      <alignment horizontal="right"/>
      <protection hidden="1"/>
    </xf>
    <xf numFmtId="0" fontId="13" fillId="33" borderId="52" xfId="61" applyFont="1" applyFill="1" applyBorder="1" applyAlignment="1" applyProtection="1">
      <alignment horizontal="left" vertical="center"/>
      <protection hidden="1" locked="0"/>
    </xf>
    <xf numFmtId="0" fontId="14" fillId="33" borderId="18" xfId="61" applyFont="1" applyFill="1" applyBorder="1" applyAlignment="1">
      <alignment horizontal="left" vertical="center"/>
      <protection/>
    </xf>
    <xf numFmtId="0" fontId="14" fillId="33" borderId="53" xfId="61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>
      <alignment horizontal="left"/>
      <protection/>
    </xf>
    <xf numFmtId="0" fontId="14" fillId="0" borderId="0" xfId="61" applyFont="1" applyBorder="1" applyAlignment="1" applyProtection="1">
      <alignment horizontal="right" vertical="center" wrapText="1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1" fontId="13" fillId="33" borderId="52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53" xfId="61" applyNumberFormat="1" applyFont="1" applyFill="1" applyBorder="1" applyAlignment="1" applyProtection="1">
      <alignment horizontal="center" vertical="center"/>
      <protection hidden="1" locked="0"/>
    </xf>
    <xf numFmtId="0" fontId="19" fillId="0" borderId="52" xfId="53" applyFont="1" applyFill="1" applyBorder="1" applyAlignment="1" applyProtection="1">
      <alignment/>
      <protection hidden="1" locked="0"/>
    </xf>
    <xf numFmtId="0" fontId="13" fillId="0" borderId="18" xfId="61" applyFont="1" applyFill="1" applyBorder="1" applyAlignment="1" applyProtection="1">
      <alignment/>
      <protection hidden="1" locked="0"/>
    </xf>
    <xf numFmtId="0" fontId="13" fillId="0" borderId="53" xfId="61" applyFont="1" applyFill="1" applyBorder="1" applyAlignment="1" applyProtection="1">
      <alignment/>
      <protection hidden="1" locked="0"/>
    </xf>
    <xf numFmtId="0" fontId="4" fillId="33" borderId="52" xfId="53" applyFill="1" applyBorder="1" applyAlignment="1" applyProtection="1">
      <alignment/>
      <protection hidden="1" locked="0"/>
    </xf>
    <xf numFmtId="0" fontId="13" fillId="33" borderId="18" xfId="61" applyFont="1" applyFill="1" applyBorder="1" applyAlignment="1" applyProtection="1">
      <alignment/>
      <protection hidden="1" locked="0"/>
    </xf>
    <xf numFmtId="0" fontId="13" fillId="33" borderId="53" xfId="61" applyFont="1" applyFill="1" applyBorder="1" applyAlignment="1" applyProtection="1">
      <alignment/>
      <protection hidden="1" locked="0"/>
    </xf>
    <xf numFmtId="0" fontId="14" fillId="0" borderId="23" xfId="61" applyFont="1" applyBorder="1" applyAlignment="1" applyProtection="1">
      <alignment horizontal="right" vertical="center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4" fillId="33" borderId="18" xfId="61" applyFont="1" applyFill="1" applyBorder="1" applyAlignment="1">
      <alignment horizontal="left"/>
      <protection/>
    </xf>
    <xf numFmtId="0" fontId="14" fillId="33" borderId="53" xfId="61" applyFont="1" applyFill="1" applyBorder="1" applyAlignment="1">
      <alignment horizontal="left"/>
      <protection/>
    </xf>
    <xf numFmtId="0" fontId="14" fillId="0" borderId="0" xfId="61" applyFont="1" applyBorder="1" applyAlignment="1" applyProtection="1">
      <alignment horizontal="center" vertical="center"/>
      <protection hidden="1"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/>
      <protection/>
    </xf>
    <xf numFmtId="0" fontId="13" fillId="0" borderId="52" xfId="61" applyFont="1" applyFill="1" applyBorder="1" applyAlignment="1" applyProtection="1">
      <alignment horizontal="right" vertical="center"/>
      <protection hidden="1" locked="0"/>
    </xf>
    <xf numFmtId="0" fontId="14" fillId="0" borderId="18" xfId="61" applyFont="1" applyFill="1" applyBorder="1" applyAlignment="1">
      <alignment/>
      <protection/>
    </xf>
    <xf numFmtId="0" fontId="14" fillId="0" borderId="53" xfId="61" applyFont="1" applyFill="1" applyBorder="1" applyAlignment="1">
      <alignment/>
      <protection/>
    </xf>
    <xf numFmtId="49" fontId="13" fillId="0" borderId="52" xfId="61" applyNumberFormat="1" applyFont="1" applyFill="1" applyBorder="1" applyAlignment="1" applyProtection="1">
      <alignment horizontal="center" vertical="center"/>
      <protection hidden="1" locked="0"/>
    </xf>
    <xf numFmtId="49" fontId="13" fillId="0" borderId="53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49" fontId="13" fillId="33" borderId="52" xfId="61" applyNumberFormat="1" applyFont="1" applyFill="1" applyBorder="1" applyAlignment="1" applyProtection="1">
      <alignment horizontal="left" vertical="center"/>
      <protection hidden="1" locked="0"/>
    </xf>
    <xf numFmtId="49" fontId="13" fillId="33" borderId="53" xfId="61" applyNumberFormat="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51" xfId="61" applyFont="1" applyBorder="1" applyAlignment="1" applyProtection="1">
      <alignment horizontal="right" wrapText="1"/>
      <protection hidden="1"/>
    </xf>
    <xf numFmtId="0" fontId="13" fillId="0" borderId="52" xfId="6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24" xfId="61" applyFont="1" applyBorder="1" applyAlignment="1" applyProtection="1">
      <alignment horizontal="center"/>
      <protection hidden="1"/>
    </xf>
    <xf numFmtId="49" fontId="4" fillId="33" borderId="52" xfId="53" applyNumberFormat="1" applyFill="1" applyBorder="1" applyAlignment="1" applyProtection="1">
      <alignment horizontal="left" vertical="center"/>
      <protection hidden="1" locked="0"/>
    </xf>
    <xf numFmtId="49" fontId="13" fillId="33" borderId="18" xfId="61" applyNumberFormat="1" applyFont="1" applyFill="1" applyBorder="1" applyAlignment="1" applyProtection="1">
      <alignment horizontal="left" vertical="center"/>
      <protection hidden="1" locked="0"/>
    </xf>
    <xf numFmtId="0" fontId="13" fillId="0" borderId="18" xfId="61" applyFont="1" applyFill="1" applyBorder="1" applyAlignment="1" applyProtection="1">
      <alignment horizontal="left" vertical="center"/>
      <protection hidden="1" locked="0"/>
    </xf>
    <xf numFmtId="0" fontId="13" fillId="0" borderId="53" xfId="61" applyFont="1" applyFill="1" applyBorder="1" applyAlignment="1" applyProtection="1">
      <alignment horizontal="left" vertical="center"/>
      <protection hidden="1" locked="0"/>
    </xf>
    <xf numFmtId="0" fontId="13" fillId="0" borderId="0" xfId="67" applyFont="1" applyBorder="1" applyAlignment="1" applyProtection="1">
      <alignment horizontal="left"/>
      <protection hidden="1"/>
    </xf>
    <xf numFmtId="0" fontId="21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12" fillId="0" borderId="0" xfId="67" applyBorder="1" applyAlignment="1">
      <alignment/>
      <protection/>
    </xf>
    <xf numFmtId="0" fontId="14" fillId="0" borderId="54" xfId="61" applyFont="1" applyBorder="1" applyAlignment="1" applyProtection="1">
      <alignment horizontal="center" vertical="top"/>
      <protection hidden="1"/>
    </xf>
    <xf numFmtId="0" fontId="14" fillId="0" borderId="54" xfId="61" applyFont="1" applyBorder="1" applyAlignment="1">
      <alignment horizontal="center"/>
      <protection/>
    </xf>
    <xf numFmtId="0" fontId="14" fillId="0" borderId="54" xfId="61" applyFont="1" applyBorder="1" applyAlignment="1">
      <alignment/>
      <protection/>
    </xf>
    <xf numFmtId="0" fontId="6" fillId="0" borderId="42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33" borderId="18" xfId="0" applyFill="1" applyBorder="1" applyAlignment="1" applyProtection="1">
      <alignment horizontal="center" vertical="top" wrapText="1"/>
      <protection hidden="1"/>
    </xf>
    <xf numFmtId="0" fontId="2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right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wrapText="1"/>
    </xf>
    <xf numFmtId="0" fontId="1" fillId="0" borderId="65" xfId="0" applyFont="1" applyFill="1" applyBorder="1" applyAlignment="1">
      <alignment wrapText="1"/>
    </xf>
    <xf numFmtId="0" fontId="1" fillId="0" borderId="63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left" vertical="center" wrapText="1"/>
    </xf>
    <xf numFmtId="0" fontId="9" fillId="0" borderId="0" xfId="61" applyFont="1" applyAlignment="1">
      <alignment/>
      <protection/>
    </xf>
    <xf numFmtId="0" fontId="20" fillId="0" borderId="0" xfId="61" applyFont="1" applyBorder="1" applyAlignment="1">
      <alignment horizontal="justify" vertical="top" wrapText="1"/>
      <protection/>
    </xf>
    <xf numFmtId="0" fontId="14" fillId="0" borderId="0" xfId="61" applyFont="1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 2 2" xfId="59"/>
    <cellStyle name="Normal 3" xfId="60"/>
    <cellStyle name="Normal_TFI-OSIG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I2" sqref="I2"/>
    </sheetView>
  </sheetViews>
  <sheetFormatPr defaultColWidth="9.140625" defaultRowHeight="12.75"/>
  <cols>
    <col min="1" max="2" width="9.140625" style="110" customWidth="1"/>
    <col min="3" max="3" width="12.00390625" style="22" customWidth="1"/>
    <col min="4" max="5" width="9.140625" style="22" customWidth="1"/>
    <col min="6" max="6" width="12.00390625" style="22" customWidth="1"/>
    <col min="7" max="7" width="12.7109375" style="22" customWidth="1"/>
    <col min="8" max="8" width="15.00390625" style="22" customWidth="1"/>
    <col min="9" max="9" width="16.140625" style="22" customWidth="1"/>
    <col min="10" max="10" width="23.8515625" style="22" customWidth="1"/>
    <col min="11" max="16384" width="9.140625" style="22" customWidth="1"/>
  </cols>
  <sheetData>
    <row r="1" spans="2:10" ht="12.75">
      <c r="B1" s="109" t="s">
        <v>70</v>
      </c>
      <c r="C1" s="63"/>
      <c r="D1" s="63"/>
      <c r="E1" s="63"/>
      <c r="F1" s="63"/>
      <c r="G1" s="63"/>
      <c r="H1" s="63"/>
      <c r="I1" s="63"/>
      <c r="J1" s="63"/>
    </row>
    <row r="2" spans="2:10" ht="12.75" customHeight="1">
      <c r="B2" s="206" t="s">
        <v>300</v>
      </c>
      <c r="C2" s="206"/>
      <c r="D2" s="206"/>
      <c r="E2" s="207"/>
      <c r="F2" s="97" t="s">
        <v>399</v>
      </c>
      <c r="G2" s="23"/>
      <c r="H2" s="24" t="s">
        <v>233</v>
      </c>
      <c r="I2" s="97" t="s">
        <v>400</v>
      </c>
      <c r="J2" s="111"/>
    </row>
    <row r="3" spans="2:10" ht="12">
      <c r="B3" s="25"/>
      <c r="C3" s="25"/>
      <c r="D3" s="25"/>
      <c r="E3" s="25"/>
      <c r="F3" s="26"/>
      <c r="G3" s="26"/>
      <c r="H3" s="25"/>
      <c r="I3" s="25"/>
      <c r="J3" s="112"/>
    </row>
    <row r="4" spans="2:10" ht="39.75" customHeight="1">
      <c r="B4" s="208" t="s">
        <v>366</v>
      </c>
      <c r="C4" s="208"/>
      <c r="D4" s="208"/>
      <c r="E4" s="208"/>
      <c r="F4" s="208"/>
      <c r="G4" s="208"/>
      <c r="H4" s="208"/>
      <c r="I4" s="208"/>
      <c r="J4" s="208"/>
    </row>
    <row r="5" spans="2:10" ht="12">
      <c r="B5" s="27"/>
      <c r="C5" s="28"/>
      <c r="D5" s="28"/>
      <c r="E5" s="28"/>
      <c r="F5" s="29"/>
      <c r="G5" s="64"/>
      <c r="H5" s="30"/>
      <c r="I5" s="31"/>
      <c r="J5" s="113"/>
    </row>
    <row r="6" spans="2:10" ht="12">
      <c r="B6" s="209" t="s">
        <v>150</v>
      </c>
      <c r="C6" s="210"/>
      <c r="D6" s="204" t="s">
        <v>378</v>
      </c>
      <c r="E6" s="205"/>
      <c r="F6" s="41"/>
      <c r="G6" s="41"/>
      <c r="H6" s="41"/>
      <c r="I6" s="41"/>
      <c r="J6" s="41"/>
    </row>
    <row r="7" spans="2:10" ht="12">
      <c r="B7" s="35"/>
      <c r="C7" s="35"/>
      <c r="D7" s="27"/>
      <c r="E7" s="27"/>
      <c r="F7" s="41"/>
      <c r="G7" s="41"/>
      <c r="H7" s="41"/>
      <c r="I7" s="41"/>
      <c r="J7" s="41"/>
    </row>
    <row r="8" spans="2:10" ht="12.75" customHeight="1">
      <c r="B8" s="202" t="s">
        <v>71</v>
      </c>
      <c r="C8" s="203"/>
      <c r="D8" s="204" t="s">
        <v>379</v>
      </c>
      <c r="E8" s="205"/>
      <c r="F8" s="41"/>
      <c r="G8" s="41"/>
      <c r="H8" s="41"/>
      <c r="I8" s="41"/>
      <c r="J8" s="27"/>
    </row>
    <row r="9" spans="2:10" ht="12">
      <c r="B9" s="55"/>
      <c r="C9" s="55"/>
      <c r="D9" s="32"/>
      <c r="E9" s="27"/>
      <c r="F9" s="27"/>
      <c r="G9" s="27"/>
      <c r="H9" s="27"/>
      <c r="I9" s="27"/>
      <c r="J9" s="27"/>
    </row>
    <row r="10" spans="2:10" ht="12.75" customHeight="1">
      <c r="B10" s="216" t="s">
        <v>1</v>
      </c>
      <c r="C10" s="217"/>
      <c r="D10" s="204" t="s">
        <v>380</v>
      </c>
      <c r="E10" s="205"/>
      <c r="F10" s="27"/>
      <c r="G10" s="27"/>
      <c r="H10" s="27"/>
      <c r="I10" s="27"/>
      <c r="J10" s="27"/>
    </row>
    <row r="11" spans="2:10" ht="12">
      <c r="B11" s="217"/>
      <c r="C11" s="217"/>
      <c r="D11" s="27"/>
      <c r="E11" s="27"/>
      <c r="F11" s="27"/>
      <c r="G11" s="27"/>
      <c r="H11" s="27"/>
      <c r="I11" s="27"/>
      <c r="J11" s="27"/>
    </row>
    <row r="12" spans="2:10" ht="12">
      <c r="B12" s="209" t="s">
        <v>72</v>
      </c>
      <c r="C12" s="210"/>
      <c r="D12" s="211" t="s">
        <v>381</v>
      </c>
      <c r="E12" s="212"/>
      <c r="F12" s="212"/>
      <c r="G12" s="212"/>
      <c r="H12" s="212"/>
      <c r="I12" s="212"/>
      <c r="J12" s="213"/>
    </row>
    <row r="13" spans="2:10" ht="15">
      <c r="B13" s="214"/>
      <c r="C13" s="215"/>
      <c r="D13" s="215"/>
      <c r="E13" s="33"/>
      <c r="F13" s="33"/>
      <c r="G13" s="33"/>
      <c r="H13" s="33"/>
      <c r="I13" s="33"/>
      <c r="J13" s="33"/>
    </row>
    <row r="14" spans="2:10" ht="12">
      <c r="B14" s="35"/>
      <c r="C14" s="35"/>
      <c r="D14" s="34"/>
      <c r="E14" s="27"/>
      <c r="F14" s="27"/>
      <c r="G14" s="27"/>
      <c r="H14" s="27"/>
      <c r="I14" s="27"/>
      <c r="J14" s="27"/>
    </row>
    <row r="15" spans="2:10" ht="12">
      <c r="B15" s="209" t="s">
        <v>190</v>
      </c>
      <c r="C15" s="210"/>
      <c r="D15" s="218" t="s">
        <v>382</v>
      </c>
      <c r="E15" s="219"/>
      <c r="F15" s="27"/>
      <c r="G15" s="211" t="s">
        <v>383</v>
      </c>
      <c r="H15" s="212"/>
      <c r="I15" s="212"/>
      <c r="J15" s="213"/>
    </row>
    <row r="16" spans="2:10" ht="12">
      <c r="B16" s="35"/>
      <c r="C16" s="35"/>
      <c r="D16" s="27"/>
      <c r="E16" s="27"/>
      <c r="F16" s="27"/>
      <c r="G16" s="27"/>
      <c r="H16" s="27"/>
      <c r="I16" s="27"/>
      <c r="J16" s="27"/>
    </row>
    <row r="17" spans="2:10" ht="12">
      <c r="B17" s="209" t="s">
        <v>191</v>
      </c>
      <c r="C17" s="210"/>
      <c r="D17" s="211" t="s">
        <v>394</v>
      </c>
      <c r="E17" s="212"/>
      <c r="F17" s="212"/>
      <c r="G17" s="212"/>
      <c r="H17" s="212"/>
      <c r="I17" s="212"/>
      <c r="J17" s="213"/>
    </row>
    <row r="18" spans="2:10" ht="12">
      <c r="B18" s="35"/>
      <c r="C18" s="35"/>
      <c r="D18" s="27"/>
      <c r="E18" s="27"/>
      <c r="F18" s="27"/>
      <c r="G18" s="27"/>
      <c r="H18" s="27"/>
      <c r="I18" s="27"/>
      <c r="J18" s="27"/>
    </row>
    <row r="19" spans="2:10" ht="12">
      <c r="B19" s="209" t="s">
        <v>192</v>
      </c>
      <c r="C19" s="210"/>
      <c r="D19" s="220"/>
      <c r="E19" s="221"/>
      <c r="F19" s="221"/>
      <c r="G19" s="221"/>
      <c r="H19" s="221"/>
      <c r="I19" s="221"/>
      <c r="J19" s="222"/>
    </row>
    <row r="20" spans="2:10" ht="12">
      <c r="B20" s="35"/>
      <c r="C20" s="35"/>
      <c r="D20" s="34"/>
      <c r="E20" s="27"/>
      <c r="F20" s="27"/>
      <c r="G20" s="27"/>
      <c r="H20" s="27"/>
      <c r="I20" s="27"/>
      <c r="J20" s="27"/>
    </row>
    <row r="21" spans="2:10" ht="12">
      <c r="B21" s="209" t="s">
        <v>193</v>
      </c>
      <c r="C21" s="210"/>
      <c r="D21" s="223" t="s">
        <v>384</v>
      </c>
      <c r="E21" s="224"/>
      <c r="F21" s="224"/>
      <c r="G21" s="224"/>
      <c r="H21" s="224"/>
      <c r="I21" s="224"/>
      <c r="J21" s="225"/>
    </row>
    <row r="22" spans="2:10" ht="12">
      <c r="B22" s="35"/>
      <c r="C22" s="35"/>
      <c r="D22" s="34"/>
      <c r="E22" s="27"/>
      <c r="F22" s="27"/>
      <c r="G22" s="27"/>
      <c r="H22" s="27"/>
      <c r="I22" s="27"/>
      <c r="J22" s="27"/>
    </row>
    <row r="23" spans="2:10" ht="12">
      <c r="B23" s="209" t="s">
        <v>73</v>
      </c>
      <c r="C23" s="210"/>
      <c r="D23" s="98">
        <v>133</v>
      </c>
      <c r="E23" s="211" t="s">
        <v>383</v>
      </c>
      <c r="F23" s="228"/>
      <c r="G23" s="229"/>
      <c r="H23" s="226"/>
      <c r="I23" s="227"/>
      <c r="J23" s="36"/>
    </row>
    <row r="24" spans="2:10" ht="12">
      <c r="B24" s="35"/>
      <c r="C24" s="35"/>
      <c r="D24" s="27"/>
      <c r="E24" s="37"/>
      <c r="F24" s="37"/>
      <c r="G24" s="37"/>
      <c r="H24" s="37"/>
      <c r="I24" s="27"/>
      <c r="J24" s="27"/>
    </row>
    <row r="25" spans="2:10" ht="12">
      <c r="B25" s="209" t="s">
        <v>74</v>
      </c>
      <c r="C25" s="210"/>
      <c r="D25" s="98">
        <v>21</v>
      </c>
      <c r="E25" s="211" t="s">
        <v>385</v>
      </c>
      <c r="F25" s="228"/>
      <c r="G25" s="228"/>
      <c r="H25" s="229"/>
      <c r="I25" s="65" t="s">
        <v>75</v>
      </c>
      <c r="J25" s="193">
        <v>2261</v>
      </c>
    </row>
    <row r="26" spans="2:10" ht="12">
      <c r="B26" s="35"/>
      <c r="C26" s="35"/>
      <c r="D26" s="27"/>
      <c r="E26" s="37"/>
      <c r="F26" s="37"/>
      <c r="G26" s="37"/>
      <c r="H26" s="35"/>
      <c r="I26" s="35" t="s">
        <v>367</v>
      </c>
      <c r="J26" s="34"/>
    </row>
    <row r="27" spans="2:10" ht="12">
      <c r="B27" s="209" t="s">
        <v>195</v>
      </c>
      <c r="C27" s="210"/>
      <c r="D27" s="99" t="s">
        <v>386</v>
      </c>
      <c r="E27" s="38"/>
      <c r="F27" s="66"/>
      <c r="G27" s="67"/>
      <c r="H27" s="209" t="s">
        <v>194</v>
      </c>
      <c r="I27" s="210"/>
      <c r="J27" s="100" t="s">
        <v>387</v>
      </c>
    </row>
    <row r="28" spans="2:10" ht="12">
      <c r="B28" s="35"/>
      <c r="C28" s="35"/>
      <c r="D28" s="27"/>
      <c r="E28" s="67"/>
      <c r="F28" s="67"/>
      <c r="G28" s="67"/>
      <c r="H28" s="67"/>
      <c r="I28" s="27"/>
      <c r="J28" s="114"/>
    </row>
    <row r="29" spans="2:10" ht="12">
      <c r="B29" s="230" t="s">
        <v>76</v>
      </c>
      <c r="C29" s="231"/>
      <c r="D29" s="232"/>
      <c r="E29" s="232"/>
      <c r="F29" s="233" t="s">
        <v>77</v>
      </c>
      <c r="G29" s="234"/>
      <c r="H29" s="234"/>
      <c r="I29" s="235" t="s">
        <v>78</v>
      </c>
      <c r="J29" s="235"/>
    </row>
    <row r="30" spans="2:10" ht="12">
      <c r="B30" s="66"/>
      <c r="C30" s="66"/>
      <c r="D30" s="66"/>
      <c r="E30" s="39"/>
      <c r="F30" s="27"/>
      <c r="G30" s="27"/>
      <c r="H30" s="27"/>
      <c r="I30" s="40"/>
      <c r="J30" s="114"/>
    </row>
    <row r="31" spans="2:10" ht="12">
      <c r="B31" s="236"/>
      <c r="C31" s="237"/>
      <c r="D31" s="237"/>
      <c r="E31" s="238"/>
      <c r="F31" s="236"/>
      <c r="G31" s="237"/>
      <c r="H31" s="237"/>
      <c r="I31" s="239"/>
      <c r="J31" s="240"/>
    </row>
    <row r="32" spans="2:10" ht="12">
      <c r="B32" s="58"/>
      <c r="C32" s="58"/>
      <c r="D32" s="59"/>
      <c r="E32" s="241"/>
      <c r="F32" s="241"/>
      <c r="G32" s="241"/>
      <c r="H32" s="242"/>
      <c r="I32" s="39"/>
      <c r="J32" s="115"/>
    </row>
    <row r="33" spans="2:10" ht="12">
      <c r="B33" s="236"/>
      <c r="C33" s="237"/>
      <c r="D33" s="237"/>
      <c r="E33" s="238"/>
      <c r="F33" s="236"/>
      <c r="G33" s="237"/>
      <c r="H33" s="237"/>
      <c r="I33" s="239"/>
      <c r="J33" s="240"/>
    </row>
    <row r="34" spans="2:10" ht="12">
      <c r="B34" s="58"/>
      <c r="C34" s="58"/>
      <c r="D34" s="59"/>
      <c r="E34" s="60"/>
      <c r="F34" s="60"/>
      <c r="G34" s="60"/>
      <c r="H34" s="61"/>
      <c r="I34" s="39"/>
      <c r="J34" s="116"/>
    </row>
    <row r="35" spans="2:10" ht="12">
      <c r="B35" s="236"/>
      <c r="C35" s="237"/>
      <c r="D35" s="237"/>
      <c r="E35" s="238"/>
      <c r="F35" s="236"/>
      <c r="G35" s="237"/>
      <c r="H35" s="237"/>
      <c r="I35" s="239"/>
      <c r="J35" s="240"/>
    </row>
    <row r="36" spans="2:10" ht="12">
      <c r="B36" s="58"/>
      <c r="C36" s="58"/>
      <c r="D36" s="59"/>
      <c r="E36" s="60"/>
      <c r="F36" s="60"/>
      <c r="G36" s="60"/>
      <c r="H36" s="61"/>
      <c r="I36" s="39"/>
      <c r="J36" s="116"/>
    </row>
    <row r="37" spans="2:10" ht="12">
      <c r="B37" s="236"/>
      <c r="C37" s="237"/>
      <c r="D37" s="237"/>
      <c r="E37" s="238"/>
      <c r="F37" s="236"/>
      <c r="G37" s="237"/>
      <c r="H37" s="237"/>
      <c r="I37" s="239"/>
      <c r="J37" s="240"/>
    </row>
    <row r="38" spans="2:10" ht="12">
      <c r="B38" s="62"/>
      <c r="C38" s="62"/>
      <c r="D38" s="246"/>
      <c r="E38" s="247"/>
      <c r="F38" s="39"/>
      <c r="G38" s="246"/>
      <c r="H38" s="247"/>
      <c r="I38" s="39"/>
      <c r="J38" s="39"/>
    </row>
    <row r="39" spans="2:10" ht="12">
      <c r="B39" s="236"/>
      <c r="C39" s="237"/>
      <c r="D39" s="237"/>
      <c r="E39" s="238"/>
      <c r="F39" s="236"/>
      <c r="G39" s="237"/>
      <c r="H39" s="237"/>
      <c r="I39" s="239"/>
      <c r="J39" s="240"/>
    </row>
    <row r="40" spans="2:10" ht="12">
      <c r="B40" s="62"/>
      <c r="C40" s="62"/>
      <c r="D40" s="56"/>
      <c r="E40" s="57"/>
      <c r="F40" s="39"/>
      <c r="G40" s="56"/>
      <c r="H40" s="57"/>
      <c r="I40" s="39"/>
      <c r="J40" s="39"/>
    </row>
    <row r="41" spans="2:10" ht="12">
      <c r="B41" s="236"/>
      <c r="C41" s="237"/>
      <c r="D41" s="237"/>
      <c r="E41" s="238"/>
      <c r="F41" s="236"/>
      <c r="G41" s="237"/>
      <c r="H41" s="237"/>
      <c r="I41" s="239"/>
      <c r="J41" s="240"/>
    </row>
    <row r="42" spans="2:10" ht="12">
      <c r="B42" s="36"/>
      <c r="C42" s="52"/>
      <c r="D42" s="52"/>
      <c r="E42" s="52"/>
      <c r="F42" s="36"/>
      <c r="G42" s="52"/>
      <c r="H42" s="52"/>
      <c r="I42" s="53"/>
      <c r="J42" s="53"/>
    </row>
    <row r="43" spans="2:10" ht="12">
      <c r="B43" s="42"/>
      <c r="C43" s="42"/>
      <c r="D43" s="43"/>
      <c r="E43" s="44"/>
      <c r="F43" s="27"/>
      <c r="G43" s="43"/>
      <c r="H43" s="44"/>
      <c r="I43" s="27"/>
      <c r="J43" s="27"/>
    </row>
    <row r="44" spans="2:10" ht="12">
      <c r="B44" s="45"/>
      <c r="C44" s="45"/>
      <c r="D44" s="45"/>
      <c r="E44" s="32"/>
      <c r="F44" s="32"/>
      <c r="G44" s="45"/>
      <c r="H44" s="32"/>
      <c r="I44" s="32"/>
      <c r="J44" s="32"/>
    </row>
    <row r="45" spans="2:10" ht="12.75" customHeight="1">
      <c r="B45" s="216" t="s">
        <v>351</v>
      </c>
      <c r="C45" s="248"/>
      <c r="D45" s="239"/>
      <c r="E45" s="240"/>
      <c r="F45" s="27"/>
      <c r="G45" s="249"/>
      <c r="H45" s="237"/>
      <c r="I45" s="237"/>
      <c r="J45" s="238"/>
    </row>
    <row r="46" spans="2:10" ht="12">
      <c r="B46" s="42"/>
      <c r="C46" s="42"/>
      <c r="D46" s="250"/>
      <c r="E46" s="251"/>
      <c r="F46" s="27"/>
      <c r="G46" s="250"/>
      <c r="H46" s="252"/>
      <c r="I46" s="46"/>
      <c r="J46" s="46"/>
    </row>
    <row r="47" spans="2:10" ht="12.75" customHeight="1">
      <c r="B47" s="216" t="s">
        <v>79</v>
      </c>
      <c r="C47" s="248"/>
      <c r="D47" s="249" t="s">
        <v>391</v>
      </c>
      <c r="E47" s="255"/>
      <c r="F47" s="255"/>
      <c r="G47" s="255"/>
      <c r="H47" s="255"/>
      <c r="I47" s="255"/>
      <c r="J47" s="256"/>
    </row>
    <row r="48" spans="2:10" ht="12">
      <c r="B48" s="35"/>
      <c r="C48" s="35"/>
      <c r="D48" s="34" t="s">
        <v>151</v>
      </c>
      <c r="E48" s="27"/>
      <c r="F48" s="27"/>
      <c r="G48" s="27"/>
      <c r="H48" s="27"/>
      <c r="I48" s="27"/>
      <c r="J48" s="27"/>
    </row>
    <row r="49" spans="2:10" ht="12">
      <c r="B49" s="216" t="s">
        <v>152</v>
      </c>
      <c r="C49" s="248"/>
      <c r="D49" s="243" t="s">
        <v>393</v>
      </c>
      <c r="E49" s="254"/>
      <c r="F49" s="244"/>
      <c r="G49" s="27"/>
      <c r="H49" s="65" t="s">
        <v>153</v>
      </c>
      <c r="I49" s="243" t="s">
        <v>388</v>
      </c>
      <c r="J49" s="244"/>
    </row>
    <row r="50" spans="2:10" ht="12">
      <c r="B50" s="35"/>
      <c r="C50" s="35"/>
      <c r="D50" s="34"/>
      <c r="E50" s="27"/>
      <c r="F50" s="27"/>
      <c r="G50" s="27"/>
      <c r="H50" s="27"/>
      <c r="I50" s="27"/>
      <c r="J50" s="27"/>
    </row>
    <row r="51" spans="2:10" ht="12.75" customHeight="1">
      <c r="B51" s="216" t="s">
        <v>192</v>
      </c>
      <c r="C51" s="248"/>
      <c r="D51" s="253" t="s">
        <v>392</v>
      </c>
      <c r="E51" s="254"/>
      <c r="F51" s="254"/>
      <c r="G51" s="254"/>
      <c r="H51" s="254"/>
      <c r="I51" s="254"/>
      <c r="J51" s="244"/>
    </row>
    <row r="52" spans="2:10" ht="12">
      <c r="B52" s="35"/>
      <c r="C52" s="35"/>
      <c r="D52" s="27"/>
      <c r="E52" s="27"/>
      <c r="F52" s="27"/>
      <c r="G52" s="27"/>
      <c r="H52" s="27"/>
      <c r="I52" s="27"/>
      <c r="J52" s="27"/>
    </row>
    <row r="53" spans="2:10" ht="12">
      <c r="B53" s="209" t="s">
        <v>288</v>
      </c>
      <c r="C53" s="210"/>
      <c r="D53" s="243" t="s">
        <v>395</v>
      </c>
      <c r="E53" s="254"/>
      <c r="F53" s="254"/>
      <c r="G53" s="254"/>
      <c r="H53" s="254"/>
      <c r="I53" s="254"/>
      <c r="J53" s="213"/>
    </row>
    <row r="54" spans="2:10" ht="12">
      <c r="B54" s="32"/>
      <c r="C54" s="32"/>
      <c r="D54" s="245" t="s">
        <v>0</v>
      </c>
      <c r="E54" s="245"/>
      <c r="F54" s="245"/>
      <c r="G54" s="245"/>
      <c r="H54" s="245"/>
      <c r="I54" s="245"/>
      <c r="J54" s="107"/>
    </row>
    <row r="55" spans="2:10" ht="12">
      <c r="B55" s="32"/>
      <c r="C55" s="32"/>
      <c r="D55" s="47"/>
      <c r="E55" s="47"/>
      <c r="F55" s="47"/>
      <c r="G55" s="47"/>
      <c r="H55" s="47"/>
      <c r="I55" s="47"/>
      <c r="J55" s="107"/>
    </row>
    <row r="56" spans="2:10" ht="12.75">
      <c r="B56" s="32"/>
      <c r="C56" s="257" t="s">
        <v>80</v>
      </c>
      <c r="D56" s="258"/>
      <c r="E56" s="258"/>
      <c r="F56" s="258"/>
      <c r="G56" s="54"/>
      <c r="H56" s="54"/>
      <c r="I56" s="54"/>
      <c r="J56" s="117"/>
    </row>
    <row r="57" spans="2:10" ht="12">
      <c r="B57" s="32"/>
      <c r="C57" s="259" t="s">
        <v>398</v>
      </c>
      <c r="D57" s="260"/>
      <c r="E57" s="260"/>
      <c r="F57" s="260"/>
      <c r="G57" s="260"/>
      <c r="H57" s="260"/>
      <c r="I57" s="260"/>
      <c r="J57" s="260"/>
    </row>
    <row r="58" spans="2:10" ht="12">
      <c r="B58" s="32"/>
      <c r="C58" s="259" t="s">
        <v>368</v>
      </c>
      <c r="D58" s="260"/>
      <c r="E58" s="260"/>
      <c r="F58" s="260"/>
      <c r="G58" s="260"/>
      <c r="H58" s="260"/>
      <c r="I58" s="260"/>
      <c r="J58" s="117"/>
    </row>
    <row r="59" spans="2:10" ht="12">
      <c r="B59" s="32"/>
      <c r="C59" s="259" t="s">
        <v>369</v>
      </c>
      <c r="D59" s="260"/>
      <c r="E59" s="260"/>
      <c r="F59" s="260"/>
      <c r="G59" s="260"/>
      <c r="H59" s="260"/>
      <c r="I59" s="260"/>
      <c r="J59" s="260"/>
    </row>
    <row r="60" spans="2:10" ht="12">
      <c r="B60" s="32"/>
      <c r="C60" s="259" t="s">
        <v>370</v>
      </c>
      <c r="D60" s="260"/>
      <c r="E60" s="260"/>
      <c r="F60" s="260"/>
      <c r="G60" s="260"/>
      <c r="H60" s="260"/>
      <c r="I60" s="260"/>
      <c r="J60" s="260"/>
    </row>
    <row r="61" spans="1:10" s="104" customFormat="1" ht="12">
      <c r="A61" s="121"/>
      <c r="B61" s="118"/>
      <c r="C61" s="101"/>
      <c r="D61" s="101"/>
      <c r="E61" s="101"/>
      <c r="F61" s="101"/>
      <c r="G61" s="101"/>
      <c r="H61" s="102" t="s">
        <v>389</v>
      </c>
      <c r="I61" s="102"/>
      <c r="J61" s="103" t="s">
        <v>390</v>
      </c>
    </row>
    <row r="62" spans="1:10" s="104" customFormat="1" ht="12">
      <c r="A62" s="121"/>
      <c r="B62" s="118"/>
      <c r="C62" s="101"/>
      <c r="D62" s="101"/>
      <c r="E62" s="101"/>
      <c r="F62" s="101"/>
      <c r="G62" s="101"/>
      <c r="H62" s="102"/>
      <c r="I62" s="102"/>
      <c r="J62" s="103"/>
    </row>
    <row r="63" spans="1:10" s="104" customFormat="1" ht="12">
      <c r="A63" s="121"/>
      <c r="B63" s="118"/>
      <c r="C63" s="101"/>
      <c r="D63" s="101"/>
      <c r="E63" s="101"/>
      <c r="F63" s="101"/>
      <c r="G63" s="101"/>
      <c r="H63" s="102"/>
      <c r="I63" s="102"/>
      <c r="J63" s="103"/>
    </row>
    <row r="64" spans="1:10" s="104" customFormat="1" ht="12.75" thickBot="1">
      <c r="A64" s="121"/>
      <c r="B64" s="119" t="s">
        <v>81</v>
      </c>
      <c r="C64" s="39"/>
      <c r="D64" s="39"/>
      <c r="E64" s="39"/>
      <c r="F64" s="39"/>
      <c r="G64" s="39"/>
      <c r="H64" s="105" t="s">
        <v>396</v>
      </c>
      <c r="I64" s="106"/>
      <c r="J64" s="105" t="s">
        <v>397</v>
      </c>
    </row>
    <row r="65" spans="2:10" ht="12">
      <c r="B65" s="27"/>
      <c r="C65" s="27"/>
      <c r="D65" s="27"/>
      <c r="E65" s="27"/>
      <c r="F65" s="32" t="s">
        <v>154</v>
      </c>
      <c r="G65" s="66"/>
      <c r="H65" s="261" t="s">
        <v>155</v>
      </c>
      <c r="I65" s="262"/>
      <c r="J65" s="263"/>
    </row>
    <row r="66" spans="2:10" ht="12">
      <c r="B66" s="120"/>
      <c r="C66" s="120"/>
      <c r="D66" s="39"/>
      <c r="E66" s="39"/>
      <c r="F66" s="39"/>
      <c r="G66" s="39"/>
      <c r="H66" s="246"/>
      <c r="I66" s="247"/>
      <c r="J66" s="39"/>
    </row>
    <row r="67" spans="3:10" ht="12">
      <c r="C67" s="110"/>
      <c r="D67" s="110"/>
      <c r="E67" s="110"/>
      <c r="F67" s="110"/>
      <c r="G67" s="110"/>
      <c r="H67" s="110"/>
      <c r="I67" s="110"/>
      <c r="J67" s="110"/>
    </row>
  </sheetData>
  <sheetProtection/>
  <mergeCells count="73">
    <mergeCell ref="H66:I66"/>
    <mergeCell ref="C56:F56"/>
    <mergeCell ref="C57:J57"/>
    <mergeCell ref="C58:I58"/>
    <mergeCell ref="C59:J59"/>
    <mergeCell ref="C60:J60"/>
    <mergeCell ref="H65:J65"/>
    <mergeCell ref="D46:E46"/>
    <mergeCell ref="G46:H46"/>
    <mergeCell ref="B51:C51"/>
    <mergeCell ref="D51:J51"/>
    <mergeCell ref="B53:C53"/>
    <mergeCell ref="D53:J53"/>
    <mergeCell ref="B47:C47"/>
    <mergeCell ref="D47:J47"/>
    <mergeCell ref="B49:C49"/>
    <mergeCell ref="D49:F49"/>
    <mergeCell ref="I49:J49"/>
    <mergeCell ref="D54:I54"/>
    <mergeCell ref="D38:E38"/>
    <mergeCell ref="G38:H38"/>
    <mergeCell ref="B41:E41"/>
    <mergeCell ref="F41:H41"/>
    <mergeCell ref="I41:J41"/>
    <mergeCell ref="B45:C45"/>
    <mergeCell ref="D45:E45"/>
    <mergeCell ref="G45:J45"/>
    <mergeCell ref="B35:E35"/>
    <mergeCell ref="F35:H35"/>
    <mergeCell ref="I35:J35"/>
    <mergeCell ref="B37:E37"/>
    <mergeCell ref="F37:H37"/>
    <mergeCell ref="I37:J37"/>
    <mergeCell ref="B31:E31"/>
    <mergeCell ref="F31:H31"/>
    <mergeCell ref="I31:J31"/>
    <mergeCell ref="B39:E39"/>
    <mergeCell ref="F39:H39"/>
    <mergeCell ref="I39:J39"/>
    <mergeCell ref="E32:H32"/>
    <mergeCell ref="B33:E33"/>
    <mergeCell ref="F33:H33"/>
    <mergeCell ref="I33:J33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D17:J17"/>
    <mergeCell ref="B19:C19"/>
    <mergeCell ref="D19:J19"/>
    <mergeCell ref="B21:C21"/>
    <mergeCell ref="D21:J21"/>
    <mergeCell ref="B17:C17"/>
    <mergeCell ref="G15:J15"/>
    <mergeCell ref="B13:D13"/>
    <mergeCell ref="B10:C11"/>
    <mergeCell ref="D10:E10"/>
    <mergeCell ref="B12:C12"/>
    <mergeCell ref="D12:J12"/>
    <mergeCell ref="B15:C15"/>
    <mergeCell ref="D15:E15"/>
    <mergeCell ref="B8:C8"/>
    <mergeCell ref="D8:E8"/>
    <mergeCell ref="B2:E2"/>
    <mergeCell ref="B4:J4"/>
    <mergeCell ref="B6:C6"/>
    <mergeCell ref="D6:E6"/>
  </mergeCells>
  <conditionalFormatting sqref="I30">
    <cfRule type="cellIs" priority="1" dxfId="7" operator="equal" stopIfTrue="1">
      <formula>"DA"</formula>
    </cfRule>
  </conditionalFormatting>
  <dataValidations count="1">
    <dataValidation allowBlank="1" sqref="A1:IV65536"/>
  </dataValidations>
  <hyperlinks>
    <hyperlink ref="D21" r:id="rId1" display="www.crosig.hr"/>
    <hyperlink ref="D51" r:id="rId2" display="mario.lucic@crosig.hr"/>
  </hyperlinks>
  <printOptions/>
  <pageMargins left="0.75" right="0.75" top="1" bottom="1" header="0.5" footer="0.5"/>
  <pageSetup horizontalDpi="600" verticalDpi="600" orientation="portrait" paperSize="9" scale="64" r:id="rId3"/>
  <customProperties>
    <customPr name="EpmWorksheetKeyString_GUID" r:id="rId4"/>
  </customProperties>
  <ignoredErrors>
    <ignoredError sqref="D6:E10 J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4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69" customWidth="1"/>
    <col min="5" max="5" width="20.8515625" style="69" customWidth="1"/>
    <col min="6" max="6" width="9.140625" style="69" customWidth="1"/>
    <col min="7" max="12" width="14.28125" style="69" customWidth="1"/>
    <col min="13" max="13" width="9.140625" style="68" customWidth="1"/>
    <col min="14" max="15" width="15.421875" style="68" bestFit="1" customWidth="1"/>
    <col min="16" max="16" width="16.421875" style="68" bestFit="1" customWidth="1"/>
    <col min="17" max="17" width="13.421875" style="68" bestFit="1" customWidth="1"/>
    <col min="18" max="18" width="14.421875" style="68" bestFit="1" customWidth="1"/>
    <col min="19" max="19" width="14.421875" style="69" bestFit="1" customWidth="1"/>
    <col min="20" max="16384" width="9.140625" style="69" customWidth="1"/>
  </cols>
  <sheetData>
    <row r="1" spans="1:12" ht="12">
      <c r="A1" s="289" t="s">
        <v>204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68"/>
    </row>
    <row r="2" spans="1:12" ht="12">
      <c r="A2" s="291" t="s">
        <v>401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68"/>
    </row>
    <row r="3" spans="1:12" ht="17.25" customHeight="1">
      <c r="A3" s="141"/>
      <c r="B3" s="142"/>
      <c r="C3" s="142"/>
      <c r="D3" s="142"/>
      <c r="E3" s="142"/>
      <c r="F3" s="283"/>
      <c r="G3" s="283"/>
      <c r="H3" s="21"/>
      <c r="I3" s="173"/>
      <c r="J3" s="173"/>
      <c r="K3" s="293" t="s">
        <v>58</v>
      </c>
      <c r="L3" s="293"/>
    </row>
    <row r="4" spans="1:12" ht="12">
      <c r="A4" s="287" t="s">
        <v>2</v>
      </c>
      <c r="B4" s="288"/>
      <c r="C4" s="288"/>
      <c r="D4" s="288"/>
      <c r="E4" s="288"/>
      <c r="F4" s="287" t="s">
        <v>222</v>
      </c>
      <c r="G4" s="287" t="s">
        <v>373</v>
      </c>
      <c r="H4" s="288"/>
      <c r="I4" s="288"/>
      <c r="J4" s="287" t="s">
        <v>374</v>
      </c>
      <c r="K4" s="288"/>
      <c r="L4" s="288"/>
    </row>
    <row r="5" spans="1:12" ht="12">
      <c r="A5" s="288"/>
      <c r="B5" s="288"/>
      <c r="C5" s="288"/>
      <c r="D5" s="288"/>
      <c r="E5" s="288"/>
      <c r="F5" s="288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148" t="s">
        <v>363</v>
      </c>
    </row>
    <row r="6" spans="1:12" ht="12">
      <c r="A6" s="287">
        <v>1</v>
      </c>
      <c r="B6" s="287"/>
      <c r="C6" s="287"/>
      <c r="D6" s="287"/>
      <c r="E6" s="287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149" t="s">
        <v>57</v>
      </c>
    </row>
    <row r="7" spans="1:12" ht="12">
      <c r="A7" s="284" t="s">
        <v>3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6"/>
    </row>
    <row r="8" spans="1:18" ht="12">
      <c r="A8" s="278" t="s">
        <v>156</v>
      </c>
      <c r="B8" s="281"/>
      <c r="C8" s="281"/>
      <c r="D8" s="279"/>
      <c r="E8" s="282"/>
      <c r="F8" s="9">
        <v>1</v>
      </c>
      <c r="G8" s="86">
        <v>0</v>
      </c>
      <c r="H8" s="87">
        <v>0</v>
      </c>
      <c r="I8" s="136">
        <f>IF((G8+H8)=SUM(I9:I10),(G8+H8),FALSE)</f>
        <v>0</v>
      </c>
      <c r="J8" s="86">
        <v>0</v>
      </c>
      <c r="K8" s="89">
        <v>0</v>
      </c>
      <c r="L8" s="178">
        <f>IF((J8+K8)=SUM(L9:L10),(J8+K8),FALSE)</f>
        <v>0</v>
      </c>
      <c r="M8" s="153"/>
      <c r="N8" s="153"/>
      <c r="O8" s="153"/>
      <c r="P8" s="153"/>
      <c r="Q8" s="153"/>
      <c r="R8" s="153"/>
    </row>
    <row r="9" spans="1:18" ht="12">
      <c r="A9" s="270" t="s">
        <v>312</v>
      </c>
      <c r="B9" s="271"/>
      <c r="C9" s="271"/>
      <c r="D9" s="271"/>
      <c r="E9" s="272"/>
      <c r="F9" s="10">
        <v>2</v>
      </c>
      <c r="G9" s="88">
        <v>0</v>
      </c>
      <c r="H9" s="89">
        <v>0</v>
      </c>
      <c r="I9" s="90">
        <f>G9+H9</f>
        <v>0</v>
      </c>
      <c r="J9" s="88">
        <v>0</v>
      </c>
      <c r="K9" s="89">
        <v>0</v>
      </c>
      <c r="L9" s="131">
        <f>J9+K9</f>
        <v>0</v>
      </c>
      <c r="M9" s="154"/>
      <c r="N9" s="154"/>
      <c r="O9" s="153"/>
      <c r="P9" s="154"/>
      <c r="Q9" s="154"/>
      <c r="R9" s="153"/>
    </row>
    <row r="10" spans="1:18" ht="12">
      <c r="A10" s="270" t="s">
        <v>313</v>
      </c>
      <c r="B10" s="271"/>
      <c r="C10" s="271"/>
      <c r="D10" s="271"/>
      <c r="E10" s="272"/>
      <c r="F10" s="10">
        <v>3</v>
      </c>
      <c r="G10" s="88">
        <v>0</v>
      </c>
      <c r="H10" s="89">
        <v>0</v>
      </c>
      <c r="I10" s="90">
        <f>G10+H10</f>
        <v>0</v>
      </c>
      <c r="J10" s="88">
        <v>0</v>
      </c>
      <c r="K10" s="89">
        <v>0</v>
      </c>
      <c r="L10" s="131">
        <f>J10+K10</f>
        <v>0</v>
      </c>
      <c r="M10" s="154"/>
      <c r="N10" s="154"/>
      <c r="O10" s="153"/>
      <c r="P10" s="154"/>
      <c r="Q10" s="154"/>
      <c r="R10" s="153"/>
    </row>
    <row r="11" spans="1:26" ht="12">
      <c r="A11" s="264" t="s">
        <v>157</v>
      </c>
      <c r="B11" s="265"/>
      <c r="C11" s="265"/>
      <c r="D11" s="271"/>
      <c r="E11" s="272"/>
      <c r="F11" s="10">
        <v>4</v>
      </c>
      <c r="G11" s="137">
        <f>G12+G13</f>
        <v>0</v>
      </c>
      <c r="H11" s="138">
        <f>H12+H13</f>
        <v>27168185.499999985</v>
      </c>
      <c r="I11" s="90">
        <f>+G11+H11</f>
        <v>27168185.499999985</v>
      </c>
      <c r="J11" s="137">
        <f>J12+J13</f>
        <v>0</v>
      </c>
      <c r="K11" s="138">
        <f>K12+K13</f>
        <v>27374678.70999997</v>
      </c>
      <c r="L11" s="131">
        <f aca="true" t="shared" si="0" ref="L11:L17">+J11+K11</f>
        <v>27374678.70999997</v>
      </c>
      <c r="M11" s="153"/>
      <c r="N11" s="153"/>
      <c r="O11" s="153"/>
      <c r="P11" s="153"/>
      <c r="Q11" s="153"/>
      <c r="R11" s="153"/>
      <c r="S11" s="134"/>
      <c r="T11" s="134"/>
      <c r="U11" s="134"/>
      <c r="V11" s="134"/>
      <c r="W11" s="134"/>
      <c r="X11" s="134"/>
      <c r="Y11" s="134"/>
      <c r="Z11" s="134"/>
    </row>
    <row r="12" spans="1:25" ht="12">
      <c r="A12" s="270" t="s">
        <v>314</v>
      </c>
      <c r="B12" s="271"/>
      <c r="C12" s="271"/>
      <c r="D12" s="271"/>
      <c r="E12" s="272"/>
      <c r="F12" s="10">
        <v>5</v>
      </c>
      <c r="G12" s="88">
        <v>0</v>
      </c>
      <c r="H12" s="89">
        <v>0</v>
      </c>
      <c r="I12" s="90">
        <f aca="true" t="shared" si="1" ref="I12:I75">+G12+H12</f>
        <v>0</v>
      </c>
      <c r="J12" s="88">
        <v>0</v>
      </c>
      <c r="K12" s="89">
        <v>0</v>
      </c>
      <c r="L12" s="131">
        <f t="shared" si="0"/>
        <v>0</v>
      </c>
      <c r="M12" s="154"/>
      <c r="N12" s="154"/>
      <c r="O12" s="153"/>
      <c r="P12" s="154"/>
      <c r="Q12" s="154"/>
      <c r="R12" s="153"/>
      <c r="S12" s="134"/>
      <c r="T12" s="134"/>
      <c r="U12" s="134"/>
      <c r="V12" s="134"/>
      <c r="W12" s="134"/>
      <c r="X12" s="134"/>
      <c r="Y12" s="134"/>
    </row>
    <row r="13" spans="1:25" ht="12">
      <c r="A13" s="270" t="s">
        <v>315</v>
      </c>
      <c r="B13" s="271"/>
      <c r="C13" s="271"/>
      <c r="D13" s="271"/>
      <c r="E13" s="272"/>
      <c r="F13" s="10">
        <v>6</v>
      </c>
      <c r="G13" s="88">
        <v>0</v>
      </c>
      <c r="H13" s="89">
        <v>27168185.499999985</v>
      </c>
      <c r="I13" s="90">
        <f t="shared" si="1"/>
        <v>27168185.499999985</v>
      </c>
      <c r="J13" s="88">
        <v>0</v>
      </c>
      <c r="K13" s="89">
        <v>27374678.70999997</v>
      </c>
      <c r="L13" s="131">
        <f t="shared" si="0"/>
        <v>27374678.70999997</v>
      </c>
      <c r="M13" s="154"/>
      <c r="N13" s="154"/>
      <c r="O13" s="153"/>
      <c r="P13" s="154"/>
      <c r="Q13" s="154"/>
      <c r="R13" s="153"/>
      <c r="S13" s="134"/>
      <c r="T13" s="134"/>
      <c r="U13" s="134"/>
      <c r="V13" s="134"/>
      <c r="W13" s="134"/>
      <c r="X13" s="134"/>
      <c r="Y13" s="134"/>
    </row>
    <row r="14" spans="1:25" ht="12">
      <c r="A14" s="264" t="s">
        <v>158</v>
      </c>
      <c r="B14" s="265"/>
      <c r="C14" s="265"/>
      <c r="D14" s="271"/>
      <c r="E14" s="272"/>
      <c r="F14" s="10">
        <v>7</v>
      </c>
      <c r="G14" s="137">
        <f>G15+G16+G17</f>
        <v>1678</v>
      </c>
      <c r="H14" s="138">
        <f>H15+H16+H17</f>
        <v>474800381.65999967</v>
      </c>
      <c r="I14" s="90">
        <f t="shared" si="1"/>
        <v>474802059.65999967</v>
      </c>
      <c r="J14" s="137">
        <f>J15+J16+J17</f>
        <v>6410.700000000002</v>
      </c>
      <c r="K14" s="138">
        <f>K15+K16+K17</f>
        <v>452704877.12</v>
      </c>
      <c r="L14" s="131">
        <f t="shared" si="0"/>
        <v>452711287.82</v>
      </c>
      <c r="M14" s="153"/>
      <c r="N14" s="153"/>
      <c r="O14" s="153"/>
      <c r="P14" s="153"/>
      <c r="Q14" s="153"/>
      <c r="R14" s="153"/>
      <c r="S14" s="134"/>
      <c r="T14" s="134"/>
      <c r="U14" s="134"/>
      <c r="V14" s="134"/>
      <c r="W14" s="134"/>
      <c r="X14" s="134"/>
      <c r="Y14" s="134"/>
    </row>
    <row r="15" spans="1:25" ht="12">
      <c r="A15" s="270" t="s">
        <v>316</v>
      </c>
      <c r="B15" s="271"/>
      <c r="C15" s="271"/>
      <c r="D15" s="271"/>
      <c r="E15" s="272"/>
      <c r="F15" s="10">
        <v>8</v>
      </c>
      <c r="G15" s="88">
        <v>0</v>
      </c>
      <c r="H15" s="89">
        <v>435944519.5600001</v>
      </c>
      <c r="I15" s="90">
        <f t="shared" si="1"/>
        <v>435944519.5600001</v>
      </c>
      <c r="J15" s="88">
        <v>1805</v>
      </c>
      <c r="K15" s="89">
        <v>418753348.86</v>
      </c>
      <c r="L15" s="131">
        <f t="shared" si="0"/>
        <v>418755153.86</v>
      </c>
      <c r="M15" s="154"/>
      <c r="N15" s="154"/>
      <c r="O15" s="153"/>
      <c r="P15" s="154"/>
      <c r="Q15" s="154"/>
      <c r="R15" s="153"/>
      <c r="S15" s="134"/>
      <c r="T15" s="134"/>
      <c r="U15" s="134"/>
      <c r="V15" s="134"/>
      <c r="W15" s="134"/>
      <c r="X15" s="134"/>
      <c r="Y15" s="134"/>
    </row>
    <row r="16" spans="1:25" ht="12">
      <c r="A16" s="270" t="s">
        <v>317</v>
      </c>
      <c r="B16" s="271"/>
      <c r="C16" s="271"/>
      <c r="D16" s="271"/>
      <c r="E16" s="272"/>
      <c r="F16" s="10">
        <v>9</v>
      </c>
      <c r="G16" s="88">
        <v>1678</v>
      </c>
      <c r="H16" s="89">
        <v>29286741.540000014</v>
      </c>
      <c r="I16" s="90">
        <f t="shared" si="1"/>
        <v>29288419.540000014</v>
      </c>
      <c r="J16" s="88">
        <v>4605.700000000002</v>
      </c>
      <c r="K16" s="89">
        <v>25420545.69999998</v>
      </c>
      <c r="L16" s="131">
        <f t="shared" si="0"/>
        <v>25425151.39999998</v>
      </c>
      <c r="M16" s="154"/>
      <c r="N16" s="154"/>
      <c r="O16" s="153"/>
      <c r="P16" s="154"/>
      <c r="Q16" s="154"/>
      <c r="R16" s="153"/>
      <c r="S16" s="134"/>
      <c r="T16" s="134"/>
      <c r="U16" s="134"/>
      <c r="V16" s="134"/>
      <c r="W16" s="134"/>
      <c r="X16" s="134"/>
      <c r="Y16" s="134"/>
    </row>
    <row r="17" spans="1:25" ht="12">
      <c r="A17" s="270" t="s">
        <v>318</v>
      </c>
      <c r="B17" s="271"/>
      <c r="C17" s="271"/>
      <c r="D17" s="271"/>
      <c r="E17" s="272"/>
      <c r="F17" s="10">
        <v>10</v>
      </c>
      <c r="G17" s="88">
        <v>0</v>
      </c>
      <c r="H17" s="89">
        <v>9569120.55999952</v>
      </c>
      <c r="I17" s="90">
        <f t="shared" si="1"/>
        <v>9569120.55999952</v>
      </c>
      <c r="J17" s="88">
        <v>0</v>
      </c>
      <c r="K17" s="89">
        <v>8530982.560000002</v>
      </c>
      <c r="L17" s="131">
        <f t="shared" si="0"/>
        <v>8530982.560000002</v>
      </c>
      <c r="M17" s="154"/>
      <c r="N17" s="154"/>
      <c r="O17" s="153"/>
      <c r="P17" s="154"/>
      <c r="Q17" s="154"/>
      <c r="R17" s="153"/>
      <c r="S17" s="134"/>
      <c r="T17" s="134"/>
      <c r="U17" s="134"/>
      <c r="V17" s="134"/>
      <c r="W17" s="134"/>
      <c r="X17" s="134"/>
      <c r="Y17" s="134"/>
    </row>
    <row r="18" spans="1:25" ht="12">
      <c r="A18" s="264" t="s">
        <v>159</v>
      </c>
      <c r="B18" s="265"/>
      <c r="C18" s="265"/>
      <c r="D18" s="271"/>
      <c r="E18" s="272"/>
      <c r="F18" s="10">
        <v>11</v>
      </c>
      <c r="G18" s="137">
        <f aca="true" t="shared" si="2" ref="G18:L18">G19+G20+G24+G43</f>
        <v>2692294346.9800005</v>
      </c>
      <c r="H18" s="138">
        <f t="shared" si="2"/>
        <v>4833920055.09</v>
      </c>
      <c r="I18" s="90">
        <f t="shared" si="2"/>
        <v>7526214402.070001</v>
      </c>
      <c r="J18" s="137">
        <f t="shared" si="2"/>
        <v>2764360426.34</v>
      </c>
      <c r="K18" s="138">
        <f t="shared" si="2"/>
        <v>4725113772.87</v>
      </c>
      <c r="L18" s="131">
        <f t="shared" si="2"/>
        <v>7489474199.209999</v>
      </c>
      <c r="M18" s="153"/>
      <c r="N18" s="153"/>
      <c r="O18" s="153"/>
      <c r="P18" s="153"/>
      <c r="Q18" s="153"/>
      <c r="R18" s="153"/>
      <c r="S18" s="134"/>
      <c r="T18" s="134"/>
      <c r="U18" s="134"/>
      <c r="V18" s="134"/>
      <c r="W18" s="134"/>
      <c r="X18" s="134"/>
      <c r="Y18" s="134"/>
    </row>
    <row r="19" spans="1:25" ht="25.5" customHeight="1">
      <c r="A19" s="264" t="s">
        <v>319</v>
      </c>
      <c r="B19" s="265"/>
      <c r="C19" s="265"/>
      <c r="D19" s="271"/>
      <c r="E19" s="272"/>
      <c r="F19" s="10">
        <v>12</v>
      </c>
      <c r="G19" s="88">
        <v>0</v>
      </c>
      <c r="H19" s="89">
        <v>414922600</v>
      </c>
      <c r="I19" s="90">
        <f t="shared" si="1"/>
        <v>414922600</v>
      </c>
      <c r="J19" s="88">
        <v>0</v>
      </c>
      <c r="K19" s="89">
        <v>333932264.78</v>
      </c>
      <c r="L19" s="131">
        <f aca="true" t="shared" si="3" ref="L19:L57">+J19+K19</f>
        <v>333932264.78</v>
      </c>
      <c r="M19" s="154"/>
      <c r="N19" s="154"/>
      <c r="O19" s="153"/>
      <c r="P19" s="154"/>
      <c r="Q19" s="154"/>
      <c r="R19" s="153"/>
      <c r="S19" s="134"/>
      <c r="T19" s="134"/>
      <c r="U19" s="134"/>
      <c r="V19" s="134"/>
      <c r="W19" s="134"/>
      <c r="X19" s="134"/>
      <c r="Y19" s="134"/>
    </row>
    <row r="20" spans="1:25" ht="21" customHeight="1">
      <c r="A20" s="264" t="s">
        <v>160</v>
      </c>
      <c r="B20" s="265"/>
      <c r="C20" s="265"/>
      <c r="D20" s="271"/>
      <c r="E20" s="272"/>
      <c r="F20" s="10">
        <v>13</v>
      </c>
      <c r="G20" s="137">
        <f>G21+G22+G23</f>
        <v>0</v>
      </c>
      <c r="H20" s="138">
        <f>H21+H22+H23</f>
        <v>315311466.01</v>
      </c>
      <c r="I20" s="90">
        <f t="shared" si="1"/>
        <v>315311466.01</v>
      </c>
      <c r="J20" s="137">
        <f>J21+J22+J23</f>
        <v>0</v>
      </c>
      <c r="K20" s="138">
        <f>K21+K22+K23</f>
        <v>246928775.88</v>
      </c>
      <c r="L20" s="131">
        <f t="shared" si="3"/>
        <v>246928775.88</v>
      </c>
      <c r="M20" s="153"/>
      <c r="N20" s="153"/>
      <c r="O20" s="153"/>
      <c r="P20" s="153"/>
      <c r="Q20" s="153"/>
      <c r="R20" s="153"/>
      <c r="S20" s="134"/>
      <c r="T20" s="134"/>
      <c r="U20" s="134"/>
      <c r="V20" s="134"/>
      <c r="W20" s="134"/>
      <c r="X20" s="134"/>
      <c r="Y20" s="134"/>
    </row>
    <row r="21" spans="1:25" ht="12">
      <c r="A21" s="270" t="s">
        <v>320</v>
      </c>
      <c r="B21" s="271"/>
      <c r="C21" s="271"/>
      <c r="D21" s="271"/>
      <c r="E21" s="272"/>
      <c r="F21" s="10">
        <v>14</v>
      </c>
      <c r="G21" s="88">
        <v>0</v>
      </c>
      <c r="H21" s="89">
        <v>281623173.19</v>
      </c>
      <c r="I21" s="90">
        <f t="shared" si="1"/>
        <v>281623173.19</v>
      </c>
      <c r="J21" s="88">
        <v>0</v>
      </c>
      <c r="K21" s="89">
        <v>213240483.06</v>
      </c>
      <c r="L21" s="131">
        <f t="shared" si="3"/>
        <v>213240483.06</v>
      </c>
      <c r="M21" s="154"/>
      <c r="N21" s="154"/>
      <c r="O21" s="153"/>
      <c r="P21" s="154"/>
      <c r="Q21" s="154"/>
      <c r="R21" s="153"/>
      <c r="S21" s="134"/>
      <c r="T21" s="134"/>
      <c r="U21" s="134"/>
      <c r="V21" s="134"/>
      <c r="W21" s="134"/>
      <c r="X21" s="134"/>
      <c r="Y21" s="134"/>
    </row>
    <row r="22" spans="1:25" ht="12">
      <c r="A22" s="270" t="s">
        <v>321</v>
      </c>
      <c r="B22" s="271"/>
      <c r="C22" s="271"/>
      <c r="D22" s="271"/>
      <c r="E22" s="272"/>
      <c r="F22" s="10">
        <v>15</v>
      </c>
      <c r="G22" s="88">
        <v>0</v>
      </c>
      <c r="H22" s="89">
        <v>5688292.82</v>
      </c>
      <c r="I22" s="90">
        <f t="shared" si="1"/>
        <v>5688292.82</v>
      </c>
      <c r="J22" s="88">
        <v>0</v>
      </c>
      <c r="K22" s="89">
        <v>5688292.82</v>
      </c>
      <c r="L22" s="131">
        <f t="shared" si="3"/>
        <v>5688292.82</v>
      </c>
      <c r="M22" s="154"/>
      <c r="N22" s="154"/>
      <c r="O22" s="153"/>
      <c r="P22" s="154"/>
      <c r="Q22" s="154"/>
      <c r="R22" s="153"/>
      <c r="S22" s="134"/>
      <c r="T22" s="134"/>
      <c r="U22" s="134"/>
      <c r="V22" s="134"/>
      <c r="W22" s="134"/>
      <c r="X22" s="134"/>
      <c r="Y22" s="134"/>
    </row>
    <row r="23" spans="1:25" ht="12">
      <c r="A23" s="270" t="s">
        <v>322</v>
      </c>
      <c r="B23" s="271"/>
      <c r="C23" s="271"/>
      <c r="D23" s="271"/>
      <c r="E23" s="272"/>
      <c r="F23" s="10">
        <v>16</v>
      </c>
      <c r="G23" s="88">
        <v>0</v>
      </c>
      <c r="H23" s="89">
        <v>28000000</v>
      </c>
      <c r="I23" s="90">
        <f t="shared" si="1"/>
        <v>28000000</v>
      </c>
      <c r="J23" s="88">
        <v>0</v>
      </c>
      <c r="K23" s="89">
        <v>28000000</v>
      </c>
      <c r="L23" s="131">
        <f t="shared" si="3"/>
        <v>28000000</v>
      </c>
      <c r="M23" s="154"/>
      <c r="N23" s="154"/>
      <c r="O23" s="153"/>
      <c r="P23" s="154"/>
      <c r="Q23" s="154"/>
      <c r="R23" s="153"/>
      <c r="S23" s="134"/>
      <c r="T23" s="134"/>
      <c r="U23" s="134"/>
      <c r="V23" s="134"/>
      <c r="W23" s="134"/>
      <c r="X23" s="134"/>
      <c r="Y23" s="134"/>
    </row>
    <row r="24" spans="1:25" ht="12">
      <c r="A24" s="264" t="s">
        <v>161</v>
      </c>
      <c r="B24" s="265"/>
      <c r="C24" s="265"/>
      <c r="D24" s="271"/>
      <c r="E24" s="272"/>
      <c r="F24" s="10">
        <v>17</v>
      </c>
      <c r="G24" s="137">
        <f>G25+G28+G33+G39</f>
        <v>2692294346.9800005</v>
      </c>
      <c r="H24" s="138">
        <f>H25+H28+H33+H39</f>
        <v>4103685989.08</v>
      </c>
      <c r="I24" s="90">
        <f t="shared" si="1"/>
        <v>6795980336.06</v>
      </c>
      <c r="J24" s="137">
        <f>J25+J28+J33+J39</f>
        <v>2764360426.34</v>
      </c>
      <c r="K24" s="138">
        <f>K25+K28+K33+K39</f>
        <v>4144252732.2099996</v>
      </c>
      <c r="L24" s="131">
        <f t="shared" si="3"/>
        <v>6908613158.549999</v>
      </c>
      <c r="M24" s="153"/>
      <c r="N24" s="153"/>
      <c r="O24" s="153"/>
      <c r="P24" s="153"/>
      <c r="Q24" s="153"/>
      <c r="R24" s="153"/>
      <c r="S24" s="134"/>
      <c r="T24" s="134"/>
      <c r="U24" s="134"/>
      <c r="V24" s="134"/>
      <c r="W24" s="134"/>
      <c r="X24" s="134"/>
      <c r="Y24" s="134"/>
    </row>
    <row r="25" spans="1:25" ht="12">
      <c r="A25" s="270" t="s">
        <v>162</v>
      </c>
      <c r="B25" s="271"/>
      <c r="C25" s="271"/>
      <c r="D25" s="271"/>
      <c r="E25" s="272"/>
      <c r="F25" s="10">
        <v>18</v>
      </c>
      <c r="G25" s="137">
        <f>G26+G27</f>
        <v>1238341475.46</v>
      </c>
      <c r="H25" s="138">
        <f>H26+H27</f>
        <v>834672420.53</v>
      </c>
      <c r="I25" s="90">
        <f t="shared" si="1"/>
        <v>2073013895.99</v>
      </c>
      <c r="J25" s="137">
        <f>J26+J27</f>
        <v>1296119235.31</v>
      </c>
      <c r="K25" s="138">
        <f>K26+K27</f>
        <v>745529072.92</v>
      </c>
      <c r="L25" s="131">
        <f t="shared" si="3"/>
        <v>2041648308.23</v>
      </c>
      <c r="M25" s="153"/>
      <c r="N25" s="153"/>
      <c r="O25" s="153"/>
      <c r="P25" s="153"/>
      <c r="Q25" s="153"/>
      <c r="R25" s="153"/>
      <c r="S25" s="134"/>
      <c r="T25" s="134"/>
      <c r="U25" s="134"/>
      <c r="V25" s="134"/>
      <c r="W25" s="134"/>
      <c r="X25" s="134"/>
      <c r="Y25" s="134"/>
    </row>
    <row r="26" spans="1:25" ht="22.5" customHeight="1">
      <c r="A26" s="270" t="s">
        <v>323</v>
      </c>
      <c r="B26" s="271"/>
      <c r="C26" s="271"/>
      <c r="D26" s="271"/>
      <c r="E26" s="272"/>
      <c r="F26" s="10">
        <v>19</v>
      </c>
      <c r="G26" s="88">
        <v>1238341475.46</v>
      </c>
      <c r="H26" s="89">
        <v>834672420.53</v>
      </c>
      <c r="I26" s="90">
        <f t="shared" si="1"/>
        <v>2073013895.99</v>
      </c>
      <c r="J26" s="88">
        <v>1296119235.31</v>
      </c>
      <c r="K26" s="89">
        <v>745529072.92</v>
      </c>
      <c r="L26" s="131">
        <f t="shared" si="3"/>
        <v>2041648308.23</v>
      </c>
      <c r="M26" s="154"/>
      <c r="N26" s="154"/>
      <c r="O26" s="153"/>
      <c r="P26" s="154"/>
      <c r="Q26" s="154"/>
      <c r="R26" s="153"/>
      <c r="S26" s="134"/>
      <c r="T26" s="134"/>
      <c r="U26" s="134"/>
      <c r="V26" s="134"/>
      <c r="W26" s="134"/>
      <c r="X26" s="134"/>
      <c r="Y26" s="134"/>
    </row>
    <row r="27" spans="1:25" ht="12">
      <c r="A27" s="270" t="s">
        <v>324</v>
      </c>
      <c r="B27" s="271"/>
      <c r="C27" s="271"/>
      <c r="D27" s="271"/>
      <c r="E27" s="272"/>
      <c r="F27" s="10">
        <v>20</v>
      </c>
      <c r="G27" s="88">
        <v>0</v>
      </c>
      <c r="H27" s="89">
        <v>0</v>
      </c>
      <c r="I27" s="90">
        <f t="shared" si="1"/>
        <v>0</v>
      </c>
      <c r="J27" s="88">
        <v>0</v>
      </c>
      <c r="K27" s="89">
        <v>0</v>
      </c>
      <c r="L27" s="131">
        <f t="shared" si="3"/>
        <v>0</v>
      </c>
      <c r="M27" s="154"/>
      <c r="N27" s="154"/>
      <c r="O27" s="153"/>
      <c r="P27" s="154"/>
      <c r="Q27" s="154"/>
      <c r="R27" s="153"/>
      <c r="S27" s="134"/>
      <c r="T27" s="134"/>
      <c r="U27" s="134"/>
      <c r="V27" s="134"/>
      <c r="W27" s="134"/>
      <c r="X27" s="134"/>
      <c r="Y27" s="134"/>
    </row>
    <row r="28" spans="1:25" ht="12">
      <c r="A28" s="270" t="s">
        <v>163</v>
      </c>
      <c r="B28" s="271"/>
      <c r="C28" s="271"/>
      <c r="D28" s="271"/>
      <c r="E28" s="272"/>
      <c r="F28" s="10">
        <v>21</v>
      </c>
      <c r="G28" s="137">
        <f>SUM(G29:G32)</f>
        <v>1196064206.4800003</v>
      </c>
      <c r="H28" s="138">
        <f>SUM(H29:H32)</f>
        <v>2119741543.23</v>
      </c>
      <c r="I28" s="90">
        <f t="shared" si="1"/>
        <v>3315805749.71</v>
      </c>
      <c r="J28" s="137">
        <f>SUM(J29:J32)</f>
        <v>1316609198.74</v>
      </c>
      <c r="K28" s="138">
        <f>SUM(K29:K32)</f>
        <v>2374049384.1499996</v>
      </c>
      <c r="L28" s="131">
        <f t="shared" si="3"/>
        <v>3690658582.8899994</v>
      </c>
      <c r="M28" s="153"/>
      <c r="N28" s="153"/>
      <c r="O28" s="153"/>
      <c r="P28" s="153"/>
      <c r="Q28" s="153"/>
      <c r="R28" s="153"/>
      <c r="S28" s="134"/>
      <c r="T28" s="134"/>
      <c r="U28" s="134"/>
      <c r="V28" s="134"/>
      <c r="W28" s="134"/>
      <c r="X28" s="134"/>
      <c r="Y28" s="134"/>
    </row>
    <row r="29" spans="1:25" ht="12">
      <c r="A29" s="270" t="s">
        <v>325</v>
      </c>
      <c r="B29" s="271"/>
      <c r="C29" s="271"/>
      <c r="D29" s="271"/>
      <c r="E29" s="272"/>
      <c r="F29" s="10">
        <v>22</v>
      </c>
      <c r="G29" s="88">
        <v>16398198.770000001</v>
      </c>
      <c r="H29" s="89">
        <v>419006914.23</v>
      </c>
      <c r="I29" s="90">
        <f t="shared" si="1"/>
        <v>435405113</v>
      </c>
      <c r="J29" s="88">
        <v>8289296.47</v>
      </c>
      <c r="K29" s="89">
        <v>371921136.85999995</v>
      </c>
      <c r="L29" s="131">
        <f t="shared" si="3"/>
        <v>380210433.33</v>
      </c>
      <c r="M29" s="154"/>
      <c r="N29" s="154"/>
      <c r="O29" s="153"/>
      <c r="P29" s="154"/>
      <c r="Q29" s="154"/>
      <c r="R29" s="153"/>
      <c r="S29" s="134"/>
      <c r="T29" s="134"/>
      <c r="U29" s="134"/>
      <c r="V29" s="134"/>
      <c r="W29" s="134"/>
      <c r="X29" s="134"/>
      <c r="Y29" s="134"/>
    </row>
    <row r="30" spans="1:25" ht="24" customHeight="1">
      <c r="A30" s="270" t="s">
        <v>326</v>
      </c>
      <c r="B30" s="271"/>
      <c r="C30" s="271"/>
      <c r="D30" s="271"/>
      <c r="E30" s="272"/>
      <c r="F30" s="10">
        <v>23</v>
      </c>
      <c r="G30" s="88">
        <v>1179666007.7100003</v>
      </c>
      <c r="H30" s="89">
        <v>1663300562.43</v>
      </c>
      <c r="I30" s="90">
        <f t="shared" si="1"/>
        <v>2842966570.1400003</v>
      </c>
      <c r="J30" s="88">
        <v>1294499578.15</v>
      </c>
      <c r="K30" s="89">
        <v>1975751966.36</v>
      </c>
      <c r="L30" s="131">
        <f t="shared" si="3"/>
        <v>3270251544.51</v>
      </c>
      <c r="M30" s="154"/>
      <c r="N30" s="154"/>
      <c r="O30" s="153"/>
      <c r="P30" s="154"/>
      <c r="Q30" s="154"/>
      <c r="R30" s="153"/>
      <c r="S30" s="134"/>
      <c r="T30" s="134"/>
      <c r="U30" s="134"/>
      <c r="V30" s="134"/>
      <c r="W30" s="134"/>
      <c r="X30" s="134"/>
      <c r="Y30" s="134"/>
    </row>
    <row r="31" spans="1:25" ht="12">
      <c r="A31" s="270" t="s">
        <v>327</v>
      </c>
      <c r="B31" s="271"/>
      <c r="C31" s="271"/>
      <c r="D31" s="271"/>
      <c r="E31" s="272"/>
      <c r="F31" s="10">
        <v>24</v>
      </c>
      <c r="G31" s="88">
        <v>0</v>
      </c>
      <c r="H31" s="89">
        <v>37434066.57000001</v>
      </c>
      <c r="I31" s="90">
        <f t="shared" si="1"/>
        <v>37434066.57000001</v>
      </c>
      <c r="J31" s="88">
        <v>13820324.12</v>
      </c>
      <c r="K31" s="89">
        <v>26376280.930000007</v>
      </c>
      <c r="L31" s="131">
        <f t="shared" si="3"/>
        <v>40196605.050000004</v>
      </c>
      <c r="M31" s="154"/>
      <c r="N31" s="154"/>
      <c r="O31" s="153"/>
      <c r="P31" s="154"/>
      <c r="Q31" s="154"/>
      <c r="R31" s="153"/>
      <c r="S31" s="134"/>
      <c r="T31" s="134"/>
      <c r="U31" s="134"/>
      <c r="V31" s="134"/>
      <c r="W31" s="134"/>
      <c r="X31" s="134"/>
      <c r="Y31" s="134"/>
    </row>
    <row r="32" spans="1:25" ht="12">
      <c r="A32" s="270" t="s">
        <v>328</v>
      </c>
      <c r="B32" s="271"/>
      <c r="C32" s="271"/>
      <c r="D32" s="271"/>
      <c r="E32" s="272"/>
      <c r="F32" s="10">
        <v>25</v>
      </c>
      <c r="G32" s="88">
        <v>0</v>
      </c>
      <c r="H32" s="89">
        <v>0</v>
      </c>
      <c r="I32" s="90">
        <f t="shared" si="1"/>
        <v>0</v>
      </c>
      <c r="J32" s="88">
        <v>0</v>
      </c>
      <c r="K32" s="89">
        <v>0</v>
      </c>
      <c r="L32" s="131">
        <f t="shared" si="3"/>
        <v>0</v>
      </c>
      <c r="M32" s="154"/>
      <c r="N32" s="154"/>
      <c r="O32" s="153"/>
      <c r="P32" s="154"/>
      <c r="Q32" s="154"/>
      <c r="R32" s="153"/>
      <c r="S32" s="134"/>
      <c r="T32" s="134"/>
      <c r="U32" s="134"/>
      <c r="V32" s="134"/>
      <c r="W32" s="134"/>
      <c r="X32" s="134"/>
      <c r="Y32" s="134"/>
    </row>
    <row r="33" spans="1:25" ht="12">
      <c r="A33" s="270" t="s">
        <v>164</v>
      </c>
      <c r="B33" s="271"/>
      <c r="C33" s="271"/>
      <c r="D33" s="271"/>
      <c r="E33" s="272"/>
      <c r="F33" s="10">
        <v>26</v>
      </c>
      <c r="G33" s="137">
        <f>SUM(G34:G38)</f>
        <v>0</v>
      </c>
      <c r="H33" s="138">
        <f>SUM(H34:H38)</f>
        <v>81594547.02</v>
      </c>
      <c r="I33" s="90">
        <f t="shared" si="1"/>
        <v>81594547.02</v>
      </c>
      <c r="J33" s="137">
        <f>SUM(J34:J38)</f>
        <v>256115.5</v>
      </c>
      <c r="K33" s="138">
        <f>SUM(K34:K38)</f>
        <v>169995891.22</v>
      </c>
      <c r="L33" s="131">
        <f t="shared" si="3"/>
        <v>170252006.72</v>
      </c>
      <c r="M33" s="153"/>
      <c r="N33" s="153"/>
      <c r="O33" s="153"/>
      <c r="P33" s="153"/>
      <c r="Q33" s="153"/>
      <c r="R33" s="153"/>
      <c r="S33" s="134"/>
      <c r="T33" s="134"/>
      <c r="U33" s="134"/>
      <c r="V33" s="134"/>
      <c r="W33" s="134"/>
      <c r="X33" s="134"/>
      <c r="Y33" s="134"/>
    </row>
    <row r="34" spans="1:25" ht="12">
      <c r="A34" s="270" t="s">
        <v>329</v>
      </c>
      <c r="B34" s="271"/>
      <c r="C34" s="271"/>
      <c r="D34" s="271"/>
      <c r="E34" s="272"/>
      <c r="F34" s="10">
        <v>27</v>
      </c>
      <c r="G34" s="88">
        <v>0</v>
      </c>
      <c r="H34" s="89">
        <v>14385081.7</v>
      </c>
      <c r="I34" s="90">
        <f t="shared" si="1"/>
        <v>14385081.7</v>
      </c>
      <c r="J34" s="88">
        <v>0</v>
      </c>
      <c r="K34" s="89">
        <v>13867751.05</v>
      </c>
      <c r="L34" s="131">
        <f t="shared" si="3"/>
        <v>13867751.05</v>
      </c>
      <c r="M34" s="154"/>
      <c r="N34" s="154"/>
      <c r="O34" s="153"/>
      <c r="P34" s="154"/>
      <c r="Q34" s="154"/>
      <c r="R34" s="153"/>
      <c r="S34" s="134"/>
      <c r="T34" s="134"/>
      <c r="U34" s="134"/>
      <c r="V34" s="134"/>
      <c r="W34" s="134"/>
      <c r="X34" s="134"/>
      <c r="Y34" s="134"/>
    </row>
    <row r="35" spans="1:25" ht="24" customHeight="1">
      <c r="A35" s="270" t="s">
        <v>330</v>
      </c>
      <c r="B35" s="271"/>
      <c r="C35" s="271"/>
      <c r="D35" s="271"/>
      <c r="E35" s="272"/>
      <c r="F35" s="10">
        <v>28</v>
      </c>
      <c r="G35" s="88">
        <v>0</v>
      </c>
      <c r="H35" s="89">
        <v>0</v>
      </c>
      <c r="I35" s="90">
        <f t="shared" si="1"/>
        <v>0</v>
      </c>
      <c r="J35" s="88">
        <v>0</v>
      </c>
      <c r="K35" s="89">
        <v>0</v>
      </c>
      <c r="L35" s="131">
        <f t="shared" si="3"/>
        <v>0</v>
      </c>
      <c r="M35" s="154"/>
      <c r="N35" s="154"/>
      <c r="O35" s="153"/>
      <c r="P35" s="154"/>
      <c r="Q35" s="154"/>
      <c r="R35" s="153"/>
      <c r="S35" s="134"/>
      <c r="T35" s="134"/>
      <c r="U35" s="134"/>
      <c r="V35" s="134"/>
      <c r="W35" s="134"/>
      <c r="X35" s="134"/>
      <c r="Y35" s="134"/>
    </row>
    <row r="36" spans="1:25" ht="12">
      <c r="A36" s="270" t="s">
        <v>331</v>
      </c>
      <c r="B36" s="271"/>
      <c r="C36" s="271"/>
      <c r="D36" s="271"/>
      <c r="E36" s="272"/>
      <c r="F36" s="10">
        <v>29</v>
      </c>
      <c r="G36" s="88">
        <v>0</v>
      </c>
      <c r="H36" s="89">
        <v>1692204.5</v>
      </c>
      <c r="I36" s="90">
        <f t="shared" si="1"/>
        <v>1692204.5</v>
      </c>
      <c r="J36" s="88">
        <v>256115.5</v>
      </c>
      <c r="K36" s="89">
        <v>2125175</v>
      </c>
      <c r="L36" s="131">
        <f t="shared" si="3"/>
        <v>2381290.5</v>
      </c>
      <c r="M36" s="154"/>
      <c r="N36" s="154"/>
      <c r="O36" s="153"/>
      <c r="P36" s="154"/>
      <c r="Q36" s="154"/>
      <c r="R36" s="153"/>
      <c r="S36" s="134"/>
      <c r="T36" s="134"/>
      <c r="U36" s="134"/>
      <c r="V36" s="134"/>
      <c r="W36" s="134"/>
      <c r="X36" s="134"/>
      <c r="Y36" s="134"/>
    </row>
    <row r="37" spans="1:25" ht="12">
      <c r="A37" s="270" t="s">
        <v>332</v>
      </c>
      <c r="B37" s="271"/>
      <c r="C37" s="271"/>
      <c r="D37" s="271"/>
      <c r="E37" s="272"/>
      <c r="F37" s="10">
        <v>30</v>
      </c>
      <c r="G37" s="88">
        <v>0</v>
      </c>
      <c r="H37" s="89">
        <v>65517260.82</v>
      </c>
      <c r="I37" s="90">
        <f t="shared" si="1"/>
        <v>65517260.82</v>
      </c>
      <c r="J37" s="88">
        <v>0</v>
      </c>
      <c r="K37" s="89">
        <v>154002965.17</v>
      </c>
      <c r="L37" s="131">
        <f t="shared" si="3"/>
        <v>154002965.17</v>
      </c>
      <c r="M37" s="154"/>
      <c r="N37" s="154"/>
      <c r="O37" s="153"/>
      <c r="P37" s="154"/>
      <c r="Q37" s="154"/>
      <c r="R37" s="153"/>
      <c r="S37" s="134"/>
      <c r="T37" s="134"/>
      <c r="U37" s="134"/>
      <c r="V37" s="134"/>
      <c r="W37" s="134"/>
      <c r="X37" s="134"/>
      <c r="Y37" s="134"/>
    </row>
    <row r="38" spans="1:25" ht="12">
      <c r="A38" s="270" t="s">
        <v>333</v>
      </c>
      <c r="B38" s="271"/>
      <c r="C38" s="271"/>
      <c r="D38" s="271"/>
      <c r="E38" s="272"/>
      <c r="F38" s="10">
        <v>31</v>
      </c>
      <c r="G38" s="88">
        <v>0</v>
      </c>
      <c r="H38" s="89">
        <v>0</v>
      </c>
      <c r="I38" s="90">
        <f t="shared" si="1"/>
        <v>0</v>
      </c>
      <c r="J38" s="88">
        <v>0</v>
      </c>
      <c r="K38" s="89">
        <v>0</v>
      </c>
      <c r="L38" s="131">
        <f t="shared" si="3"/>
        <v>0</v>
      </c>
      <c r="M38" s="154"/>
      <c r="N38" s="154"/>
      <c r="O38" s="153"/>
      <c r="P38" s="154"/>
      <c r="Q38" s="154"/>
      <c r="R38" s="153"/>
      <c r="S38" s="134"/>
      <c r="T38" s="134"/>
      <c r="U38" s="134"/>
      <c r="V38" s="134"/>
      <c r="W38" s="134"/>
      <c r="X38" s="134"/>
      <c r="Y38" s="134"/>
    </row>
    <row r="39" spans="1:25" ht="12">
      <c r="A39" s="270" t="s">
        <v>165</v>
      </c>
      <c r="B39" s="271"/>
      <c r="C39" s="271"/>
      <c r="D39" s="271"/>
      <c r="E39" s="272"/>
      <c r="F39" s="10">
        <v>32</v>
      </c>
      <c r="G39" s="137">
        <f>G40+G41+G42</f>
        <v>257888665.04</v>
      </c>
      <c r="H39" s="138">
        <f>H40+H41+H42</f>
        <v>1067677478.3</v>
      </c>
      <c r="I39" s="90">
        <f t="shared" si="1"/>
        <v>1325566143.34</v>
      </c>
      <c r="J39" s="137">
        <f>J40+J41+J42</f>
        <v>151375876.79</v>
      </c>
      <c r="K39" s="138">
        <f>K40+K41+K42</f>
        <v>854678383.9200001</v>
      </c>
      <c r="L39" s="131">
        <f t="shared" si="3"/>
        <v>1006054260.71</v>
      </c>
      <c r="M39" s="153"/>
      <c r="N39" s="153"/>
      <c r="O39" s="153"/>
      <c r="P39" s="153"/>
      <c r="Q39" s="153"/>
      <c r="R39" s="153"/>
      <c r="S39" s="134"/>
      <c r="T39" s="134"/>
      <c r="U39" s="134"/>
      <c r="V39" s="134"/>
      <c r="W39" s="134"/>
      <c r="X39" s="134"/>
      <c r="Y39" s="134"/>
    </row>
    <row r="40" spans="1:25" ht="12">
      <c r="A40" s="270" t="s">
        <v>334</v>
      </c>
      <c r="B40" s="271"/>
      <c r="C40" s="271"/>
      <c r="D40" s="271"/>
      <c r="E40" s="272"/>
      <c r="F40" s="10">
        <v>33</v>
      </c>
      <c r="G40" s="88">
        <v>230849826.48</v>
      </c>
      <c r="H40" s="89">
        <v>582558988.48</v>
      </c>
      <c r="I40" s="90">
        <f t="shared" si="1"/>
        <v>813408814.96</v>
      </c>
      <c r="J40" s="88">
        <v>91628502.47</v>
      </c>
      <c r="K40" s="89">
        <v>368302667.39</v>
      </c>
      <c r="L40" s="131">
        <f t="shared" si="3"/>
        <v>459931169.86</v>
      </c>
      <c r="M40" s="154"/>
      <c r="N40" s="154"/>
      <c r="O40" s="153"/>
      <c r="P40" s="154"/>
      <c r="Q40" s="154"/>
      <c r="R40" s="153"/>
      <c r="S40" s="134"/>
      <c r="T40" s="134"/>
      <c r="U40" s="134"/>
      <c r="V40" s="134"/>
      <c r="W40" s="134"/>
      <c r="X40" s="134"/>
      <c r="Y40" s="134"/>
    </row>
    <row r="41" spans="1:25" ht="12">
      <c r="A41" s="270" t="s">
        <v>335</v>
      </c>
      <c r="B41" s="271"/>
      <c r="C41" s="271"/>
      <c r="D41" s="271"/>
      <c r="E41" s="272"/>
      <c r="F41" s="10">
        <v>34</v>
      </c>
      <c r="G41" s="88">
        <v>27038838.560000002</v>
      </c>
      <c r="H41" s="89">
        <v>485118489.82</v>
      </c>
      <c r="I41" s="90">
        <f t="shared" si="1"/>
        <v>512157328.38</v>
      </c>
      <c r="J41" s="88">
        <v>59747374.31999999</v>
      </c>
      <c r="K41" s="89">
        <v>486375716.5300001</v>
      </c>
      <c r="L41" s="131">
        <f t="shared" si="3"/>
        <v>546123090.8500001</v>
      </c>
      <c r="M41" s="154"/>
      <c r="N41" s="154"/>
      <c r="O41" s="153"/>
      <c r="P41" s="154"/>
      <c r="Q41" s="154"/>
      <c r="R41" s="153"/>
      <c r="S41" s="134"/>
      <c r="T41" s="134"/>
      <c r="U41" s="134"/>
      <c r="V41" s="134"/>
      <c r="W41" s="134"/>
      <c r="X41" s="134"/>
      <c r="Y41" s="134"/>
    </row>
    <row r="42" spans="1:25" ht="12">
      <c r="A42" s="270" t="s">
        <v>336</v>
      </c>
      <c r="B42" s="271"/>
      <c r="C42" s="271"/>
      <c r="D42" s="271"/>
      <c r="E42" s="272"/>
      <c r="F42" s="10">
        <v>35</v>
      </c>
      <c r="G42" s="88">
        <v>0</v>
      </c>
      <c r="H42" s="89">
        <v>0</v>
      </c>
      <c r="I42" s="90">
        <f t="shared" si="1"/>
        <v>0</v>
      </c>
      <c r="J42" s="88">
        <v>0</v>
      </c>
      <c r="K42" s="89">
        <v>0</v>
      </c>
      <c r="L42" s="131">
        <f t="shared" si="3"/>
        <v>0</v>
      </c>
      <c r="M42" s="154"/>
      <c r="N42" s="154"/>
      <c r="O42" s="153"/>
      <c r="P42" s="154"/>
      <c r="Q42" s="154"/>
      <c r="R42" s="153"/>
      <c r="S42" s="134"/>
      <c r="T42" s="134"/>
      <c r="U42" s="134"/>
      <c r="V42" s="134"/>
      <c r="W42" s="134"/>
      <c r="X42" s="134"/>
      <c r="Y42" s="134"/>
    </row>
    <row r="43" spans="1:25" ht="24" customHeight="1">
      <c r="A43" s="264" t="s">
        <v>188</v>
      </c>
      <c r="B43" s="265"/>
      <c r="C43" s="265"/>
      <c r="D43" s="271"/>
      <c r="E43" s="272"/>
      <c r="F43" s="10">
        <v>36</v>
      </c>
      <c r="G43" s="88">
        <v>0</v>
      </c>
      <c r="H43" s="89">
        <v>0</v>
      </c>
      <c r="I43" s="90">
        <f t="shared" si="1"/>
        <v>0</v>
      </c>
      <c r="J43" s="88">
        <v>0</v>
      </c>
      <c r="K43" s="89">
        <v>0</v>
      </c>
      <c r="L43" s="131">
        <f t="shared" si="3"/>
        <v>0</v>
      </c>
      <c r="M43" s="154"/>
      <c r="N43" s="154"/>
      <c r="O43" s="153"/>
      <c r="P43" s="154"/>
      <c r="Q43" s="154"/>
      <c r="R43" s="153"/>
      <c r="S43" s="134"/>
      <c r="T43" s="134"/>
      <c r="U43" s="134"/>
      <c r="V43" s="134"/>
      <c r="W43" s="134"/>
      <c r="X43" s="134"/>
      <c r="Y43" s="134"/>
    </row>
    <row r="44" spans="1:25" ht="24" customHeight="1">
      <c r="A44" s="264" t="s">
        <v>189</v>
      </c>
      <c r="B44" s="265"/>
      <c r="C44" s="265"/>
      <c r="D44" s="271"/>
      <c r="E44" s="272"/>
      <c r="F44" s="10">
        <v>37</v>
      </c>
      <c r="G44" s="88">
        <v>335664097.69</v>
      </c>
      <c r="H44" s="89">
        <v>0</v>
      </c>
      <c r="I44" s="90">
        <f t="shared" si="1"/>
        <v>335664097.69</v>
      </c>
      <c r="J44" s="88">
        <v>434791407.22</v>
      </c>
      <c r="K44" s="89">
        <v>0</v>
      </c>
      <c r="L44" s="131">
        <f t="shared" si="3"/>
        <v>434791407.22</v>
      </c>
      <c r="M44" s="154"/>
      <c r="N44" s="154"/>
      <c r="O44" s="153"/>
      <c r="P44" s="154"/>
      <c r="Q44" s="154"/>
      <c r="R44" s="153"/>
      <c r="S44" s="134"/>
      <c r="T44" s="134"/>
      <c r="U44" s="134"/>
      <c r="V44" s="134"/>
      <c r="W44" s="134"/>
      <c r="X44" s="134"/>
      <c r="Y44" s="134"/>
    </row>
    <row r="45" spans="1:25" ht="12">
      <c r="A45" s="264" t="s">
        <v>166</v>
      </c>
      <c r="B45" s="265"/>
      <c r="C45" s="265"/>
      <c r="D45" s="271"/>
      <c r="E45" s="272"/>
      <c r="F45" s="10">
        <v>38</v>
      </c>
      <c r="G45" s="137">
        <f>SUM(G46:G52)</f>
        <v>941.4600000000028</v>
      </c>
      <c r="H45" s="138">
        <f>SUM(H46:H52)</f>
        <v>211957398.82999995</v>
      </c>
      <c r="I45" s="90">
        <f t="shared" si="1"/>
        <v>211958340.28999996</v>
      </c>
      <c r="J45" s="137">
        <f>SUM(J46:J52)</f>
        <v>12688.800000000005</v>
      </c>
      <c r="K45" s="138">
        <f>SUM(K46:K52)</f>
        <v>215546456.67</v>
      </c>
      <c r="L45" s="131">
        <f t="shared" si="3"/>
        <v>215559145.47</v>
      </c>
      <c r="M45" s="153"/>
      <c r="N45" s="153"/>
      <c r="O45" s="153"/>
      <c r="P45" s="153"/>
      <c r="Q45" s="153"/>
      <c r="R45" s="153"/>
      <c r="S45" s="134"/>
      <c r="T45" s="134"/>
      <c r="U45" s="134"/>
      <c r="V45" s="134"/>
      <c r="W45" s="134"/>
      <c r="X45" s="134"/>
      <c r="Y45" s="134"/>
    </row>
    <row r="46" spans="1:25" ht="12">
      <c r="A46" s="270" t="s">
        <v>337</v>
      </c>
      <c r="B46" s="271"/>
      <c r="C46" s="271"/>
      <c r="D46" s="271"/>
      <c r="E46" s="272"/>
      <c r="F46" s="10">
        <v>39</v>
      </c>
      <c r="G46" s="88">
        <v>941.4599999999991</v>
      </c>
      <c r="H46" s="89">
        <v>28307977.080000006</v>
      </c>
      <c r="I46" s="90">
        <f t="shared" si="1"/>
        <v>28308918.540000007</v>
      </c>
      <c r="J46" s="88">
        <v>929.4200000000001</v>
      </c>
      <c r="K46" s="89">
        <v>55298066.150000006</v>
      </c>
      <c r="L46" s="131">
        <f t="shared" si="3"/>
        <v>55298995.57000001</v>
      </c>
      <c r="M46" s="154"/>
      <c r="N46" s="154"/>
      <c r="O46" s="153"/>
      <c r="P46" s="154"/>
      <c r="Q46" s="154"/>
      <c r="R46" s="153"/>
      <c r="S46" s="134"/>
      <c r="T46" s="134"/>
      <c r="U46" s="134"/>
      <c r="V46" s="134"/>
      <c r="W46" s="134"/>
      <c r="X46" s="134"/>
      <c r="Y46" s="134"/>
    </row>
    <row r="47" spans="1:25" ht="12">
      <c r="A47" s="270" t="s">
        <v>338</v>
      </c>
      <c r="B47" s="271"/>
      <c r="C47" s="271"/>
      <c r="D47" s="271"/>
      <c r="E47" s="272"/>
      <c r="F47" s="10">
        <v>40</v>
      </c>
      <c r="G47" s="88">
        <v>3.637978807091713E-12</v>
      </c>
      <c r="H47" s="89">
        <v>0</v>
      </c>
      <c r="I47" s="90">
        <f t="shared" si="1"/>
        <v>3.637978807091713E-12</v>
      </c>
      <c r="J47" s="88">
        <v>11759.380000000005</v>
      </c>
      <c r="K47" s="89">
        <v>0</v>
      </c>
      <c r="L47" s="131">
        <f t="shared" si="3"/>
        <v>11759.380000000005</v>
      </c>
      <c r="M47" s="154"/>
      <c r="N47" s="154"/>
      <c r="O47" s="153"/>
      <c r="P47" s="154"/>
      <c r="Q47" s="154"/>
      <c r="R47" s="153"/>
      <c r="S47" s="134"/>
      <c r="T47" s="134"/>
      <c r="U47" s="134"/>
      <c r="V47" s="134"/>
      <c r="W47" s="134"/>
      <c r="X47" s="134"/>
      <c r="Y47" s="134"/>
    </row>
    <row r="48" spans="1:25" ht="12.75" customHeight="1">
      <c r="A48" s="270" t="s">
        <v>339</v>
      </c>
      <c r="B48" s="271"/>
      <c r="C48" s="271"/>
      <c r="D48" s="271"/>
      <c r="E48" s="272"/>
      <c r="F48" s="10">
        <v>41</v>
      </c>
      <c r="G48" s="88">
        <v>0</v>
      </c>
      <c r="H48" s="89">
        <v>183649421.74999994</v>
      </c>
      <c r="I48" s="90">
        <f t="shared" si="1"/>
        <v>183649421.74999994</v>
      </c>
      <c r="J48" s="88">
        <v>0</v>
      </c>
      <c r="K48" s="89">
        <v>160248390.51999998</v>
      </c>
      <c r="L48" s="131">
        <f t="shared" si="3"/>
        <v>160248390.51999998</v>
      </c>
      <c r="M48" s="154"/>
      <c r="N48" s="154"/>
      <c r="O48" s="153"/>
      <c r="P48" s="154"/>
      <c r="Q48" s="154"/>
      <c r="R48" s="153"/>
      <c r="S48" s="134"/>
      <c r="T48" s="134"/>
      <c r="U48" s="134"/>
      <c r="V48" s="134"/>
      <c r="W48" s="134"/>
      <c r="X48" s="134"/>
      <c r="Y48" s="134"/>
    </row>
    <row r="49" spans="1:25" ht="21" customHeight="1">
      <c r="A49" s="270" t="s">
        <v>340</v>
      </c>
      <c r="B49" s="271"/>
      <c r="C49" s="271"/>
      <c r="D49" s="271"/>
      <c r="E49" s="272"/>
      <c r="F49" s="10">
        <v>42</v>
      </c>
      <c r="G49" s="88">
        <v>0</v>
      </c>
      <c r="H49" s="89">
        <v>0</v>
      </c>
      <c r="I49" s="90">
        <f t="shared" si="1"/>
        <v>0</v>
      </c>
      <c r="J49" s="88">
        <v>0</v>
      </c>
      <c r="K49" s="89">
        <v>0</v>
      </c>
      <c r="L49" s="131">
        <f t="shared" si="3"/>
        <v>0</v>
      </c>
      <c r="M49" s="154"/>
      <c r="N49" s="154"/>
      <c r="O49" s="153"/>
      <c r="P49" s="154"/>
      <c r="Q49" s="154"/>
      <c r="R49" s="153"/>
      <c r="S49" s="134"/>
      <c r="T49" s="134"/>
      <c r="U49" s="134"/>
      <c r="V49" s="134"/>
      <c r="W49" s="134"/>
      <c r="X49" s="134"/>
      <c r="Y49" s="134"/>
    </row>
    <row r="50" spans="1:25" ht="12.75" customHeight="1">
      <c r="A50" s="270" t="s">
        <v>289</v>
      </c>
      <c r="B50" s="271"/>
      <c r="C50" s="271"/>
      <c r="D50" s="271"/>
      <c r="E50" s="272"/>
      <c r="F50" s="10">
        <v>43</v>
      </c>
      <c r="G50" s="88">
        <v>0</v>
      </c>
      <c r="H50" s="89">
        <v>0</v>
      </c>
      <c r="I50" s="90">
        <f t="shared" si="1"/>
        <v>0</v>
      </c>
      <c r="J50" s="88">
        <v>0</v>
      </c>
      <c r="K50" s="89">
        <v>0</v>
      </c>
      <c r="L50" s="131">
        <f t="shared" si="3"/>
        <v>0</v>
      </c>
      <c r="M50" s="154"/>
      <c r="N50" s="154"/>
      <c r="O50" s="153"/>
      <c r="P50" s="154"/>
      <c r="Q50" s="154"/>
      <c r="R50" s="153"/>
      <c r="S50" s="134"/>
      <c r="T50" s="134"/>
      <c r="U50" s="134"/>
      <c r="V50" s="134"/>
      <c r="W50" s="134"/>
      <c r="X50" s="134"/>
      <c r="Y50" s="134"/>
    </row>
    <row r="51" spans="1:25" ht="12.75" customHeight="1">
      <c r="A51" s="270" t="s">
        <v>290</v>
      </c>
      <c r="B51" s="271"/>
      <c r="C51" s="271"/>
      <c r="D51" s="271"/>
      <c r="E51" s="272"/>
      <c r="F51" s="10">
        <v>44</v>
      </c>
      <c r="G51" s="88">
        <v>0</v>
      </c>
      <c r="H51" s="89">
        <v>0</v>
      </c>
      <c r="I51" s="90">
        <f t="shared" si="1"/>
        <v>0</v>
      </c>
      <c r="J51" s="88">
        <v>0</v>
      </c>
      <c r="K51" s="89">
        <v>0</v>
      </c>
      <c r="L51" s="131">
        <f t="shared" si="3"/>
        <v>0</v>
      </c>
      <c r="M51" s="154"/>
      <c r="N51" s="154"/>
      <c r="O51" s="153"/>
      <c r="P51" s="154"/>
      <c r="Q51" s="154"/>
      <c r="R51" s="153"/>
      <c r="S51" s="134"/>
      <c r="T51" s="134"/>
      <c r="U51" s="134"/>
      <c r="V51" s="134"/>
      <c r="W51" s="134"/>
      <c r="X51" s="134"/>
      <c r="Y51" s="134"/>
    </row>
    <row r="52" spans="1:25" ht="21.75" customHeight="1">
      <c r="A52" s="270" t="s">
        <v>291</v>
      </c>
      <c r="B52" s="271"/>
      <c r="C52" s="271"/>
      <c r="D52" s="271"/>
      <c r="E52" s="272"/>
      <c r="F52" s="10">
        <v>45</v>
      </c>
      <c r="G52" s="88">
        <v>0</v>
      </c>
      <c r="H52" s="89">
        <v>0</v>
      </c>
      <c r="I52" s="90">
        <f t="shared" si="1"/>
        <v>0</v>
      </c>
      <c r="J52" s="88">
        <v>0</v>
      </c>
      <c r="K52" s="89">
        <v>0</v>
      </c>
      <c r="L52" s="131">
        <f t="shared" si="3"/>
        <v>0</v>
      </c>
      <c r="M52" s="154"/>
      <c r="N52" s="154"/>
      <c r="O52" s="153"/>
      <c r="P52" s="154"/>
      <c r="Q52" s="154"/>
      <c r="R52" s="153"/>
      <c r="S52" s="134"/>
      <c r="T52" s="134"/>
      <c r="U52" s="134"/>
      <c r="V52" s="134"/>
      <c r="W52" s="134"/>
      <c r="X52" s="134"/>
      <c r="Y52" s="134"/>
    </row>
    <row r="53" spans="1:25" ht="12.75" customHeight="1">
      <c r="A53" s="264" t="s">
        <v>167</v>
      </c>
      <c r="B53" s="265"/>
      <c r="C53" s="265"/>
      <c r="D53" s="271"/>
      <c r="E53" s="272"/>
      <c r="F53" s="10">
        <v>46</v>
      </c>
      <c r="G53" s="137">
        <f>G54+G55</f>
        <v>511319.44</v>
      </c>
      <c r="H53" s="138">
        <f>H54+H55</f>
        <v>101824377.3</v>
      </c>
      <c r="I53" s="90">
        <f t="shared" si="1"/>
        <v>102335696.74</v>
      </c>
      <c r="J53" s="137">
        <f>J54+J55</f>
        <v>62558.69</v>
      </c>
      <c r="K53" s="138">
        <f>K54+K55</f>
        <v>110814960.48</v>
      </c>
      <c r="L53" s="131">
        <f t="shared" si="3"/>
        <v>110877519.17</v>
      </c>
      <c r="M53" s="153"/>
      <c r="N53" s="153"/>
      <c r="O53" s="153"/>
      <c r="P53" s="153"/>
      <c r="Q53" s="153"/>
      <c r="R53" s="153"/>
      <c r="S53" s="134"/>
      <c r="T53" s="134"/>
      <c r="U53" s="134"/>
      <c r="V53" s="134"/>
      <c r="W53" s="134"/>
      <c r="X53" s="134"/>
      <c r="Y53" s="134"/>
    </row>
    <row r="54" spans="1:25" ht="12.75" customHeight="1">
      <c r="A54" s="270" t="s">
        <v>341</v>
      </c>
      <c r="B54" s="271"/>
      <c r="C54" s="271"/>
      <c r="D54" s="271"/>
      <c r="E54" s="272"/>
      <c r="F54" s="10">
        <v>47</v>
      </c>
      <c r="G54" s="88">
        <v>511319.44</v>
      </c>
      <c r="H54" s="89">
        <v>101283617.17</v>
      </c>
      <c r="I54" s="90">
        <f t="shared" si="1"/>
        <v>101794936.61</v>
      </c>
      <c r="J54" s="88">
        <v>62558.69</v>
      </c>
      <c r="K54" s="89">
        <v>90963147.09</v>
      </c>
      <c r="L54" s="131">
        <f t="shared" si="3"/>
        <v>91025705.78</v>
      </c>
      <c r="M54" s="154"/>
      <c r="N54" s="154"/>
      <c r="O54" s="153"/>
      <c r="P54" s="154"/>
      <c r="Q54" s="154"/>
      <c r="R54" s="153"/>
      <c r="S54" s="134"/>
      <c r="T54" s="134"/>
      <c r="U54" s="134"/>
      <c r="V54" s="134"/>
      <c r="W54" s="134"/>
      <c r="X54" s="134"/>
      <c r="Y54" s="134"/>
    </row>
    <row r="55" spans="1:25" ht="12.75" customHeight="1">
      <c r="A55" s="270" t="s">
        <v>342</v>
      </c>
      <c r="B55" s="271"/>
      <c r="C55" s="271"/>
      <c r="D55" s="271"/>
      <c r="E55" s="272"/>
      <c r="F55" s="10">
        <v>48</v>
      </c>
      <c r="G55" s="88">
        <v>0</v>
      </c>
      <c r="H55" s="89">
        <v>540760.13</v>
      </c>
      <c r="I55" s="90">
        <f t="shared" si="1"/>
        <v>540760.13</v>
      </c>
      <c r="J55" s="88">
        <v>0</v>
      </c>
      <c r="K55" s="89">
        <v>19851813.39</v>
      </c>
      <c r="L55" s="131">
        <f t="shared" si="3"/>
        <v>19851813.39</v>
      </c>
      <c r="M55" s="154"/>
      <c r="N55" s="154"/>
      <c r="O55" s="153"/>
      <c r="P55" s="154"/>
      <c r="Q55" s="154"/>
      <c r="R55" s="153"/>
      <c r="S55" s="134"/>
      <c r="T55" s="134"/>
      <c r="U55" s="134"/>
      <c r="V55" s="134"/>
      <c r="W55" s="134"/>
      <c r="X55" s="134"/>
      <c r="Y55" s="134"/>
    </row>
    <row r="56" spans="1:25" ht="12.75" customHeight="1">
      <c r="A56" s="264" t="s">
        <v>168</v>
      </c>
      <c r="B56" s="265"/>
      <c r="C56" s="265"/>
      <c r="D56" s="271"/>
      <c r="E56" s="272"/>
      <c r="F56" s="10">
        <v>49</v>
      </c>
      <c r="G56" s="137">
        <f>G57+G60+G61</f>
        <v>4027187.2299999995</v>
      </c>
      <c r="H56" s="138">
        <f>H57+H60+H61</f>
        <v>831092572.19</v>
      </c>
      <c r="I56" s="90">
        <f t="shared" si="1"/>
        <v>835119759.4200001</v>
      </c>
      <c r="J56" s="137">
        <f>J57+J60+J61</f>
        <v>768667.8999999992</v>
      </c>
      <c r="K56" s="138">
        <f>K57+K60+K61</f>
        <v>872871135.2500001</v>
      </c>
      <c r="L56" s="131">
        <f t="shared" si="3"/>
        <v>873639803.1500001</v>
      </c>
      <c r="M56" s="153"/>
      <c r="N56" s="153"/>
      <c r="O56" s="153"/>
      <c r="P56" s="153"/>
      <c r="Q56" s="153"/>
      <c r="R56" s="153"/>
      <c r="S56" s="134"/>
      <c r="T56" s="134"/>
      <c r="U56" s="134"/>
      <c r="V56" s="134"/>
      <c r="W56" s="134"/>
      <c r="X56" s="134"/>
      <c r="Y56" s="134"/>
    </row>
    <row r="57" spans="1:25" ht="12.75" customHeight="1">
      <c r="A57" s="264" t="s">
        <v>169</v>
      </c>
      <c r="B57" s="265"/>
      <c r="C57" s="265"/>
      <c r="D57" s="271"/>
      <c r="E57" s="272"/>
      <c r="F57" s="10">
        <v>50</v>
      </c>
      <c r="G57" s="137">
        <f>G58+G59</f>
        <v>466173.89999999997</v>
      </c>
      <c r="H57" s="138">
        <f>H58+H59</f>
        <v>490113094.16999996</v>
      </c>
      <c r="I57" s="90">
        <f t="shared" si="1"/>
        <v>490579268.06999993</v>
      </c>
      <c r="J57" s="137">
        <f>J58+J59</f>
        <v>233777.53999999998</v>
      </c>
      <c r="K57" s="138">
        <f>K58+K59</f>
        <v>474073870.5100001</v>
      </c>
      <c r="L57" s="131">
        <f t="shared" si="3"/>
        <v>474307648.05000013</v>
      </c>
      <c r="M57" s="153"/>
      <c r="N57" s="153"/>
      <c r="O57" s="153"/>
      <c r="P57" s="153"/>
      <c r="Q57" s="153"/>
      <c r="R57" s="153"/>
      <c r="S57" s="134"/>
      <c r="T57" s="134"/>
      <c r="U57" s="134"/>
      <c r="V57" s="134"/>
      <c r="W57" s="134"/>
      <c r="X57" s="134"/>
      <c r="Y57" s="134"/>
    </row>
    <row r="58" spans="1:25" ht="12.75" customHeight="1">
      <c r="A58" s="270" t="s">
        <v>292</v>
      </c>
      <c r="B58" s="271"/>
      <c r="C58" s="271"/>
      <c r="D58" s="271"/>
      <c r="E58" s="272"/>
      <c r="F58" s="10">
        <v>51</v>
      </c>
      <c r="G58" s="88">
        <v>0</v>
      </c>
      <c r="H58" s="89">
        <v>487979187.77</v>
      </c>
      <c r="I58" s="90">
        <f>+G58+H58</f>
        <v>487979187.77</v>
      </c>
      <c r="J58" s="88">
        <v>0</v>
      </c>
      <c r="K58" s="89">
        <v>472001053.1300001</v>
      </c>
      <c r="L58" s="131">
        <f aca="true" t="shared" si="4" ref="L58:L77">+J58+K58</f>
        <v>472001053.1300001</v>
      </c>
      <c r="M58" s="154"/>
      <c r="N58" s="154"/>
      <c r="O58" s="153"/>
      <c r="P58" s="154"/>
      <c r="Q58" s="154"/>
      <c r="R58" s="153"/>
      <c r="S58" s="134"/>
      <c r="T58" s="134"/>
      <c r="U58" s="134"/>
      <c r="V58" s="134"/>
      <c r="W58" s="134"/>
      <c r="X58" s="134"/>
      <c r="Y58" s="134"/>
    </row>
    <row r="59" spans="1:25" ht="12.75" customHeight="1">
      <c r="A59" s="270" t="s">
        <v>275</v>
      </c>
      <c r="B59" s="271"/>
      <c r="C59" s="271"/>
      <c r="D59" s="271"/>
      <c r="E59" s="272"/>
      <c r="F59" s="10">
        <v>52</v>
      </c>
      <c r="G59" s="88">
        <v>466173.89999999997</v>
      </c>
      <c r="H59" s="89">
        <v>2133906.4</v>
      </c>
      <c r="I59" s="90">
        <f>+G59+H59</f>
        <v>2600080.3</v>
      </c>
      <c r="J59" s="88">
        <v>233777.53999999998</v>
      </c>
      <c r="K59" s="89">
        <v>2072817.38</v>
      </c>
      <c r="L59" s="131">
        <f t="shared" si="4"/>
        <v>2306594.92</v>
      </c>
      <c r="M59" s="154"/>
      <c r="N59" s="154"/>
      <c r="O59" s="153"/>
      <c r="P59" s="154"/>
      <c r="Q59" s="154"/>
      <c r="R59" s="153"/>
      <c r="S59" s="134"/>
      <c r="T59" s="134"/>
      <c r="U59" s="134"/>
      <c r="V59" s="134"/>
      <c r="W59" s="134"/>
      <c r="X59" s="134"/>
      <c r="Y59" s="134"/>
    </row>
    <row r="60" spans="1:25" ht="12.75" customHeight="1">
      <c r="A60" s="264" t="s">
        <v>276</v>
      </c>
      <c r="B60" s="265"/>
      <c r="C60" s="265"/>
      <c r="D60" s="271"/>
      <c r="E60" s="272"/>
      <c r="F60" s="10">
        <v>53</v>
      </c>
      <c r="G60" s="88">
        <v>0</v>
      </c>
      <c r="H60" s="89">
        <v>29773155.840000004</v>
      </c>
      <c r="I60" s="90">
        <f>+G60+H60</f>
        <v>29773155.840000004</v>
      </c>
      <c r="J60" s="88">
        <v>629.3800000000001</v>
      </c>
      <c r="K60" s="89">
        <v>34684196.360000014</v>
      </c>
      <c r="L60" s="131">
        <f t="shared" si="4"/>
        <v>34684825.74000002</v>
      </c>
      <c r="M60" s="154"/>
      <c r="N60" s="154"/>
      <c r="O60" s="153"/>
      <c r="P60" s="154"/>
      <c r="Q60" s="154"/>
      <c r="R60" s="153"/>
      <c r="S60" s="134"/>
      <c r="T60" s="134"/>
      <c r="U60" s="134"/>
      <c r="V60" s="134"/>
      <c r="W60" s="134"/>
      <c r="X60" s="134"/>
      <c r="Y60" s="134"/>
    </row>
    <row r="61" spans="1:25" ht="12.75" customHeight="1">
      <c r="A61" s="264" t="s">
        <v>170</v>
      </c>
      <c r="B61" s="265"/>
      <c r="C61" s="265"/>
      <c r="D61" s="271"/>
      <c r="E61" s="272"/>
      <c r="F61" s="10">
        <v>54</v>
      </c>
      <c r="G61" s="137">
        <f>G62+G63+G64</f>
        <v>3561013.3299999996</v>
      </c>
      <c r="H61" s="138">
        <f>H62+H63+H64</f>
        <v>311206322.18000007</v>
      </c>
      <c r="I61" s="90">
        <f t="shared" si="1"/>
        <v>314767335.51000005</v>
      </c>
      <c r="J61" s="137">
        <f>J62+J63+J64</f>
        <v>534260.9799999992</v>
      </c>
      <c r="K61" s="138">
        <f>K62+K63+K64</f>
        <v>364113068.38</v>
      </c>
      <c r="L61" s="131">
        <f t="shared" si="4"/>
        <v>364647329.36</v>
      </c>
      <c r="M61" s="153"/>
      <c r="N61" s="153"/>
      <c r="O61" s="153"/>
      <c r="P61" s="153"/>
      <c r="Q61" s="153"/>
      <c r="R61" s="153"/>
      <c r="S61" s="134"/>
      <c r="T61" s="134"/>
      <c r="U61" s="134"/>
      <c r="V61" s="134"/>
      <c r="W61" s="134"/>
      <c r="X61" s="134"/>
      <c r="Y61" s="134"/>
    </row>
    <row r="62" spans="1:25" ht="12.75" customHeight="1">
      <c r="A62" s="270" t="s">
        <v>286</v>
      </c>
      <c r="B62" s="271"/>
      <c r="C62" s="271"/>
      <c r="D62" s="271"/>
      <c r="E62" s="272"/>
      <c r="F62" s="10">
        <v>55</v>
      </c>
      <c r="G62" s="88">
        <v>0</v>
      </c>
      <c r="H62" s="89">
        <v>250034879.20000008</v>
      </c>
      <c r="I62" s="90">
        <f t="shared" si="1"/>
        <v>250034879.20000008</v>
      </c>
      <c r="J62" s="88">
        <v>0</v>
      </c>
      <c r="K62" s="89">
        <v>224615926.51</v>
      </c>
      <c r="L62" s="131">
        <f t="shared" si="4"/>
        <v>224615926.51</v>
      </c>
      <c r="M62" s="154"/>
      <c r="N62" s="154"/>
      <c r="O62" s="153"/>
      <c r="P62" s="154"/>
      <c r="Q62" s="154"/>
      <c r="R62" s="153"/>
      <c r="S62" s="134"/>
      <c r="T62" s="134"/>
      <c r="U62" s="134"/>
      <c r="V62" s="134"/>
      <c r="W62" s="134"/>
      <c r="X62" s="134"/>
      <c r="Y62" s="134"/>
    </row>
    <row r="63" spans="1:25" ht="12.75" customHeight="1">
      <c r="A63" s="270" t="s">
        <v>287</v>
      </c>
      <c r="B63" s="271"/>
      <c r="C63" s="271"/>
      <c r="D63" s="271"/>
      <c r="E63" s="272"/>
      <c r="F63" s="10">
        <v>56</v>
      </c>
      <c r="G63" s="88">
        <v>686244.56</v>
      </c>
      <c r="H63" s="89">
        <v>4755792.28</v>
      </c>
      <c r="I63" s="90">
        <f t="shared" si="1"/>
        <v>5442036.84</v>
      </c>
      <c r="J63" s="88">
        <v>269844.57999999996</v>
      </c>
      <c r="K63" s="89">
        <v>6007637.429999992</v>
      </c>
      <c r="L63" s="131">
        <f t="shared" si="4"/>
        <v>6277482.009999992</v>
      </c>
      <c r="M63" s="154"/>
      <c r="N63" s="154"/>
      <c r="O63" s="153"/>
      <c r="P63" s="154"/>
      <c r="Q63" s="154"/>
      <c r="R63" s="153"/>
      <c r="S63" s="134"/>
      <c r="T63" s="134"/>
      <c r="U63" s="134"/>
      <c r="V63" s="134"/>
      <c r="W63" s="134"/>
      <c r="X63" s="134"/>
      <c r="Y63" s="134"/>
    </row>
    <row r="64" spans="1:25" ht="12.75" customHeight="1">
      <c r="A64" s="270" t="s">
        <v>343</v>
      </c>
      <c r="B64" s="271"/>
      <c r="C64" s="271"/>
      <c r="D64" s="271"/>
      <c r="E64" s="272"/>
      <c r="F64" s="10">
        <v>57</v>
      </c>
      <c r="G64" s="88">
        <v>2874768.7699999996</v>
      </c>
      <c r="H64" s="89">
        <v>56415650.7</v>
      </c>
      <c r="I64" s="90">
        <f t="shared" si="1"/>
        <v>59290419.47</v>
      </c>
      <c r="J64" s="88">
        <v>264416.3999999992</v>
      </c>
      <c r="K64" s="89">
        <v>133489504.43999998</v>
      </c>
      <c r="L64" s="131">
        <f t="shared" si="4"/>
        <v>133753920.83999999</v>
      </c>
      <c r="M64" s="154"/>
      <c r="N64" s="154"/>
      <c r="O64" s="153"/>
      <c r="P64" s="154"/>
      <c r="Q64" s="154"/>
      <c r="R64" s="153"/>
      <c r="S64" s="134"/>
      <c r="T64" s="134"/>
      <c r="U64" s="134"/>
      <c r="V64" s="134"/>
      <c r="W64" s="134"/>
      <c r="X64" s="134"/>
      <c r="Y64" s="134"/>
    </row>
    <row r="65" spans="1:25" ht="12.75" customHeight="1">
      <c r="A65" s="264" t="s">
        <v>171</v>
      </c>
      <c r="B65" s="265"/>
      <c r="C65" s="265"/>
      <c r="D65" s="271"/>
      <c r="E65" s="272"/>
      <c r="F65" s="10">
        <v>58</v>
      </c>
      <c r="G65" s="137">
        <f>G66+G70+G71</f>
        <v>9131111.940000001</v>
      </c>
      <c r="H65" s="138">
        <f>H66+H70+H71</f>
        <v>39349547.91</v>
      </c>
      <c r="I65" s="90">
        <f t="shared" si="1"/>
        <v>48480659.849999994</v>
      </c>
      <c r="J65" s="137">
        <f>J66+J70+J71</f>
        <v>11820028.42</v>
      </c>
      <c r="K65" s="138">
        <f>K66+K70+K71</f>
        <v>343820426.7599999</v>
      </c>
      <c r="L65" s="131">
        <f t="shared" si="4"/>
        <v>355640455.1799999</v>
      </c>
      <c r="M65" s="153"/>
      <c r="N65" s="153"/>
      <c r="O65" s="153"/>
      <c r="P65" s="153"/>
      <c r="Q65" s="153"/>
      <c r="R65" s="153"/>
      <c r="S65" s="134"/>
      <c r="T65" s="134"/>
      <c r="U65" s="134"/>
      <c r="V65" s="134"/>
      <c r="W65" s="134"/>
      <c r="X65" s="134"/>
      <c r="Y65" s="134"/>
    </row>
    <row r="66" spans="1:25" ht="12.75" customHeight="1">
      <c r="A66" s="264" t="s">
        <v>172</v>
      </c>
      <c r="B66" s="265"/>
      <c r="C66" s="265"/>
      <c r="D66" s="271"/>
      <c r="E66" s="272"/>
      <c r="F66" s="10">
        <v>59</v>
      </c>
      <c r="G66" s="137">
        <f>G67+G68+G69</f>
        <v>9131111.940000001</v>
      </c>
      <c r="H66" s="138">
        <f>H67+H68+H69</f>
        <v>39243123.75</v>
      </c>
      <c r="I66" s="90">
        <f t="shared" si="1"/>
        <v>48374235.69</v>
      </c>
      <c r="J66" s="137">
        <f>J67+J68+J69</f>
        <v>11820028.42</v>
      </c>
      <c r="K66" s="138">
        <f>K67+K68+K69</f>
        <v>343812261.6099999</v>
      </c>
      <c r="L66" s="131">
        <f t="shared" si="4"/>
        <v>355632290.0299999</v>
      </c>
      <c r="M66" s="153"/>
      <c r="N66" s="153"/>
      <c r="O66" s="153"/>
      <c r="P66" s="153"/>
      <c r="Q66" s="153"/>
      <c r="R66" s="153"/>
      <c r="S66" s="134"/>
      <c r="T66" s="134"/>
      <c r="U66" s="134"/>
      <c r="V66" s="134"/>
      <c r="W66" s="134"/>
      <c r="X66" s="134"/>
      <c r="Y66" s="134"/>
    </row>
    <row r="67" spans="1:25" ht="12.75" customHeight="1">
      <c r="A67" s="270" t="s">
        <v>344</v>
      </c>
      <c r="B67" s="271"/>
      <c r="C67" s="271"/>
      <c r="D67" s="271"/>
      <c r="E67" s="272"/>
      <c r="F67" s="10">
        <v>60</v>
      </c>
      <c r="G67" s="88">
        <v>4.656612873077393E-10</v>
      </c>
      <c r="H67" s="89">
        <v>39173082.88</v>
      </c>
      <c r="I67" s="90">
        <f t="shared" si="1"/>
        <v>39173082.88</v>
      </c>
      <c r="J67" s="88">
        <v>0</v>
      </c>
      <c r="K67" s="89">
        <v>343812261.6099999</v>
      </c>
      <c r="L67" s="131">
        <f t="shared" si="4"/>
        <v>343812261.6099999</v>
      </c>
      <c r="M67" s="154"/>
      <c r="N67" s="154"/>
      <c r="O67" s="153"/>
      <c r="P67" s="154"/>
      <c r="Q67" s="154"/>
      <c r="R67" s="153"/>
      <c r="S67" s="134"/>
      <c r="T67" s="134"/>
      <c r="U67" s="134"/>
      <c r="V67" s="134"/>
      <c r="W67" s="134"/>
      <c r="X67" s="134"/>
      <c r="Y67" s="134"/>
    </row>
    <row r="68" spans="1:25" ht="12.75" customHeight="1">
      <c r="A68" s="270" t="s">
        <v>345</v>
      </c>
      <c r="B68" s="271"/>
      <c r="C68" s="271"/>
      <c r="D68" s="271"/>
      <c r="E68" s="272"/>
      <c r="F68" s="10">
        <v>61</v>
      </c>
      <c r="G68" s="88">
        <v>9131111.940000001</v>
      </c>
      <c r="H68" s="89">
        <v>0</v>
      </c>
      <c r="I68" s="90">
        <f t="shared" si="1"/>
        <v>9131111.940000001</v>
      </c>
      <c r="J68" s="88">
        <v>11820028.42</v>
      </c>
      <c r="K68" s="89">
        <v>0</v>
      </c>
      <c r="L68" s="131">
        <f t="shared" si="4"/>
        <v>11820028.42</v>
      </c>
      <c r="M68" s="154"/>
      <c r="N68" s="154"/>
      <c r="O68" s="153"/>
      <c r="P68" s="154"/>
      <c r="Q68" s="154"/>
      <c r="R68" s="153"/>
      <c r="S68" s="134"/>
      <c r="T68" s="134"/>
      <c r="U68" s="134"/>
      <c r="V68" s="134"/>
      <c r="W68" s="134"/>
      <c r="X68" s="134"/>
      <c r="Y68" s="134"/>
    </row>
    <row r="69" spans="1:25" ht="12.75" customHeight="1">
      <c r="A69" s="270" t="s">
        <v>346</v>
      </c>
      <c r="B69" s="271"/>
      <c r="C69" s="271"/>
      <c r="D69" s="271"/>
      <c r="E69" s="272"/>
      <c r="F69" s="10">
        <v>62</v>
      </c>
      <c r="G69" s="88">
        <v>0</v>
      </c>
      <c r="H69" s="89">
        <v>70040.87</v>
      </c>
      <c r="I69" s="90">
        <f t="shared" si="1"/>
        <v>70040.87</v>
      </c>
      <c r="J69" s="88">
        <v>0</v>
      </c>
      <c r="K69" s="89">
        <v>0</v>
      </c>
      <c r="L69" s="131">
        <f t="shared" si="4"/>
        <v>0</v>
      </c>
      <c r="M69" s="154"/>
      <c r="N69" s="154"/>
      <c r="O69" s="153"/>
      <c r="P69" s="154"/>
      <c r="Q69" s="154"/>
      <c r="R69" s="153"/>
      <c r="S69" s="134"/>
      <c r="T69" s="134"/>
      <c r="U69" s="134"/>
      <c r="V69" s="134"/>
      <c r="W69" s="134"/>
      <c r="X69" s="134"/>
      <c r="Y69" s="134"/>
    </row>
    <row r="70" spans="1:25" ht="12.75" customHeight="1">
      <c r="A70" s="264" t="s">
        <v>347</v>
      </c>
      <c r="B70" s="265"/>
      <c r="C70" s="265"/>
      <c r="D70" s="271"/>
      <c r="E70" s="272"/>
      <c r="F70" s="10">
        <v>63</v>
      </c>
      <c r="G70" s="88">
        <v>0</v>
      </c>
      <c r="H70" s="89">
        <v>0</v>
      </c>
      <c r="I70" s="90">
        <f t="shared" si="1"/>
        <v>0</v>
      </c>
      <c r="J70" s="88">
        <v>0</v>
      </c>
      <c r="K70" s="89">
        <v>0</v>
      </c>
      <c r="L70" s="131">
        <f t="shared" si="4"/>
        <v>0</v>
      </c>
      <c r="M70" s="154"/>
      <c r="N70" s="154"/>
      <c r="O70" s="153"/>
      <c r="P70" s="154"/>
      <c r="Q70" s="154"/>
      <c r="R70" s="153"/>
      <c r="S70" s="134"/>
      <c r="T70" s="134"/>
      <c r="U70" s="134"/>
      <c r="V70" s="134"/>
      <c r="W70" s="134"/>
      <c r="X70" s="134"/>
      <c r="Y70" s="134"/>
    </row>
    <row r="71" spans="1:25" ht="12.75" customHeight="1">
      <c r="A71" s="264" t="s">
        <v>348</v>
      </c>
      <c r="B71" s="265"/>
      <c r="C71" s="265"/>
      <c r="D71" s="271"/>
      <c r="E71" s="272"/>
      <c r="F71" s="10">
        <v>64</v>
      </c>
      <c r="G71" s="88">
        <v>0</v>
      </c>
      <c r="H71" s="89">
        <v>106424.16</v>
      </c>
      <c r="I71" s="90">
        <f t="shared" si="1"/>
        <v>106424.16</v>
      </c>
      <c r="J71" s="88">
        <v>0</v>
      </c>
      <c r="K71" s="89">
        <v>8165.150000000001</v>
      </c>
      <c r="L71" s="131">
        <f t="shared" si="4"/>
        <v>8165.150000000001</v>
      </c>
      <c r="M71" s="154"/>
      <c r="N71" s="154"/>
      <c r="O71" s="153"/>
      <c r="P71" s="154"/>
      <c r="Q71" s="154"/>
      <c r="R71" s="153"/>
      <c r="S71" s="134"/>
      <c r="T71" s="134"/>
      <c r="U71" s="134"/>
      <c r="V71" s="134"/>
      <c r="W71" s="134"/>
      <c r="X71" s="134"/>
      <c r="Y71" s="134"/>
    </row>
    <row r="72" spans="1:25" ht="24.75" customHeight="1">
      <c r="A72" s="264" t="s">
        <v>173</v>
      </c>
      <c r="B72" s="265"/>
      <c r="C72" s="265"/>
      <c r="D72" s="271"/>
      <c r="E72" s="272"/>
      <c r="F72" s="10">
        <v>65</v>
      </c>
      <c r="G72" s="137">
        <f>G73+G74+G75</f>
        <v>-5.820766091346741E-11</v>
      </c>
      <c r="H72" s="138">
        <f>H73+H74+H75</f>
        <v>183388383.95000002</v>
      </c>
      <c r="I72" s="90">
        <f t="shared" si="1"/>
        <v>183388383.95000002</v>
      </c>
      <c r="J72" s="137">
        <f>J73+J74+J75</f>
        <v>0</v>
      </c>
      <c r="K72" s="138">
        <f>K73+K74+K75</f>
        <v>261064557.96999994</v>
      </c>
      <c r="L72" s="131">
        <f t="shared" si="4"/>
        <v>261064557.96999994</v>
      </c>
      <c r="M72" s="153"/>
      <c r="N72" s="153"/>
      <c r="O72" s="153"/>
      <c r="P72" s="153"/>
      <c r="Q72" s="153"/>
      <c r="R72" s="153"/>
      <c r="S72" s="134"/>
      <c r="T72" s="134"/>
      <c r="U72" s="134"/>
      <c r="V72" s="134"/>
      <c r="W72" s="134"/>
      <c r="X72" s="134"/>
      <c r="Y72" s="134"/>
    </row>
    <row r="73" spans="1:25" ht="12.75" customHeight="1">
      <c r="A73" s="270" t="s">
        <v>349</v>
      </c>
      <c r="B73" s="271"/>
      <c r="C73" s="271"/>
      <c r="D73" s="271"/>
      <c r="E73" s="272"/>
      <c r="F73" s="10">
        <v>66</v>
      </c>
      <c r="G73" s="88">
        <v>0</v>
      </c>
      <c r="H73" s="89">
        <v>0</v>
      </c>
      <c r="I73" s="90">
        <f t="shared" si="1"/>
        <v>0</v>
      </c>
      <c r="J73" s="88">
        <v>0</v>
      </c>
      <c r="K73" s="89">
        <v>0</v>
      </c>
      <c r="L73" s="131">
        <f t="shared" si="4"/>
        <v>0</v>
      </c>
      <c r="M73" s="154"/>
      <c r="N73" s="154"/>
      <c r="O73" s="153"/>
      <c r="P73" s="154"/>
      <c r="Q73" s="154"/>
      <c r="R73" s="153"/>
      <c r="S73" s="134"/>
      <c r="T73" s="134"/>
      <c r="U73" s="134"/>
      <c r="V73" s="134"/>
      <c r="W73" s="134"/>
      <c r="X73" s="134"/>
      <c r="Y73" s="134"/>
    </row>
    <row r="74" spans="1:25" ht="12.75" customHeight="1">
      <c r="A74" s="270" t="s">
        <v>350</v>
      </c>
      <c r="B74" s="271"/>
      <c r="C74" s="271"/>
      <c r="D74" s="271"/>
      <c r="E74" s="272"/>
      <c r="F74" s="10">
        <v>67</v>
      </c>
      <c r="G74" s="88">
        <v>0</v>
      </c>
      <c r="H74" s="89">
        <v>173911934.57</v>
      </c>
      <c r="I74" s="90">
        <f t="shared" si="1"/>
        <v>173911934.57</v>
      </c>
      <c r="J74" s="88">
        <v>0</v>
      </c>
      <c r="K74" s="89">
        <v>251402447.42999995</v>
      </c>
      <c r="L74" s="131">
        <f t="shared" si="4"/>
        <v>251402447.42999995</v>
      </c>
      <c r="M74" s="154"/>
      <c r="N74" s="154"/>
      <c r="O74" s="153"/>
      <c r="P74" s="154"/>
      <c r="Q74" s="154"/>
      <c r="R74" s="153"/>
      <c r="S74" s="134"/>
      <c r="T74" s="134"/>
      <c r="U74" s="134"/>
      <c r="V74" s="134"/>
      <c r="W74" s="134"/>
      <c r="X74" s="134"/>
      <c r="Y74" s="134"/>
    </row>
    <row r="75" spans="1:25" ht="12.75" customHeight="1">
      <c r="A75" s="270" t="s">
        <v>364</v>
      </c>
      <c r="B75" s="271"/>
      <c r="C75" s="271"/>
      <c r="D75" s="271"/>
      <c r="E75" s="272"/>
      <c r="F75" s="10">
        <v>68</v>
      </c>
      <c r="G75" s="88">
        <v>-5.820766091346741E-11</v>
      </c>
      <c r="H75" s="89">
        <v>9476449.380000012</v>
      </c>
      <c r="I75" s="90">
        <f t="shared" si="1"/>
        <v>9476449.380000012</v>
      </c>
      <c r="J75" s="88">
        <v>0</v>
      </c>
      <c r="K75" s="89">
        <v>9662110.540000001</v>
      </c>
      <c r="L75" s="131">
        <f t="shared" si="4"/>
        <v>9662110.540000001</v>
      </c>
      <c r="M75" s="154"/>
      <c r="N75" s="154"/>
      <c r="O75" s="153"/>
      <c r="P75" s="154"/>
      <c r="Q75" s="154"/>
      <c r="R75" s="153"/>
      <c r="S75" s="134"/>
      <c r="T75" s="134"/>
      <c r="U75" s="134"/>
      <c r="V75" s="134"/>
      <c r="W75" s="134"/>
      <c r="X75" s="134"/>
      <c r="Y75" s="134"/>
    </row>
    <row r="76" spans="1:25" ht="12.75" customHeight="1">
      <c r="A76" s="264" t="s">
        <v>174</v>
      </c>
      <c r="B76" s="265"/>
      <c r="C76" s="265"/>
      <c r="D76" s="271"/>
      <c r="E76" s="272"/>
      <c r="F76" s="10">
        <v>69</v>
      </c>
      <c r="G76" s="137">
        <f>G8+G11+G14+G18+G44+G45+G53+G56+G65+G72</f>
        <v>3041630682.7400007</v>
      </c>
      <c r="H76" s="138">
        <f>H8+H11+H14+H18+H44+H45+H53+H56+H65+H72</f>
        <v>6703500902.429999</v>
      </c>
      <c r="I76" s="90">
        <f>+G76+H76</f>
        <v>9745131585.17</v>
      </c>
      <c r="J76" s="137">
        <f>J8+J11+J14+J18+J44+J45+J53+J56+J65+J72</f>
        <v>3211822188.0700006</v>
      </c>
      <c r="K76" s="138">
        <f>K8+K11+K14+K18+K44+K45+K53+K56+K65+K72</f>
        <v>7009310865.83</v>
      </c>
      <c r="L76" s="131">
        <f t="shared" si="4"/>
        <v>10221133053.900002</v>
      </c>
      <c r="M76" s="153"/>
      <c r="N76" s="153"/>
      <c r="O76" s="153"/>
      <c r="P76" s="153"/>
      <c r="Q76" s="153"/>
      <c r="R76" s="153"/>
      <c r="S76" s="134"/>
      <c r="T76" s="134"/>
      <c r="U76" s="134"/>
      <c r="V76" s="134"/>
      <c r="W76" s="134"/>
      <c r="X76" s="134"/>
      <c r="Y76" s="134"/>
    </row>
    <row r="77" spans="1:25" ht="12.75" customHeight="1">
      <c r="A77" s="267" t="s">
        <v>33</v>
      </c>
      <c r="B77" s="268"/>
      <c r="C77" s="268"/>
      <c r="D77" s="273"/>
      <c r="E77" s="280"/>
      <c r="F77" s="11">
        <v>70</v>
      </c>
      <c r="G77" s="91">
        <v>90282226.71</v>
      </c>
      <c r="H77" s="92">
        <v>2030812803.43</v>
      </c>
      <c r="I77" s="93">
        <f>+G77+H77</f>
        <v>2121095030.14</v>
      </c>
      <c r="J77" s="91">
        <v>172028970.68</v>
      </c>
      <c r="K77" s="92">
        <v>2579201307.9300003</v>
      </c>
      <c r="L77" s="179">
        <f t="shared" si="4"/>
        <v>2751230278.61</v>
      </c>
      <c r="M77" s="154"/>
      <c r="N77" s="154"/>
      <c r="O77" s="153"/>
      <c r="P77" s="154"/>
      <c r="Q77" s="154"/>
      <c r="R77" s="153"/>
      <c r="S77" s="134"/>
      <c r="T77" s="134"/>
      <c r="U77" s="134"/>
      <c r="V77" s="134"/>
      <c r="W77" s="134"/>
      <c r="X77" s="134"/>
      <c r="Y77" s="134"/>
    </row>
    <row r="78" spans="1:24" ht="12">
      <c r="A78" s="143" t="s">
        <v>223</v>
      </c>
      <c r="B78" s="144"/>
      <c r="C78" s="144"/>
      <c r="D78" s="144"/>
      <c r="E78" s="144"/>
      <c r="F78" s="144"/>
      <c r="G78" s="174"/>
      <c r="H78" s="174"/>
      <c r="I78" s="174"/>
      <c r="J78" s="174"/>
      <c r="K78" s="174"/>
      <c r="L78" s="174"/>
      <c r="N78" s="155"/>
      <c r="O78" s="155"/>
      <c r="P78" s="155"/>
      <c r="S78" s="134"/>
      <c r="T78" s="134"/>
      <c r="U78" s="134"/>
      <c r="V78" s="134"/>
      <c r="W78" s="134"/>
      <c r="X78" s="134"/>
    </row>
    <row r="79" spans="1:24" ht="12.75" customHeight="1">
      <c r="A79" s="278" t="s">
        <v>175</v>
      </c>
      <c r="B79" s="281"/>
      <c r="C79" s="281"/>
      <c r="D79" s="279"/>
      <c r="E79" s="282"/>
      <c r="F79" s="9">
        <v>71</v>
      </c>
      <c r="G79" s="86">
        <f>G80+G84+G85+G89+G93+G96</f>
        <v>293205091.28626007</v>
      </c>
      <c r="H79" s="87">
        <f>H80+H84+H85+H89+H93+H96</f>
        <v>2276676234.4579773</v>
      </c>
      <c r="I79" s="136">
        <f aca="true" t="shared" si="5" ref="I79:I128">+G79+H79</f>
        <v>2569881325.7442374</v>
      </c>
      <c r="J79" s="86">
        <f>J80+J84+J85+J89+J93+J96</f>
        <v>309840822.7833199</v>
      </c>
      <c r="K79" s="87">
        <f>K80+K84+K85+K89+K93+K96</f>
        <v>2491454129.0494733</v>
      </c>
      <c r="L79" s="178">
        <f aca="true" t="shared" si="6" ref="L79:L123">+J79+K79</f>
        <v>2801294951.832793</v>
      </c>
      <c r="M79" s="153"/>
      <c r="N79" s="153"/>
      <c r="O79" s="153"/>
      <c r="P79" s="153"/>
      <c r="Q79" s="153"/>
      <c r="R79" s="153"/>
      <c r="S79" s="134"/>
      <c r="T79" s="134"/>
      <c r="U79" s="134"/>
      <c r="V79" s="134"/>
      <c r="W79" s="134"/>
      <c r="X79" s="134"/>
    </row>
    <row r="80" spans="1:24" ht="12.75" customHeight="1">
      <c r="A80" s="264" t="s">
        <v>176</v>
      </c>
      <c r="B80" s="265"/>
      <c r="C80" s="265"/>
      <c r="D80" s="271"/>
      <c r="E80" s="272"/>
      <c r="F80" s="10">
        <v>72</v>
      </c>
      <c r="G80" s="137">
        <f>G81+G82+G83</f>
        <v>44288720</v>
      </c>
      <c r="H80" s="138">
        <f>H81+H82+H83</f>
        <v>545037080</v>
      </c>
      <c r="I80" s="90">
        <f t="shared" si="5"/>
        <v>589325800</v>
      </c>
      <c r="J80" s="137">
        <f>J81+J82+J83</f>
        <v>44288720</v>
      </c>
      <c r="K80" s="138">
        <f>K81+K82+K83</f>
        <v>545037080</v>
      </c>
      <c r="L80" s="131">
        <f t="shared" si="6"/>
        <v>589325800</v>
      </c>
      <c r="M80" s="153"/>
      <c r="N80" s="153"/>
      <c r="O80" s="153"/>
      <c r="P80" s="153"/>
      <c r="Q80" s="153"/>
      <c r="R80" s="153"/>
      <c r="S80" s="134"/>
      <c r="T80" s="134"/>
      <c r="U80" s="134"/>
      <c r="V80" s="134"/>
      <c r="W80" s="134"/>
      <c r="X80" s="134"/>
    </row>
    <row r="81" spans="1:24" ht="12.75" customHeight="1">
      <c r="A81" s="270" t="s">
        <v>34</v>
      </c>
      <c r="B81" s="271"/>
      <c r="C81" s="271"/>
      <c r="D81" s="271"/>
      <c r="E81" s="272"/>
      <c r="F81" s="10">
        <v>73</v>
      </c>
      <c r="G81" s="88">
        <v>44288720</v>
      </c>
      <c r="H81" s="89">
        <v>545037080</v>
      </c>
      <c r="I81" s="90">
        <f t="shared" si="5"/>
        <v>589325800</v>
      </c>
      <c r="J81" s="88">
        <v>44288720</v>
      </c>
      <c r="K81" s="89">
        <v>545037080</v>
      </c>
      <c r="L81" s="131">
        <f t="shared" si="6"/>
        <v>589325800</v>
      </c>
      <c r="M81" s="154"/>
      <c r="N81" s="154"/>
      <c r="O81" s="153"/>
      <c r="P81" s="154"/>
      <c r="Q81" s="154"/>
      <c r="R81" s="153"/>
      <c r="S81" s="134"/>
      <c r="T81" s="134"/>
      <c r="U81" s="134"/>
      <c r="V81" s="134"/>
      <c r="W81" s="134"/>
      <c r="X81" s="134"/>
    </row>
    <row r="82" spans="1:24" ht="12.75" customHeight="1">
      <c r="A82" s="270" t="s">
        <v>35</v>
      </c>
      <c r="B82" s="271"/>
      <c r="C82" s="271"/>
      <c r="D82" s="271"/>
      <c r="E82" s="272"/>
      <c r="F82" s="10">
        <v>74</v>
      </c>
      <c r="G82" s="88">
        <v>0</v>
      </c>
      <c r="H82" s="89">
        <v>0</v>
      </c>
      <c r="I82" s="90">
        <f t="shared" si="5"/>
        <v>0</v>
      </c>
      <c r="J82" s="88">
        <v>0</v>
      </c>
      <c r="K82" s="89">
        <v>0</v>
      </c>
      <c r="L82" s="131">
        <f t="shared" si="6"/>
        <v>0</v>
      </c>
      <c r="M82" s="154"/>
      <c r="N82" s="154"/>
      <c r="O82" s="153"/>
      <c r="P82" s="154"/>
      <c r="Q82" s="154"/>
      <c r="R82" s="153"/>
      <c r="S82" s="134"/>
      <c r="T82" s="134"/>
      <c r="U82" s="134"/>
      <c r="V82" s="134"/>
      <c r="W82" s="134"/>
      <c r="X82" s="134"/>
    </row>
    <row r="83" spans="1:24" ht="12.75" customHeight="1">
      <c r="A83" s="270" t="s">
        <v>36</v>
      </c>
      <c r="B83" s="271"/>
      <c r="C83" s="271"/>
      <c r="D83" s="271"/>
      <c r="E83" s="272"/>
      <c r="F83" s="10">
        <v>75</v>
      </c>
      <c r="G83" s="88">
        <v>0</v>
      </c>
      <c r="H83" s="89">
        <v>0</v>
      </c>
      <c r="I83" s="90">
        <f t="shared" si="5"/>
        <v>0</v>
      </c>
      <c r="J83" s="88">
        <v>0</v>
      </c>
      <c r="K83" s="89">
        <v>0</v>
      </c>
      <c r="L83" s="131">
        <f t="shared" si="6"/>
        <v>0</v>
      </c>
      <c r="M83" s="154"/>
      <c r="N83" s="154"/>
      <c r="O83" s="153"/>
      <c r="P83" s="154"/>
      <c r="Q83" s="154"/>
      <c r="R83" s="153"/>
      <c r="S83" s="134"/>
      <c r="T83" s="134"/>
      <c r="U83" s="134"/>
      <c r="V83" s="134"/>
      <c r="W83" s="134"/>
      <c r="X83" s="134"/>
    </row>
    <row r="84" spans="1:24" ht="12.75" customHeight="1">
      <c r="A84" s="264" t="s">
        <v>37</v>
      </c>
      <c r="B84" s="265"/>
      <c r="C84" s="265"/>
      <c r="D84" s="271"/>
      <c r="E84" s="272"/>
      <c r="F84" s="10">
        <v>76</v>
      </c>
      <c r="G84" s="88">
        <v>0</v>
      </c>
      <c r="H84" s="89">
        <v>681482525.25</v>
      </c>
      <c r="I84" s="90">
        <f t="shared" si="5"/>
        <v>681482525.25</v>
      </c>
      <c r="J84" s="88">
        <v>0</v>
      </c>
      <c r="K84" s="89">
        <v>681482525.25</v>
      </c>
      <c r="L84" s="131">
        <f t="shared" si="6"/>
        <v>681482525.25</v>
      </c>
      <c r="M84" s="154"/>
      <c r="N84" s="154"/>
      <c r="O84" s="153"/>
      <c r="P84" s="154"/>
      <c r="Q84" s="154"/>
      <c r="R84" s="153"/>
      <c r="S84" s="134"/>
      <c r="T84" s="134"/>
      <c r="U84" s="134"/>
      <c r="V84" s="134"/>
      <c r="W84" s="134"/>
      <c r="X84" s="134"/>
    </row>
    <row r="85" spans="1:24" ht="12.75" customHeight="1">
      <c r="A85" s="264" t="s">
        <v>177</v>
      </c>
      <c r="B85" s="265"/>
      <c r="C85" s="265"/>
      <c r="D85" s="271"/>
      <c r="E85" s="272"/>
      <c r="F85" s="10">
        <v>77</v>
      </c>
      <c r="G85" s="137">
        <f>G86+G87+G88</f>
        <v>82286918.04999998</v>
      </c>
      <c r="H85" s="138">
        <f>H86+H87+H88</f>
        <v>251938612.01999998</v>
      </c>
      <c r="I85" s="90">
        <f t="shared" si="5"/>
        <v>334225530.06999993</v>
      </c>
      <c r="J85" s="137">
        <f>J86+J87+J88</f>
        <v>66981803.620000005</v>
      </c>
      <c r="K85" s="138">
        <f>K86+K87+K88</f>
        <v>206447109.61999995</v>
      </c>
      <c r="L85" s="131">
        <f t="shared" si="6"/>
        <v>273428913.23999995</v>
      </c>
      <c r="M85" s="153"/>
      <c r="N85" s="153"/>
      <c r="O85" s="153"/>
      <c r="P85" s="153"/>
      <c r="Q85" s="153"/>
      <c r="R85" s="153"/>
      <c r="S85" s="134"/>
      <c r="T85" s="134"/>
      <c r="U85" s="134"/>
      <c r="V85" s="134"/>
      <c r="W85" s="134"/>
      <c r="X85" s="134"/>
    </row>
    <row r="86" spans="1:24" ht="12.75" customHeight="1">
      <c r="A86" s="270" t="s">
        <v>38</v>
      </c>
      <c r="B86" s="271"/>
      <c r="C86" s="271"/>
      <c r="D86" s="271"/>
      <c r="E86" s="272"/>
      <c r="F86" s="10">
        <v>78</v>
      </c>
      <c r="G86" s="88">
        <v>0</v>
      </c>
      <c r="H86" s="89">
        <v>53747700.589999996</v>
      </c>
      <c r="I86" s="90">
        <f t="shared" si="5"/>
        <v>53747700.589999996</v>
      </c>
      <c r="J86" s="88">
        <v>0</v>
      </c>
      <c r="K86" s="89">
        <v>50649940.730000004</v>
      </c>
      <c r="L86" s="131">
        <f t="shared" si="6"/>
        <v>50649940.730000004</v>
      </c>
      <c r="M86" s="154"/>
      <c r="N86" s="154"/>
      <c r="O86" s="153"/>
      <c r="P86" s="154"/>
      <c r="Q86" s="154"/>
      <c r="R86" s="153"/>
      <c r="S86" s="134"/>
      <c r="T86" s="134"/>
      <c r="U86" s="134"/>
      <c r="V86" s="134"/>
      <c r="W86" s="134"/>
      <c r="X86" s="134"/>
    </row>
    <row r="87" spans="1:24" ht="12.75" customHeight="1">
      <c r="A87" s="270" t="s">
        <v>39</v>
      </c>
      <c r="B87" s="271"/>
      <c r="C87" s="271"/>
      <c r="D87" s="271"/>
      <c r="E87" s="272"/>
      <c r="F87" s="10">
        <v>79</v>
      </c>
      <c r="G87" s="88">
        <v>82286918.04999998</v>
      </c>
      <c r="H87" s="89">
        <v>198190911.42999998</v>
      </c>
      <c r="I87" s="90">
        <f t="shared" si="5"/>
        <v>280477829.47999996</v>
      </c>
      <c r="J87" s="88">
        <v>66981803.620000005</v>
      </c>
      <c r="K87" s="89">
        <v>155797168.88999996</v>
      </c>
      <c r="L87" s="131">
        <f t="shared" si="6"/>
        <v>222778972.50999996</v>
      </c>
      <c r="M87" s="154"/>
      <c r="N87" s="154"/>
      <c r="O87" s="153"/>
      <c r="P87" s="154"/>
      <c r="Q87" s="154"/>
      <c r="R87" s="153"/>
      <c r="S87" s="134"/>
      <c r="T87" s="134"/>
      <c r="U87" s="134"/>
      <c r="V87" s="134"/>
      <c r="W87" s="134"/>
      <c r="X87" s="134"/>
    </row>
    <row r="88" spans="1:24" ht="12.75" customHeight="1">
      <c r="A88" s="270" t="s">
        <v>40</v>
      </c>
      <c r="B88" s="271"/>
      <c r="C88" s="271"/>
      <c r="D88" s="271"/>
      <c r="E88" s="272"/>
      <c r="F88" s="10">
        <v>80</v>
      </c>
      <c r="G88" s="88">
        <v>0</v>
      </c>
      <c r="H88" s="89">
        <v>0</v>
      </c>
      <c r="I88" s="90">
        <f t="shared" si="5"/>
        <v>0</v>
      </c>
      <c r="J88" s="88">
        <v>0</v>
      </c>
      <c r="K88" s="89">
        <v>0</v>
      </c>
      <c r="L88" s="131">
        <f t="shared" si="6"/>
        <v>0</v>
      </c>
      <c r="M88" s="154"/>
      <c r="N88" s="154"/>
      <c r="O88" s="153"/>
      <c r="P88" s="154"/>
      <c r="Q88" s="154"/>
      <c r="R88" s="153"/>
      <c r="S88" s="134"/>
      <c r="T88" s="134"/>
      <c r="U88" s="134"/>
      <c r="V88" s="134"/>
      <c r="W88" s="134"/>
      <c r="X88" s="134"/>
    </row>
    <row r="89" spans="1:24" ht="12.75" customHeight="1">
      <c r="A89" s="264" t="s">
        <v>178</v>
      </c>
      <c r="B89" s="265"/>
      <c r="C89" s="265"/>
      <c r="D89" s="271"/>
      <c r="E89" s="272"/>
      <c r="F89" s="10">
        <v>81</v>
      </c>
      <c r="G89" s="137">
        <f>G90+G91+G92</f>
        <v>84708411.58</v>
      </c>
      <c r="H89" s="138">
        <f>H90+H91+H92</f>
        <v>315741825.76</v>
      </c>
      <c r="I89" s="90">
        <f t="shared" si="5"/>
        <v>400450237.34</v>
      </c>
      <c r="J89" s="137">
        <f>J90+J91+J92</f>
        <v>85295937.19</v>
      </c>
      <c r="K89" s="138">
        <f>K90+K91+K92</f>
        <v>316742638.75</v>
      </c>
      <c r="L89" s="131">
        <f t="shared" si="6"/>
        <v>402038575.94</v>
      </c>
      <c r="M89" s="153"/>
      <c r="N89" s="153"/>
      <c r="O89" s="153"/>
      <c r="P89" s="153"/>
      <c r="Q89" s="153"/>
      <c r="R89" s="153"/>
      <c r="S89" s="134"/>
      <c r="T89" s="134"/>
      <c r="U89" s="134"/>
      <c r="V89" s="134"/>
      <c r="W89" s="134"/>
      <c r="X89" s="134"/>
    </row>
    <row r="90" spans="1:24" ht="12.75" customHeight="1">
      <c r="A90" s="270" t="s">
        <v>41</v>
      </c>
      <c r="B90" s="271"/>
      <c r="C90" s="271"/>
      <c r="D90" s="271"/>
      <c r="E90" s="272"/>
      <c r="F90" s="10">
        <v>82</v>
      </c>
      <c r="G90" s="88">
        <v>1626910.39</v>
      </c>
      <c r="H90" s="89">
        <v>26863541.01</v>
      </c>
      <c r="I90" s="90">
        <f t="shared" si="5"/>
        <v>28490451.400000002</v>
      </c>
      <c r="J90" s="88">
        <v>2214436</v>
      </c>
      <c r="K90" s="89">
        <v>27864354</v>
      </c>
      <c r="L90" s="131">
        <f t="shared" si="6"/>
        <v>30078790</v>
      </c>
      <c r="M90" s="154"/>
      <c r="N90" s="154"/>
      <c r="O90" s="153"/>
      <c r="P90" s="154"/>
      <c r="Q90" s="154"/>
      <c r="R90" s="153"/>
      <c r="S90" s="134"/>
      <c r="T90" s="134"/>
      <c r="U90" s="134"/>
      <c r="V90" s="134"/>
      <c r="W90" s="134"/>
      <c r="X90" s="134"/>
    </row>
    <row r="91" spans="1:24" ht="12.75" customHeight="1">
      <c r="A91" s="270" t="s">
        <v>42</v>
      </c>
      <c r="B91" s="271"/>
      <c r="C91" s="271"/>
      <c r="D91" s="271"/>
      <c r="E91" s="272"/>
      <c r="F91" s="10">
        <v>83</v>
      </c>
      <c r="G91" s="88">
        <v>7581501.19</v>
      </c>
      <c r="H91" s="89">
        <v>139638995.3</v>
      </c>
      <c r="I91" s="90">
        <f t="shared" si="5"/>
        <v>147220496.49</v>
      </c>
      <c r="J91" s="88">
        <v>7581501.19</v>
      </c>
      <c r="K91" s="89">
        <v>139638995.3</v>
      </c>
      <c r="L91" s="131">
        <f t="shared" si="6"/>
        <v>147220496.49</v>
      </c>
      <c r="M91" s="154"/>
      <c r="N91" s="154"/>
      <c r="O91" s="153"/>
      <c r="P91" s="154"/>
      <c r="Q91" s="154"/>
      <c r="R91" s="153"/>
      <c r="S91" s="134"/>
      <c r="T91" s="134"/>
      <c r="U91" s="134"/>
      <c r="V91" s="134"/>
      <c r="W91" s="134"/>
      <c r="X91" s="134"/>
    </row>
    <row r="92" spans="1:24" ht="12.75" customHeight="1">
      <c r="A92" s="270" t="s">
        <v>43</v>
      </c>
      <c r="B92" s="271"/>
      <c r="C92" s="271"/>
      <c r="D92" s="271"/>
      <c r="E92" s="272"/>
      <c r="F92" s="10">
        <v>84</v>
      </c>
      <c r="G92" s="88">
        <v>75500000</v>
      </c>
      <c r="H92" s="89">
        <v>149239289.45</v>
      </c>
      <c r="I92" s="90">
        <f t="shared" si="5"/>
        <v>224739289.45</v>
      </c>
      <c r="J92" s="88">
        <v>75500000</v>
      </c>
      <c r="K92" s="89">
        <v>149239289.45</v>
      </c>
      <c r="L92" s="131">
        <f t="shared" si="6"/>
        <v>224739289.45</v>
      </c>
      <c r="M92" s="154"/>
      <c r="N92" s="154"/>
      <c r="O92" s="153"/>
      <c r="P92" s="154"/>
      <c r="Q92" s="154"/>
      <c r="R92" s="153"/>
      <c r="S92" s="134"/>
      <c r="T92" s="134"/>
      <c r="U92" s="134"/>
      <c r="V92" s="134"/>
      <c r="W92" s="134"/>
      <c r="X92" s="134"/>
    </row>
    <row r="93" spans="1:24" ht="12.75" customHeight="1">
      <c r="A93" s="264" t="s">
        <v>179</v>
      </c>
      <c r="B93" s="265"/>
      <c r="C93" s="265"/>
      <c r="D93" s="271"/>
      <c r="E93" s="272"/>
      <c r="F93" s="10">
        <v>85</v>
      </c>
      <c r="G93" s="137">
        <f>G94+G95</f>
        <v>32497632.81</v>
      </c>
      <c r="H93" s="138">
        <f>H94+H95</f>
        <v>380956656</v>
      </c>
      <c r="I93" s="90">
        <f t="shared" si="5"/>
        <v>413454288.81</v>
      </c>
      <c r="J93" s="137">
        <f>J94+J95</f>
        <v>81333516.05</v>
      </c>
      <c r="K93" s="138">
        <f>K94+K95</f>
        <v>513197146.37</v>
      </c>
      <c r="L93" s="131">
        <f t="shared" si="6"/>
        <v>594530662.42</v>
      </c>
      <c r="M93" s="153"/>
      <c r="N93" s="153"/>
      <c r="O93" s="153"/>
      <c r="P93" s="153"/>
      <c r="Q93" s="153"/>
      <c r="R93" s="153"/>
      <c r="S93" s="134"/>
      <c r="T93" s="134"/>
      <c r="U93" s="134"/>
      <c r="V93" s="134"/>
      <c r="W93" s="134"/>
      <c r="X93" s="134"/>
    </row>
    <row r="94" spans="1:24" ht="12.75" customHeight="1">
      <c r="A94" s="270" t="s">
        <v>4</v>
      </c>
      <c r="B94" s="271"/>
      <c r="C94" s="271"/>
      <c r="D94" s="271"/>
      <c r="E94" s="272"/>
      <c r="F94" s="10">
        <v>86</v>
      </c>
      <c r="G94" s="88">
        <v>32497632.81</v>
      </c>
      <c r="H94" s="89">
        <v>380956656</v>
      </c>
      <c r="I94" s="90">
        <f t="shared" si="5"/>
        <v>413454288.81</v>
      </c>
      <c r="J94" s="88">
        <v>81333516.05</v>
      </c>
      <c r="K94" s="89">
        <v>513197146.37</v>
      </c>
      <c r="L94" s="131">
        <f t="shared" si="6"/>
        <v>594530662.42</v>
      </c>
      <c r="M94" s="154"/>
      <c r="N94" s="154"/>
      <c r="O94" s="153"/>
      <c r="P94" s="154"/>
      <c r="Q94" s="154"/>
      <c r="R94" s="153"/>
      <c r="S94" s="134"/>
      <c r="T94" s="134"/>
      <c r="U94" s="134"/>
      <c r="V94" s="134"/>
      <c r="W94" s="134"/>
      <c r="X94" s="134"/>
    </row>
    <row r="95" spans="1:24" ht="12.75" customHeight="1">
      <c r="A95" s="270" t="s">
        <v>234</v>
      </c>
      <c r="B95" s="271"/>
      <c r="C95" s="271"/>
      <c r="D95" s="271"/>
      <c r="E95" s="272"/>
      <c r="F95" s="10">
        <v>87</v>
      </c>
      <c r="G95" s="88">
        <v>0</v>
      </c>
      <c r="H95" s="89">
        <v>0</v>
      </c>
      <c r="I95" s="90">
        <f t="shared" si="5"/>
        <v>0</v>
      </c>
      <c r="J95" s="88">
        <v>0</v>
      </c>
      <c r="K95" s="89">
        <v>0</v>
      </c>
      <c r="L95" s="131">
        <f t="shared" si="6"/>
        <v>0</v>
      </c>
      <c r="M95" s="154"/>
      <c r="N95" s="154"/>
      <c r="O95" s="153"/>
      <c r="P95" s="154"/>
      <c r="Q95" s="154"/>
      <c r="R95" s="153"/>
      <c r="S95" s="134"/>
      <c r="T95" s="134"/>
      <c r="U95" s="134"/>
      <c r="V95" s="134"/>
      <c r="W95" s="134"/>
      <c r="X95" s="134"/>
    </row>
    <row r="96" spans="1:24" ht="12.75" customHeight="1">
      <c r="A96" s="264" t="s">
        <v>180</v>
      </c>
      <c r="B96" s="265"/>
      <c r="C96" s="265"/>
      <c r="D96" s="271"/>
      <c r="E96" s="272"/>
      <c r="F96" s="10">
        <v>88</v>
      </c>
      <c r="G96" s="137">
        <f>G97+G98</f>
        <v>49423408.846260056</v>
      </c>
      <c r="H96" s="138">
        <f>H97+H98</f>
        <v>101519535.42797738</v>
      </c>
      <c r="I96" s="90">
        <f t="shared" si="5"/>
        <v>150942944.27423745</v>
      </c>
      <c r="J96" s="137">
        <f>J97+J98</f>
        <v>31940845.923319872</v>
      </c>
      <c r="K96" s="138">
        <f>K97+K98</f>
        <v>228547629.05947348</v>
      </c>
      <c r="L96" s="131">
        <f t="shared" si="6"/>
        <v>260488474.98279336</v>
      </c>
      <c r="M96" s="153"/>
      <c r="N96" s="153"/>
      <c r="O96" s="153"/>
      <c r="P96" s="153"/>
      <c r="Q96" s="153"/>
      <c r="R96" s="153"/>
      <c r="S96" s="134"/>
      <c r="T96" s="134"/>
      <c r="U96" s="134"/>
      <c r="V96" s="134"/>
      <c r="W96" s="134"/>
      <c r="X96" s="134"/>
    </row>
    <row r="97" spans="1:24" ht="12.75" customHeight="1">
      <c r="A97" s="270" t="s">
        <v>235</v>
      </c>
      <c r="B97" s="271"/>
      <c r="C97" s="271"/>
      <c r="D97" s="271"/>
      <c r="E97" s="272"/>
      <c r="F97" s="10">
        <v>89</v>
      </c>
      <c r="G97" s="88">
        <v>49423408.846260056</v>
      </c>
      <c r="H97" s="89">
        <v>101519535.42797738</v>
      </c>
      <c r="I97" s="90">
        <f t="shared" si="5"/>
        <v>150942944.27423745</v>
      </c>
      <c r="J97" s="88">
        <v>31940845.923319872</v>
      </c>
      <c r="K97" s="89">
        <v>228547629.05947348</v>
      </c>
      <c r="L97" s="131">
        <f t="shared" si="6"/>
        <v>260488474.98279336</v>
      </c>
      <c r="M97" s="154"/>
      <c r="N97" s="154"/>
      <c r="O97" s="153"/>
      <c r="P97" s="154"/>
      <c r="Q97" s="154"/>
      <c r="R97" s="153"/>
      <c r="S97" s="134"/>
      <c r="T97" s="134"/>
      <c r="U97" s="134"/>
      <c r="V97" s="134"/>
      <c r="W97" s="134"/>
      <c r="X97" s="134"/>
    </row>
    <row r="98" spans="1:24" ht="12.75" customHeight="1">
      <c r="A98" s="270" t="s">
        <v>293</v>
      </c>
      <c r="B98" s="271"/>
      <c r="C98" s="271"/>
      <c r="D98" s="271"/>
      <c r="E98" s="272"/>
      <c r="F98" s="10">
        <v>90</v>
      </c>
      <c r="G98" s="88">
        <v>0</v>
      </c>
      <c r="H98" s="89">
        <v>0</v>
      </c>
      <c r="I98" s="90">
        <f t="shared" si="5"/>
        <v>0</v>
      </c>
      <c r="J98" s="88">
        <v>0</v>
      </c>
      <c r="K98" s="89">
        <v>0</v>
      </c>
      <c r="L98" s="131">
        <f t="shared" si="6"/>
        <v>0</v>
      </c>
      <c r="M98" s="154"/>
      <c r="N98" s="154"/>
      <c r="O98" s="153"/>
      <c r="P98" s="154"/>
      <c r="Q98" s="154"/>
      <c r="R98" s="153"/>
      <c r="S98" s="134"/>
      <c r="T98" s="134"/>
      <c r="U98" s="134"/>
      <c r="V98" s="134"/>
      <c r="W98" s="134"/>
      <c r="X98" s="134"/>
    </row>
    <row r="99" spans="1:24" ht="12.75" customHeight="1">
      <c r="A99" s="264" t="s">
        <v>294</v>
      </c>
      <c r="B99" s="265"/>
      <c r="C99" s="265"/>
      <c r="D99" s="271"/>
      <c r="E99" s="272"/>
      <c r="F99" s="10">
        <v>91</v>
      </c>
      <c r="G99" s="88">
        <v>0</v>
      </c>
      <c r="H99" s="89">
        <v>0</v>
      </c>
      <c r="I99" s="90">
        <f t="shared" si="5"/>
        <v>0</v>
      </c>
      <c r="J99" s="88">
        <v>0</v>
      </c>
      <c r="K99" s="89">
        <v>0</v>
      </c>
      <c r="L99" s="131">
        <f t="shared" si="6"/>
        <v>0</v>
      </c>
      <c r="M99" s="154"/>
      <c r="N99" s="154"/>
      <c r="O99" s="153"/>
      <c r="P99" s="154"/>
      <c r="Q99" s="154"/>
      <c r="R99" s="153"/>
      <c r="S99" s="134"/>
      <c r="T99" s="134"/>
      <c r="U99" s="134"/>
      <c r="V99" s="134"/>
      <c r="W99" s="134"/>
      <c r="X99" s="134"/>
    </row>
    <row r="100" spans="1:24" ht="12.75" customHeight="1">
      <c r="A100" s="264" t="s">
        <v>181</v>
      </c>
      <c r="B100" s="265"/>
      <c r="C100" s="265"/>
      <c r="D100" s="271"/>
      <c r="E100" s="272"/>
      <c r="F100" s="10">
        <v>92</v>
      </c>
      <c r="G100" s="137">
        <f>SUM(G101:G106)</f>
        <v>2362150376.07</v>
      </c>
      <c r="H100" s="138">
        <f>SUM(H101:H106)</f>
        <v>3686201309.6100006</v>
      </c>
      <c r="I100" s="90">
        <f t="shared" si="5"/>
        <v>6048351685.68</v>
      </c>
      <c r="J100" s="137">
        <f>SUM(J101:J106)</f>
        <v>2411166081.7400002</v>
      </c>
      <c r="K100" s="138">
        <f>SUM(K101:K106)</f>
        <v>3758389640.6499996</v>
      </c>
      <c r="L100" s="131">
        <f t="shared" si="6"/>
        <v>6169555722.389999</v>
      </c>
      <c r="M100" s="153"/>
      <c r="N100" s="153"/>
      <c r="O100" s="153"/>
      <c r="P100" s="153"/>
      <c r="Q100" s="153"/>
      <c r="R100" s="153"/>
      <c r="S100" s="134"/>
      <c r="T100" s="134"/>
      <c r="U100" s="134"/>
      <c r="V100" s="134"/>
      <c r="W100" s="134"/>
      <c r="X100" s="134"/>
    </row>
    <row r="101" spans="1:24" ht="12.75" customHeight="1">
      <c r="A101" s="270" t="s">
        <v>236</v>
      </c>
      <c r="B101" s="271"/>
      <c r="C101" s="271"/>
      <c r="D101" s="271"/>
      <c r="E101" s="272"/>
      <c r="F101" s="10">
        <v>93</v>
      </c>
      <c r="G101" s="88">
        <v>4383691.03</v>
      </c>
      <c r="H101" s="89">
        <v>1055177086.3</v>
      </c>
      <c r="I101" s="90">
        <f t="shared" si="5"/>
        <v>1059560777.3299999</v>
      </c>
      <c r="J101" s="88">
        <v>4345474.71</v>
      </c>
      <c r="K101" s="89">
        <v>1135019493.42</v>
      </c>
      <c r="L101" s="131">
        <f t="shared" si="6"/>
        <v>1139364968.13</v>
      </c>
      <c r="M101" s="154"/>
      <c r="N101" s="154"/>
      <c r="O101" s="153"/>
      <c r="P101" s="154"/>
      <c r="Q101" s="154"/>
      <c r="R101" s="153"/>
      <c r="S101" s="134"/>
      <c r="T101" s="134"/>
      <c r="U101" s="134"/>
      <c r="V101" s="134"/>
      <c r="W101" s="134"/>
      <c r="X101" s="134"/>
    </row>
    <row r="102" spans="1:24" ht="12.75" customHeight="1">
      <c r="A102" s="270" t="s">
        <v>237</v>
      </c>
      <c r="B102" s="271"/>
      <c r="C102" s="271"/>
      <c r="D102" s="271"/>
      <c r="E102" s="272"/>
      <c r="F102" s="10">
        <v>94</v>
      </c>
      <c r="G102" s="88">
        <v>2318423034.61</v>
      </c>
      <c r="H102" s="89">
        <v>0</v>
      </c>
      <c r="I102" s="90">
        <f t="shared" si="5"/>
        <v>2318423034.61</v>
      </c>
      <c r="J102" s="88">
        <v>2337954488.4300003</v>
      </c>
      <c r="K102" s="89">
        <v>29250665.5</v>
      </c>
      <c r="L102" s="131">
        <f t="shared" si="6"/>
        <v>2367205153.9300003</v>
      </c>
      <c r="M102" s="154"/>
      <c r="N102" s="154"/>
      <c r="O102" s="153"/>
      <c r="P102" s="154"/>
      <c r="Q102" s="154"/>
      <c r="R102" s="153"/>
      <c r="S102" s="134"/>
      <c r="T102" s="134"/>
      <c r="U102" s="134"/>
      <c r="V102" s="134"/>
      <c r="W102" s="134"/>
      <c r="X102" s="134"/>
    </row>
    <row r="103" spans="1:24" ht="12.75" customHeight="1">
      <c r="A103" s="270" t="s">
        <v>238</v>
      </c>
      <c r="B103" s="271"/>
      <c r="C103" s="271"/>
      <c r="D103" s="271"/>
      <c r="E103" s="272"/>
      <c r="F103" s="10">
        <v>95</v>
      </c>
      <c r="G103" s="88">
        <v>38651480.68</v>
      </c>
      <c r="H103" s="89">
        <v>2586443042.3100004</v>
      </c>
      <c r="I103" s="90">
        <f t="shared" si="5"/>
        <v>2625094522.9900002</v>
      </c>
      <c r="J103" s="88">
        <v>68866118.6</v>
      </c>
      <c r="K103" s="89">
        <v>2558582618.7299995</v>
      </c>
      <c r="L103" s="131">
        <f t="shared" si="6"/>
        <v>2627448737.3299994</v>
      </c>
      <c r="M103" s="154"/>
      <c r="N103" s="154"/>
      <c r="O103" s="153"/>
      <c r="P103" s="154"/>
      <c r="Q103" s="154"/>
      <c r="R103" s="153"/>
      <c r="S103" s="134"/>
      <c r="T103" s="134"/>
      <c r="U103" s="134"/>
      <c r="V103" s="134"/>
      <c r="W103" s="134"/>
      <c r="X103" s="134"/>
    </row>
    <row r="104" spans="1:24" ht="19.5" customHeight="1">
      <c r="A104" s="270" t="s">
        <v>196</v>
      </c>
      <c r="B104" s="271"/>
      <c r="C104" s="271"/>
      <c r="D104" s="271"/>
      <c r="E104" s="272"/>
      <c r="F104" s="10">
        <v>96</v>
      </c>
      <c r="G104" s="88">
        <v>0</v>
      </c>
      <c r="H104" s="89">
        <v>5132300</v>
      </c>
      <c r="I104" s="90">
        <f t="shared" si="5"/>
        <v>5132300</v>
      </c>
      <c r="J104" s="88">
        <v>0</v>
      </c>
      <c r="K104" s="89">
        <v>6487900</v>
      </c>
      <c r="L104" s="131">
        <f t="shared" si="6"/>
        <v>6487900</v>
      </c>
      <c r="M104" s="154"/>
      <c r="N104" s="154"/>
      <c r="O104" s="153"/>
      <c r="P104" s="154"/>
      <c r="Q104" s="154"/>
      <c r="R104" s="153"/>
      <c r="S104" s="134"/>
      <c r="T104" s="134"/>
      <c r="U104" s="134"/>
      <c r="V104" s="134"/>
      <c r="W104" s="134"/>
      <c r="X104" s="134"/>
    </row>
    <row r="105" spans="1:24" ht="12.75" customHeight="1">
      <c r="A105" s="270" t="s">
        <v>295</v>
      </c>
      <c r="B105" s="271"/>
      <c r="C105" s="271"/>
      <c r="D105" s="271"/>
      <c r="E105" s="272"/>
      <c r="F105" s="10">
        <v>97</v>
      </c>
      <c r="G105" s="88">
        <v>0</v>
      </c>
      <c r="H105" s="89">
        <v>7055533</v>
      </c>
      <c r="I105" s="90">
        <f t="shared" si="5"/>
        <v>7055533</v>
      </c>
      <c r="J105" s="88">
        <v>0</v>
      </c>
      <c r="K105" s="89">
        <v>7055533</v>
      </c>
      <c r="L105" s="131">
        <f t="shared" si="6"/>
        <v>7055533</v>
      </c>
      <c r="M105" s="154"/>
      <c r="N105" s="154"/>
      <c r="O105" s="153"/>
      <c r="P105" s="154"/>
      <c r="Q105" s="154"/>
      <c r="R105" s="153"/>
      <c r="S105" s="134"/>
      <c r="T105" s="134"/>
      <c r="U105" s="134"/>
      <c r="V105" s="134"/>
      <c r="W105" s="134"/>
      <c r="X105" s="134"/>
    </row>
    <row r="106" spans="1:24" ht="12.75" customHeight="1">
      <c r="A106" s="270" t="s">
        <v>296</v>
      </c>
      <c r="B106" s="271"/>
      <c r="C106" s="271"/>
      <c r="D106" s="271"/>
      <c r="E106" s="272"/>
      <c r="F106" s="10">
        <v>98</v>
      </c>
      <c r="G106" s="88">
        <v>692169.75</v>
      </c>
      <c r="H106" s="89">
        <v>32393348</v>
      </c>
      <c r="I106" s="90">
        <f t="shared" si="5"/>
        <v>33085517.75</v>
      </c>
      <c r="J106" s="88">
        <v>0</v>
      </c>
      <c r="K106" s="89">
        <v>21993430</v>
      </c>
      <c r="L106" s="131">
        <f t="shared" si="6"/>
        <v>21993430</v>
      </c>
      <c r="M106" s="154"/>
      <c r="N106" s="154"/>
      <c r="O106" s="153"/>
      <c r="P106" s="154"/>
      <c r="Q106" s="154"/>
      <c r="R106" s="153"/>
      <c r="S106" s="134"/>
      <c r="T106" s="134"/>
      <c r="U106" s="134"/>
      <c r="V106" s="134"/>
      <c r="W106" s="134"/>
      <c r="X106" s="134"/>
    </row>
    <row r="107" spans="1:24" ht="33" customHeight="1">
      <c r="A107" s="264" t="s">
        <v>297</v>
      </c>
      <c r="B107" s="265"/>
      <c r="C107" s="265"/>
      <c r="D107" s="271"/>
      <c r="E107" s="272"/>
      <c r="F107" s="10">
        <v>99</v>
      </c>
      <c r="G107" s="88">
        <v>335664097.69</v>
      </c>
      <c r="H107" s="89">
        <v>0</v>
      </c>
      <c r="I107" s="90">
        <f t="shared" si="5"/>
        <v>335664097.69</v>
      </c>
      <c r="J107" s="88">
        <v>434791407.22</v>
      </c>
      <c r="K107" s="89">
        <v>0</v>
      </c>
      <c r="L107" s="131">
        <f t="shared" si="6"/>
        <v>434791407.22</v>
      </c>
      <c r="M107" s="154"/>
      <c r="N107" s="154"/>
      <c r="O107" s="153"/>
      <c r="P107" s="154"/>
      <c r="Q107" s="154"/>
      <c r="R107" s="153"/>
      <c r="S107" s="134"/>
      <c r="T107" s="134"/>
      <c r="U107" s="134"/>
      <c r="V107" s="134"/>
      <c r="W107" s="134"/>
      <c r="X107" s="134"/>
    </row>
    <row r="108" spans="1:24" ht="12.75" customHeight="1">
      <c r="A108" s="264" t="s">
        <v>182</v>
      </c>
      <c r="B108" s="265"/>
      <c r="C108" s="265"/>
      <c r="D108" s="271"/>
      <c r="E108" s="272"/>
      <c r="F108" s="10">
        <v>100</v>
      </c>
      <c r="G108" s="137">
        <f>G109+G110</f>
        <v>5357558.19</v>
      </c>
      <c r="H108" s="138">
        <f>H109+H110</f>
        <v>100477313.75999999</v>
      </c>
      <c r="I108" s="90">
        <f t="shared" si="5"/>
        <v>105834871.94999999</v>
      </c>
      <c r="J108" s="137">
        <f>J109+J110</f>
        <v>3318529.33</v>
      </c>
      <c r="K108" s="138">
        <f>K109+K110</f>
        <v>100316437.56</v>
      </c>
      <c r="L108" s="131">
        <f t="shared" si="6"/>
        <v>103634966.89</v>
      </c>
      <c r="M108" s="153"/>
      <c r="N108" s="153"/>
      <c r="O108" s="153"/>
      <c r="P108" s="153"/>
      <c r="Q108" s="153"/>
      <c r="R108" s="153"/>
      <c r="S108" s="134"/>
      <c r="T108" s="134"/>
      <c r="U108" s="134"/>
      <c r="V108" s="134"/>
      <c r="W108" s="134"/>
      <c r="X108" s="134"/>
    </row>
    <row r="109" spans="1:24" ht="12.75" customHeight="1">
      <c r="A109" s="270" t="s">
        <v>239</v>
      </c>
      <c r="B109" s="271"/>
      <c r="C109" s="271"/>
      <c r="D109" s="271"/>
      <c r="E109" s="272"/>
      <c r="F109" s="10">
        <v>101</v>
      </c>
      <c r="G109" s="88">
        <v>5357558.19</v>
      </c>
      <c r="H109" s="89">
        <v>95961565.02</v>
      </c>
      <c r="I109" s="90">
        <f t="shared" si="5"/>
        <v>101319123.21</v>
      </c>
      <c r="J109" s="88">
        <v>3063588.7800000003</v>
      </c>
      <c r="K109" s="89">
        <v>95800688.82000001</v>
      </c>
      <c r="L109" s="131">
        <f t="shared" si="6"/>
        <v>98864277.60000001</v>
      </c>
      <c r="M109" s="154"/>
      <c r="N109" s="154"/>
      <c r="O109" s="153"/>
      <c r="P109" s="154"/>
      <c r="Q109" s="154"/>
      <c r="R109" s="153"/>
      <c r="S109" s="134"/>
      <c r="T109" s="134"/>
      <c r="U109" s="134"/>
      <c r="V109" s="134"/>
      <c r="W109" s="134"/>
      <c r="X109" s="134"/>
    </row>
    <row r="110" spans="1:24" ht="12.75" customHeight="1">
      <c r="A110" s="270" t="s">
        <v>240</v>
      </c>
      <c r="B110" s="271"/>
      <c r="C110" s="271"/>
      <c r="D110" s="271"/>
      <c r="E110" s="272"/>
      <c r="F110" s="10">
        <v>102</v>
      </c>
      <c r="G110" s="88">
        <v>0</v>
      </c>
      <c r="H110" s="89">
        <v>4515748.74</v>
      </c>
      <c r="I110" s="90">
        <f t="shared" si="5"/>
        <v>4515748.74</v>
      </c>
      <c r="J110" s="88">
        <v>254940.55</v>
      </c>
      <c r="K110" s="89">
        <v>4515748.74</v>
      </c>
      <c r="L110" s="131">
        <f t="shared" si="6"/>
        <v>4770689.29</v>
      </c>
      <c r="M110" s="154"/>
      <c r="N110" s="154"/>
      <c r="O110" s="153"/>
      <c r="P110" s="154"/>
      <c r="Q110" s="154"/>
      <c r="R110" s="153"/>
      <c r="S110" s="134"/>
      <c r="T110" s="134"/>
      <c r="U110" s="134"/>
      <c r="V110" s="134"/>
      <c r="W110" s="134"/>
      <c r="X110" s="134"/>
    </row>
    <row r="111" spans="1:24" ht="12.75" customHeight="1">
      <c r="A111" s="264" t="s">
        <v>183</v>
      </c>
      <c r="B111" s="265"/>
      <c r="C111" s="265"/>
      <c r="D111" s="271"/>
      <c r="E111" s="272"/>
      <c r="F111" s="10">
        <v>103</v>
      </c>
      <c r="G111" s="137">
        <f>G112+G113</f>
        <v>18062982.01</v>
      </c>
      <c r="H111" s="138">
        <f>H112+H113</f>
        <v>64853915.35</v>
      </c>
      <c r="I111" s="90">
        <f t="shared" si="5"/>
        <v>82916897.36</v>
      </c>
      <c r="J111" s="137">
        <f>J112+J113</f>
        <v>22118988.906680003</v>
      </c>
      <c r="K111" s="138">
        <f>K112+K113</f>
        <v>87707886.67052618</v>
      </c>
      <c r="L111" s="131">
        <f t="shared" si="6"/>
        <v>109826875.57720618</v>
      </c>
      <c r="M111" s="153"/>
      <c r="N111" s="153"/>
      <c r="O111" s="153"/>
      <c r="P111" s="153"/>
      <c r="Q111" s="153"/>
      <c r="R111" s="153"/>
      <c r="S111" s="134"/>
      <c r="T111" s="134"/>
      <c r="U111" s="134"/>
      <c r="V111" s="134"/>
      <c r="W111" s="134"/>
      <c r="X111" s="134"/>
    </row>
    <row r="112" spans="1:24" ht="12.75" customHeight="1">
      <c r="A112" s="270" t="s">
        <v>241</v>
      </c>
      <c r="B112" s="271"/>
      <c r="C112" s="271"/>
      <c r="D112" s="271"/>
      <c r="E112" s="272"/>
      <c r="F112" s="10">
        <v>104</v>
      </c>
      <c r="G112" s="88">
        <v>18062982.01</v>
      </c>
      <c r="H112" s="89">
        <v>55303597.99</v>
      </c>
      <c r="I112" s="90">
        <f t="shared" si="5"/>
        <v>73366580</v>
      </c>
      <c r="J112" s="88">
        <v>14703322.75</v>
      </c>
      <c r="K112" s="89">
        <v>45948591.73</v>
      </c>
      <c r="L112" s="131">
        <f t="shared" si="6"/>
        <v>60651914.48</v>
      </c>
      <c r="M112" s="154"/>
      <c r="N112" s="154"/>
      <c r="O112" s="153"/>
      <c r="P112" s="154"/>
      <c r="Q112" s="154"/>
      <c r="R112" s="153"/>
      <c r="S112" s="134"/>
      <c r="T112" s="134"/>
      <c r="U112" s="134"/>
      <c r="V112" s="134"/>
      <c r="W112" s="134"/>
      <c r="X112" s="134"/>
    </row>
    <row r="113" spans="1:24" ht="12.75" customHeight="1">
      <c r="A113" s="270" t="s">
        <v>242</v>
      </c>
      <c r="B113" s="271"/>
      <c r="C113" s="271"/>
      <c r="D113" s="271"/>
      <c r="E113" s="272"/>
      <c r="F113" s="10">
        <v>105</v>
      </c>
      <c r="G113" s="88">
        <v>0</v>
      </c>
      <c r="H113" s="89">
        <v>9550317.36</v>
      </c>
      <c r="I113" s="90">
        <f t="shared" si="5"/>
        <v>9550317.36</v>
      </c>
      <c r="J113" s="88">
        <v>7415666.156680004</v>
      </c>
      <c r="K113" s="89">
        <v>41759294.94052617</v>
      </c>
      <c r="L113" s="131">
        <f t="shared" si="6"/>
        <v>49174961.097206175</v>
      </c>
      <c r="M113" s="154"/>
      <c r="N113" s="154"/>
      <c r="O113" s="153"/>
      <c r="P113" s="154"/>
      <c r="Q113" s="154"/>
      <c r="R113" s="153"/>
      <c r="S113" s="134"/>
      <c r="T113" s="134"/>
      <c r="U113" s="134"/>
      <c r="V113" s="134"/>
      <c r="W113" s="134"/>
      <c r="X113" s="134"/>
    </row>
    <row r="114" spans="1:24" ht="12.75" customHeight="1">
      <c r="A114" s="264" t="s">
        <v>298</v>
      </c>
      <c r="B114" s="265"/>
      <c r="C114" s="265"/>
      <c r="D114" s="271"/>
      <c r="E114" s="272"/>
      <c r="F114" s="10">
        <v>106</v>
      </c>
      <c r="G114" s="88">
        <v>0</v>
      </c>
      <c r="H114" s="89">
        <v>0</v>
      </c>
      <c r="I114" s="90">
        <f t="shared" si="5"/>
        <v>0</v>
      </c>
      <c r="J114" s="88">
        <v>0</v>
      </c>
      <c r="K114" s="89">
        <v>0</v>
      </c>
      <c r="L114" s="131">
        <f t="shared" si="6"/>
        <v>0</v>
      </c>
      <c r="M114" s="154"/>
      <c r="N114" s="154"/>
      <c r="O114" s="153"/>
      <c r="P114" s="154"/>
      <c r="Q114" s="154"/>
      <c r="R114" s="153"/>
      <c r="S114" s="134"/>
      <c r="T114" s="134"/>
      <c r="U114" s="134"/>
      <c r="V114" s="134"/>
      <c r="W114" s="134"/>
      <c r="X114" s="134"/>
    </row>
    <row r="115" spans="1:24" ht="12.75" customHeight="1">
      <c r="A115" s="264" t="s">
        <v>184</v>
      </c>
      <c r="B115" s="265"/>
      <c r="C115" s="265"/>
      <c r="D115" s="271"/>
      <c r="E115" s="272"/>
      <c r="F115" s="10">
        <v>107</v>
      </c>
      <c r="G115" s="137">
        <f>G116+G117+G118</f>
        <v>298762</v>
      </c>
      <c r="H115" s="138">
        <f>H116+H117+H118</f>
        <v>13950346</v>
      </c>
      <c r="I115" s="90">
        <f t="shared" si="5"/>
        <v>14249108</v>
      </c>
      <c r="J115" s="137">
        <f>J116+J117+J118</f>
        <v>221050.92</v>
      </c>
      <c r="K115" s="138">
        <f>K116+K117+K118</f>
        <v>17068878.77</v>
      </c>
      <c r="L115" s="131">
        <f t="shared" si="6"/>
        <v>17289929.69</v>
      </c>
      <c r="M115" s="153"/>
      <c r="N115" s="153"/>
      <c r="O115" s="153"/>
      <c r="P115" s="153"/>
      <c r="Q115" s="153"/>
      <c r="R115" s="153"/>
      <c r="S115" s="134"/>
      <c r="T115" s="134"/>
      <c r="U115" s="134"/>
      <c r="V115" s="134"/>
      <c r="W115" s="134"/>
      <c r="X115" s="134"/>
    </row>
    <row r="116" spans="1:24" ht="12.75" customHeight="1">
      <c r="A116" s="270" t="s">
        <v>224</v>
      </c>
      <c r="B116" s="271"/>
      <c r="C116" s="271"/>
      <c r="D116" s="271"/>
      <c r="E116" s="272"/>
      <c r="F116" s="10">
        <v>108</v>
      </c>
      <c r="G116" s="88">
        <v>0</v>
      </c>
      <c r="H116" s="89">
        <v>0</v>
      </c>
      <c r="I116" s="90">
        <f t="shared" si="5"/>
        <v>0</v>
      </c>
      <c r="J116" s="88">
        <v>0</v>
      </c>
      <c r="K116" s="89">
        <v>0</v>
      </c>
      <c r="L116" s="131">
        <f t="shared" si="6"/>
        <v>0</v>
      </c>
      <c r="M116" s="154"/>
      <c r="N116" s="154"/>
      <c r="O116" s="153"/>
      <c r="P116" s="154"/>
      <c r="Q116" s="154"/>
      <c r="R116" s="153"/>
      <c r="S116" s="134"/>
      <c r="T116" s="134"/>
      <c r="U116" s="134"/>
      <c r="V116" s="134"/>
      <c r="W116" s="134"/>
      <c r="X116" s="134"/>
    </row>
    <row r="117" spans="1:24" ht="12.75" customHeight="1">
      <c r="A117" s="270" t="s">
        <v>225</v>
      </c>
      <c r="B117" s="271"/>
      <c r="C117" s="271"/>
      <c r="D117" s="271"/>
      <c r="E117" s="272"/>
      <c r="F117" s="10">
        <v>109</v>
      </c>
      <c r="G117" s="88">
        <v>0</v>
      </c>
      <c r="H117" s="89">
        <v>0</v>
      </c>
      <c r="I117" s="90">
        <f t="shared" si="5"/>
        <v>0</v>
      </c>
      <c r="J117" s="88">
        <v>0</v>
      </c>
      <c r="K117" s="89">
        <v>0</v>
      </c>
      <c r="L117" s="131">
        <f t="shared" si="6"/>
        <v>0</v>
      </c>
      <c r="M117" s="154"/>
      <c r="N117" s="154"/>
      <c r="O117" s="153"/>
      <c r="P117" s="154"/>
      <c r="Q117" s="154"/>
      <c r="R117" s="153"/>
      <c r="S117" s="134"/>
      <c r="T117" s="134"/>
      <c r="U117" s="134"/>
      <c r="V117" s="134"/>
      <c r="W117" s="134"/>
      <c r="X117" s="134"/>
    </row>
    <row r="118" spans="1:24" ht="12.75" customHeight="1">
      <c r="A118" s="270" t="s">
        <v>226</v>
      </c>
      <c r="B118" s="271"/>
      <c r="C118" s="271"/>
      <c r="D118" s="271"/>
      <c r="E118" s="272"/>
      <c r="F118" s="10">
        <v>110</v>
      </c>
      <c r="G118" s="88">
        <v>298762</v>
      </c>
      <c r="H118" s="89">
        <v>13950346</v>
      </c>
      <c r="I118" s="90">
        <f t="shared" si="5"/>
        <v>14249108</v>
      </c>
      <c r="J118" s="88">
        <v>221050.92</v>
      </c>
      <c r="K118" s="89">
        <v>17068878.77</v>
      </c>
      <c r="L118" s="131">
        <f t="shared" si="6"/>
        <v>17289929.69</v>
      </c>
      <c r="M118" s="154"/>
      <c r="N118" s="154"/>
      <c r="O118" s="153"/>
      <c r="P118" s="154"/>
      <c r="Q118" s="154"/>
      <c r="R118" s="153"/>
      <c r="S118" s="134"/>
      <c r="T118" s="134"/>
      <c r="U118" s="134"/>
      <c r="V118" s="134"/>
      <c r="W118" s="134"/>
      <c r="X118" s="134"/>
    </row>
    <row r="119" spans="1:24" ht="12.75" customHeight="1">
      <c r="A119" s="264" t="s">
        <v>185</v>
      </c>
      <c r="B119" s="265"/>
      <c r="C119" s="265"/>
      <c r="D119" s="271"/>
      <c r="E119" s="272"/>
      <c r="F119" s="10">
        <v>111</v>
      </c>
      <c r="G119" s="137">
        <f>G120+G121+G122+G123</f>
        <v>18765408.03</v>
      </c>
      <c r="H119" s="138">
        <f>H120+H121+H122+H123</f>
        <v>217978296.34000003</v>
      </c>
      <c r="I119" s="90">
        <f t="shared" si="5"/>
        <v>236743704.37000003</v>
      </c>
      <c r="J119" s="137">
        <f>J120+J121+J122+J123</f>
        <v>11033981.39</v>
      </c>
      <c r="K119" s="138">
        <f>K120+K121+K122+K123</f>
        <v>220779482.42000002</v>
      </c>
      <c r="L119" s="131">
        <f t="shared" si="6"/>
        <v>231813463.81</v>
      </c>
      <c r="M119" s="153"/>
      <c r="N119" s="153"/>
      <c r="O119" s="153"/>
      <c r="P119" s="153"/>
      <c r="Q119" s="153"/>
      <c r="R119" s="153"/>
      <c r="S119" s="134"/>
      <c r="T119" s="134"/>
      <c r="U119" s="134"/>
      <c r="V119" s="134"/>
      <c r="W119" s="134"/>
      <c r="X119" s="134"/>
    </row>
    <row r="120" spans="1:24" ht="12.75" customHeight="1">
      <c r="A120" s="270" t="s">
        <v>227</v>
      </c>
      <c r="B120" s="271"/>
      <c r="C120" s="271"/>
      <c r="D120" s="271"/>
      <c r="E120" s="272"/>
      <c r="F120" s="10">
        <v>112</v>
      </c>
      <c r="G120" s="88">
        <v>6535120.479999999</v>
      </c>
      <c r="H120" s="89">
        <v>83610811.94</v>
      </c>
      <c r="I120" s="90">
        <f t="shared" si="5"/>
        <v>90145932.42</v>
      </c>
      <c r="J120" s="88">
        <v>4692104.8100000005</v>
      </c>
      <c r="K120" s="89">
        <v>81962573.90000002</v>
      </c>
      <c r="L120" s="131">
        <f t="shared" si="6"/>
        <v>86654678.71000002</v>
      </c>
      <c r="M120" s="154"/>
      <c r="N120" s="154"/>
      <c r="O120" s="153"/>
      <c r="P120" s="154"/>
      <c r="Q120" s="154"/>
      <c r="R120" s="153"/>
      <c r="S120" s="134"/>
      <c r="T120" s="134"/>
      <c r="U120" s="134"/>
      <c r="V120" s="134"/>
      <c r="W120" s="134"/>
      <c r="X120" s="134"/>
    </row>
    <row r="121" spans="1:24" ht="12.75" customHeight="1">
      <c r="A121" s="270" t="s">
        <v>228</v>
      </c>
      <c r="B121" s="271"/>
      <c r="C121" s="271"/>
      <c r="D121" s="271"/>
      <c r="E121" s="272"/>
      <c r="F121" s="10">
        <v>113</v>
      </c>
      <c r="G121" s="88">
        <v>0</v>
      </c>
      <c r="H121" s="89">
        <v>54067073.35000001</v>
      </c>
      <c r="I121" s="90">
        <f t="shared" si="5"/>
        <v>54067073.35000001</v>
      </c>
      <c r="J121" s="88">
        <v>15734.98</v>
      </c>
      <c r="K121" s="89">
        <v>58462069.50999996</v>
      </c>
      <c r="L121" s="131">
        <f t="shared" si="6"/>
        <v>58477804.48999996</v>
      </c>
      <c r="M121" s="154"/>
      <c r="N121" s="154"/>
      <c r="O121" s="153"/>
      <c r="P121" s="154"/>
      <c r="Q121" s="154"/>
      <c r="R121" s="153"/>
      <c r="S121" s="134"/>
      <c r="T121" s="134"/>
      <c r="U121" s="134"/>
      <c r="V121" s="134"/>
      <c r="W121" s="134"/>
      <c r="X121" s="134"/>
    </row>
    <row r="122" spans="1:24" ht="12.75" customHeight="1">
      <c r="A122" s="270" t="s">
        <v>229</v>
      </c>
      <c r="B122" s="271"/>
      <c r="C122" s="271"/>
      <c r="D122" s="271"/>
      <c r="E122" s="272"/>
      <c r="F122" s="10">
        <v>114</v>
      </c>
      <c r="G122" s="88">
        <v>0</v>
      </c>
      <c r="H122" s="89">
        <v>0</v>
      </c>
      <c r="I122" s="90">
        <f t="shared" si="5"/>
        <v>0</v>
      </c>
      <c r="J122" s="88">
        <v>0</v>
      </c>
      <c r="K122" s="89">
        <v>0</v>
      </c>
      <c r="L122" s="131">
        <f t="shared" si="6"/>
        <v>0</v>
      </c>
      <c r="M122" s="154"/>
      <c r="N122" s="154"/>
      <c r="O122" s="153"/>
      <c r="P122" s="154"/>
      <c r="Q122" s="154"/>
      <c r="R122" s="153"/>
      <c r="S122" s="134"/>
      <c r="T122" s="134"/>
      <c r="U122" s="134"/>
      <c r="V122" s="134"/>
      <c r="W122" s="134"/>
      <c r="X122" s="134"/>
    </row>
    <row r="123" spans="1:24" ht="12.75" customHeight="1">
      <c r="A123" s="270" t="s">
        <v>230</v>
      </c>
      <c r="B123" s="271"/>
      <c r="C123" s="271"/>
      <c r="D123" s="271"/>
      <c r="E123" s="272"/>
      <c r="F123" s="10">
        <v>115</v>
      </c>
      <c r="G123" s="88">
        <v>12230287.550000003</v>
      </c>
      <c r="H123" s="89">
        <v>80300411.05</v>
      </c>
      <c r="I123" s="90">
        <f t="shared" si="5"/>
        <v>92530698.6</v>
      </c>
      <c r="J123" s="88">
        <v>6326141.600000001</v>
      </c>
      <c r="K123" s="89">
        <v>80354839.01000004</v>
      </c>
      <c r="L123" s="131">
        <f t="shared" si="6"/>
        <v>86680980.61000003</v>
      </c>
      <c r="M123" s="154"/>
      <c r="N123" s="154"/>
      <c r="O123" s="153"/>
      <c r="P123" s="154"/>
      <c r="Q123" s="154"/>
      <c r="R123" s="153"/>
      <c r="S123" s="134"/>
      <c r="T123" s="134"/>
      <c r="U123" s="134"/>
      <c r="V123" s="134"/>
      <c r="W123" s="134"/>
      <c r="X123" s="134"/>
    </row>
    <row r="124" spans="1:24" ht="26.25" customHeight="1">
      <c r="A124" s="264" t="s">
        <v>186</v>
      </c>
      <c r="B124" s="265"/>
      <c r="C124" s="265"/>
      <c r="D124" s="271"/>
      <c r="E124" s="272"/>
      <c r="F124" s="10">
        <v>116</v>
      </c>
      <c r="G124" s="137">
        <f aca="true" t="shared" si="7" ref="G124:L124">G125+G126</f>
        <v>8126407.46</v>
      </c>
      <c r="H124" s="138">
        <f t="shared" si="7"/>
        <v>343363486.9100001</v>
      </c>
      <c r="I124" s="90">
        <f t="shared" si="7"/>
        <v>351489894.37000006</v>
      </c>
      <c r="J124" s="137">
        <f t="shared" si="7"/>
        <v>19331325.780000005</v>
      </c>
      <c r="K124" s="138">
        <f t="shared" si="7"/>
        <v>333594410.7100001</v>
      </c>
      <c r="L124" s="131">
        <f t="shared" si="7"/>
        <v>352925736.4900001</v>
      </c>
      <c r="M124" s="153"/>
      <c r="N124" s="153"/>
      <c r="O124" s="153"/>
      <c r="P124" s="153"/>
      <c r="Q124" s="153"/>
      <c r="R124" s="153"/>
      <c r="S124" s="134"/>
      <c r="T124" s="134"/>
      <c r="U124" s="134"/>
      <c r="V124" s="134"/>
      <c r="W124" s="134"/>
      <c r="X124" s="134"/>
    </row>
    <row r="125" spans="1:24" ht="12.75" customHeight="1">
      <c r="A125" s="270" t="s">
        <v>231</v>
      </c>
      <c r="B125" s="271"/>
      <c r="C125" s="271"/>
      <c r="D125" s="271"/>
      <c r="E125" s="272"/>
      <c r="F125" s="10">
        <v>117</v>
      </c>
      <c r="G125" s="88">
        <v>0</v>
      </c>
      <c r="H125" s="89">
        <v>0</v>
      </c>
      <c r="I125" s="90">
        <f t="shared" si="5"/>
        <v>0</v>
      </c>
      <c r="J125" s="88">
        <v>0</v>
      </c>
      <c r="K125" s="89">
        <v>0</v>
      </c>
      <c r="L125" s="131">
        <f>+J125+K125</f>
        <v>0</v>
      </c>
      <c r="M125" s="154"/>
      <c r="N125" s="154"/>
      <c r="O125" s="153"/>
      <c r="P125" s="154"/>
      <c r="Q125" s="154"/>
      <c r="R125" s="153"/>
      <c r="S125" s="134"/>
      <c r="T125" s="134"/>
      <c r="U125" s="134"/>
      <c r="V125" s="134"/>
      <c r="W125" s="134"/>
      <c r="X125" s="134"/>
    </row>
    <row r="126" spans="1:24" ht="12.75" customHeight="1">
      <c r="A126" s="270" t="s">
        <v>232</v>
      </c>
      <c r="B126" s="271"/>
      <c r="C126" s="271"/>
      <c r="D126" s="271"/>
      <c r="E126" s="272"/>
      <c r="F126" s="10">
        <v>118</v>
      </c>
      <c r="G126" s="88">
        <v>8126407.46</v>
      </c>
      <c r="H126" s="89">
        <v>343363486.9100001</v>
      </c>
      <c r="I126" s="90">
        <f t="shared" si="5"/>
        <v>351489894.37000006</v>
      </c>
      <c r="J126" s="88">
        <v>19331325.780000005</v>
      </c>
      <c r="K126" s="89">
        <v>333594410.7100001</v>
      </c>
      <c r="L126" s="131">
        <f>+J126+K126</f>
        <v>352925736.4900001</v>
      </c>
      <c r="M126" s="154"/>
      <c r="N126" s="154"/>
      <c r="O126" s="153"/>
      <c r="P126" s="154"/>
      <c r="Q126" s="154"/>
      <c r="R126" s="153"/>
      <c r="S126" s="134"/>
      <c r="T126" s="134"/>
      <c r="U126" s="134"/>
      <c r="V126" s="134"/>
      <c r="W126" s="134"/>
      <c r="X126" s="134"/>
    </row>
    <row r="127" spans="1:24" ht="12.75" customHeight="1">
      <c r="A127" s="264" t="s">
        <v>187</v>
      </c>
      <c r="B127" s="265"/>
      <c r="C127" s="265"/>
      <c r="D127" s="271"/>
      <c r="E127" s="272"/>
      <c r="F127" s="10">
        <v>119</v>
      </c>
      <c r="G127" s="137">
        <f>G79+G99+G100+G107+G108+G111+G114+G115+G119+G124</f>
        <v>3041630682.736261</v>
      </c>
      <c r="H127" s="138">
        <f>H79+H99+H100+H107+H108+H111+H114+H115+H119+H124</f>
        <v>6703500902.4279785</v>
      </c>
      <c r="I127" s="90">
        <f t="shared" si="5"/>
        <v>9745131585.16424</v>
      </c>
      <c r="J127" s="137">
        <f>J79+J99+J100+J107+J108+J111+J114+J115+J119+J124</f>
        <v>3211822188.0700006</v>
      </c>
      <c r="K127" s="138">
        <f>K79+K99+K100+K107+K108+K111+K114+K115+K119+K124</f>
        <v>7009310865.83</v>
      </c>
      <c r="L127" s="131">
        <f>+J127+K127</f>
        <v>10221133053.900002</v>
      </c>
      <c r="M127" s="153"/>
      <c r="N127" s="153"/>
      <c r="O127" s="153"/>
      <c r="P127" s="153"/>
      <c r="Q127" s="153"/>
      <c r="R127" s="153"/>
      <c r="S127" s="134"/>
      <c r="T127" s="134"/>
      <c r="U127" s="134"/>
      <c r="V127" s="134"/>
      <c r="W127" s="134"/>
      <c r="X127" s="134"/>
    </row>
    <row r="128" spans="1:24" ht="12.75" customHeight="1">
      <c r="A128" s="267" t="s">
        <v>33</v>
      </c>
      <c r="B128" s="268"/>
      <c r="C128" s="268"/>
      <c r="D128" s="273"/>
      <c r="E128" s="274"/>
      <c r="F128" s="12">
        <v>120</v>
      </c>
      <c r="G128" s="91">
        <v>90282226.71</v>
      </c>
      <c r="H128" s="92">
        <v>2030812803.43</v>
      </c>
      <c r="I128" s="93">
        <f t="shared" si="5"/>
        <v>2121095030.14</v>
      </c>
      <c r="J128" s="91">
        <v>172028970.68</v>
      </c>
      <c r="K128" s="92">
        <v>2579201307.9300003</v>
      </c>
      <c r="L128" s="179">
        <f>+J128+K128</f>
        <v>2751230278.61</v>
      </c>
      <c r="M128" s="154"/>
      <c r="N128" s="154"/>
      <c r="O128" s="153"/>
      <c r="P128" s="154"/>
      <c r="Q128" s="154"/>
      <c r="R128" s="153"/>
      <c r="S128" s="134"/>
      <c r="T128" s="134"/>
      <c r="U128" s="134"/>
      <c r="V128" s="134"/>
      <c r="W128" s="134"/>
      <c r="X128" s="134"/>
    </row>
    <row r="129" spans="1:24" ht="12">
      <c r="A129" s="275" t="s">
        <v>371</v>
      </c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7"/>
      <c r="S129" s="134"/>
      <c r="T129" s="134"/>
      <c r="U129" s="134"/>
      <c r="V129" s="134"/>
      <c r="W129" s="134"/>
      <c r="X129" s="134"/>
    </row>
    <row r="130" spans="1:24" ht="12">
      <c r="A130" s="278" t="s">
        <v>55</v>
      </c>
      <c r="B130" s="279"/>
      <c r="C130" s="279"/>
      <c r="D130" s="279"/>
      <c r="E130" s="279"/>
      <c r="F130" s="9">
        <v>121</v>
      </c>
      <c r="G130" s="70"/>
      <c r="H130" s="71"/>
      <c r="I130" s="72"/>
      <c r="J130" s="70"/>
      <c r="K130" s="71"/>
      <c r="L130" s="150"/>
      <c r="S130" s="134"/>
      <c r="T130" s="134"/>
      <c r="U130" s="134"/>
      <c r="V130" s="134"/>
      <c r="W130" s="134"/>
      <c r="X130" s="134"/>
    </row>
    <row r="131" spans="1:24" ht="12">
      <c r="A131" s="264" t="s">
        <v>97</v>
      </c>
      <c r="B131" s="265"/>
      <c r="C131" s="265"/>
      <c r="D131" s="265"/>
      <c r="E131" s="266"/>
      <c r="F131" s="10">
        <v>122</v>
      </c>
      <c r="G131" s="5"/>
      <c r="H131" s="6"/>
      <c r="I131" s="73"/>
      <c r="J131" s="5"/>
      <c r="K131" s="6"/>
      <c r="L131" s="151"/>
      <c r="S131" s="134"/>
      <c r="T131" s="134"/>
      <c r="U131" s="134"/>
      <c r="V131" s="134"/>
      <c r="W131" s="134"/>
      <c r="X131" s="134"/>
    </row>
    <row r="132" spans="1:24" ht="12">
      <c r="A132" s="267" t="s">
        <v>98</v>
      </c>
      <c r="B132" s="268"/>
      <c r="C132" s="268"/>
      <c r="D132" s="268"/>
      <c r="E132" s="269"/>
      <c r="F132" s="11">
        <v>123</v>
      </c>
      <c r="G132" s="7"/>
      <c r="H132" s="8"/>
      <c r="I132" s="74"/>
      <c r="J132" s="7"/>
      <c r="K132" s="8"/>
      <c r="L132" s="152"/>
      <c r="S132" s="134"/>
      <c r="T132" s="134"/>
      <c r="U132" s="134"/>
      <c r="V132" s="134"/>
      <c r="W132" s="134"/>
      <c r="X132" s="134"/>
    </row>
    <row r="133" spans="1:24" ht="12">
      <c r="A133" s="145" t="s">
        <v>372</v>
      </c>
      <c r="B133" s="146"/>
      <c r="C133" s="146"/>
      <c r="D133" s="146"/>
      <c r="E133" s="146"/>
      <c r="F133" s="146"/>
      <c r="G133" s="1"/>
      <c r="H133" s="2"/>
      <c r="I133" s="2"/>
      <c r="J133" s="2"/>
      <c r="K133" s="3"/>
      <c r="L133" s="3"/>
      <c r="S133" s="134"/>
      <c r="T133" s="134"/>
      <c r="U133" s="134"/>
      <c r="V133" s="134"/>
      <c r="W133" s="134"/>
      <c r="X133" s="134"/>
    </row>
    <row r="134" spans="1:12" ht="12">
      <c r="A134" s="19"/>
      <c r="B134" s="1"/>
      <c r="C134" s="1"/>
      <c r="D134" s="1"/>
      <c r="E134" s="1"/>
      <c r="F134" s="1"/>
      <c r="G134" s="1"/>
      <c r="H134" s="2"/>
      <c r="I134" s="2"/>
      <c r="J134" s="2"/>
      <c r="K134" s="3"/>
      <c r="L134" s="3"/>
    </row>
  </sheetData>
  <sheetProtection/>
  <mergeCells count="134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I95 G98:I98">
    <cfRule type="cellIs" priority="9" dxfId="0" operator="greaterThan" stopIfTrue="1">
      <formula>0</formula>
    </cfRule>
  </conditionalFormatting>
  <conditionalFormatting sqref="L95 L98">
    <cfRule type="cellIs" priority="8" dxfId="0" operator="greaterThan" stopIfTrue="1">
      <formula>0</formula>
    </cfRule>
  </conditionalFormatting>
  <conditionalFormatting sqref="J95:K95 J98:K98">
    <cfRule type="cellIs" priority="7" dxfId="0" operator="greaterThan" stopIfTrue="1">
      <formula>0</formula>
    </cfRule>
  </conditionalFormatting>
  <conditionalFormatting sqref="M95:O95 M98:O98">
    <cfRule type="cellIs" priority="3" dxfId="0" operator="greaterThan" stopIfTrue="1">
      <formula>0</formula>
    </cfRule>
  </conditionalFormatting>
  <conditionalFormatting sqref="R95 R98">
    <cfRule type="cellIs" priority="2" dxfId="0" operator="greaterThan" stopIfTrue="1">
      <formula>0</formula>
    </cfRule>
  </conditionalFormatting>
  <conditionalFormatting sqref="P95:Q95 P98:Q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customProperties>
    <customPr name="EpmWorksheetKeyString_GUID" r:id="rId2"/>
  </customProperties>
  <ignoredErrors>
    <ignoredError sqref="A40:F44 A81:F95 A80:F80 A101:F107 A100:F100 A109:F110 A108:F108 A112:F114 A111:F111 A116:F118 A115:F115 A97:F99 A96:F96 A78:F78 A72:F72 A46:F52 A45:F45 A120:F123 A119:F119 A54:F55 A53:F53 A57:F60 A56:F56 A62:F64 A61:F61 A67:F71 A65:F65 A125:F125 A124:F124 A66:F66 A73:F77 A79:F79 J100:K101" formulaRange="1"/>
    <ignoredError sqref="I79 I85 I80 I124 I81:I84 I86:I87 I18 I11:I17 I19:I27 L18 I28:I34 H46:I52 I45 H54:I55 I53 H58:I60 I56:I57 H62:I64 I61 G67:I71 I65:I66 G73:I75 I72 G77:I77 I76 I39 G90:I92 G109:I110 I108 I89 G94:I95 I93 G97:I99 I96 G112:I114 I111 G116:I118 I115 G120:I121 I119 I127 L124" formula="1"/>
    <ignoredError sqref="G100:I107 H61 H56:H57 H53 H45 G76:H76 G72:H72 G65:H66 G119:H119 G115:H115 G111:H111 G96:H96 G93:H93 G89:H89 G108:H108" formula="1" formulaRange="1"/>
    <ignoredError sqref="G11:H11 G14:H14 G18:H18 G20:H20 G24:H25 G28:H28 G33:H33 G39:H39 G45 G53 G56:G57 G61 G79:H80 G85:H85 G124:H124 G127:H127" unlockedFormula="1"/>
    <ignoredError sqref="H61 H56:H57 H53 H45 G76:H76 G72:H72 G65:H66 G119:H119 G115:H115 G111:H111 G96:H96 G93:H93 G89:H89 G108:H108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110" zoomScaleSheetLayoutView="11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2.75"/>
  <cols>
    <col min="1" max="5" width="9.140625" style="69" customWidth="1"/>
    <col min="6" max="6" width="9.421875" style="69" bestFit="1" customWidth="1"/>
    <col min="7" max="7" width="11.57421875" style="69" customWidth="1"/>
    <col min="8" max="8" width="11.7109375" style="69" customWidth="1"/>
    <col min="9" max="9" width="12.00390625" style="69" customWidth="1"/>
    <col min="10" max="10" width="11.7109375" style="69" customWidth="1"/>
    <col min="11" max="11" width="11.421875" style="69" customWidth="1"/>
    <col min="12" max="12" width="12.28125" style="69" customWidth="1"/>
    <col min="13" max="13" width="9.140625" style="68" customWidth="1"/>
    <col min="14" max="16" width="14.8515625" style="68" bestFit="1" customWidth="1"/>
    <col min="17" max="17" width="14.7109375" style="68" bestFit="1" customWidth="1"/>
    <col min="18" max="18" width="14.8515625" style="68" bestFit="1" customWidth="1"/>
    <col min="19" max="19" width="14.8515625" style="69" bestFit="1" customWidth="1"/>
    <col min="20" max="16384" width="9.140625" style="69" customWidth="1"/>
  </cols>
  <sheetData>
    <row r="1" spans="1:12" ht="15">
      <c r="A1" s="295" t="s">
        <v>375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2.75" customHeight="1">
      <c r="A2" s="291" t="s">
        <v>402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6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96" t="s">
        <v>58</v>
      </c>
      <c r="L3" s="297"/>
    </row>
    <row r="4" spans="1:12" ht="12.75" customHeight="1">
      <c r="A4" s="287" t="s">
        <v>2</v>
      </c>
      <c r="B4" s="288"/>
      <c r="C4" s="288"/>
      <c r="D4" s="288"/>
      <c r="E4" s="288"/>
      <c r="F4" s="287" t="s">
        <v>222</v>
      </c>
      <c r="G4" s="287" t="s">
        <v>373</v>
      </c>
      <c r="H4" s="288"/>
      <c r="I4" s="288"/>
      <c r="J4" s="287" t="s">
        <v>374</v>
      </c>
      <c r="K4" s="288"/>
      <c r="L4" s="288"/>
    </row>
    <row r="5" spans="1:12" ht="12">
      <c r="A5" s="288"/>
      <c r="B5" s="288"/>
      <c r="C5" s="288"/>
      <c r="D5" s="288"/>
      <c r="E5" s="288"/>
      <c r="F5" s="288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148" t="s">
        <v>363</v>
      </c>
    </row>
    <row r="6" spans="1:12" ht="12">
      <c r="A6" s="287">
        <v>1</v>
      </c>
      <c r="B6" s="287"/>
      <c r="C6" s="287"/>
      <c r="D6" s="287"/>
      <c r="E6" s="287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149" t="s">
        <v>57</v>
      </c>
    </row>
    <row r="7" spans="1:26" ht="12">
      <c r="A7" s="278" t="s">
        <v>99</v>
      </c>
      <c r="B7" s="279"/>
      <c r="C7" s="279"/>
      <c r="D7" s="279"/>
      <c r="E7" s="282"/>
      <c r="F7" s="9">
        <v>124</v>
      </c>
      <c r="G7" s="86">
        <f>SUM(G8:G15)</f>
        <v>129012040.27000006</v>
      </c>
      <c r="H7" s="87">
        <f>SUM(H8:H15)</f>
        <v>451648604.56999964</v>
      </c>
      <c r="I7" s="178">
        <f>G7+H7</f>
        <v>580660644.8399997</v>
      </c>
      <c r="J7" s="86">
        <f>SUM(J8:J15)</f>
        <v>112665794.66999987</v>
      </c>
      <c r="K7" s="180">
        <f>SUM(K8:K15)</f>
        <v>467449694.95000005</v>
      </c>
      <c r="L7" s="178">
        <f>SUM(L8:L15)</f>
        <v>580115489.62</v>
      </c>
      <c r="M7" s="153"/>
      <c r="N7" s="153"/>
      <c r="O7" s="153"/>
      <c r="P7" s="153"/>
      <c r="Q7" s="153"/>
      <c r="R7" s="153"/>
      <c r="S7" s="134"/>
      <c r="T7" s="134"/>
      <c r="U7" s="134"/>
      <c r="V7" s="134"/>
      <c r="W7" s="134"/>
      <c r="X7" s="134"/>
      <c r="Y7" s="134"/>
      <c r="Z7" s="134"/>
    </row>
    <row r="8" spans="1:25" ht="12">
      <c r="A8" s="270" t="s">
        <v>197</v>
      </c>
      <c r="B8" s="271"/>
      <c r="C8" s="271"/>
      <c r="D8" s="271"/>
      <c r="E8" s="272"/>
      <c r="F8" s="10">
        <v>125</v>
      </c>
      <c r="G8" s="138">
        <v>129285652.50000006</v>
      </c>
      <c r="H8" s="138">
        <v>392971891.25999975</v>
      </c>
      <c r="I8" s="131">
        <f aca="true" t="shared" si="0" ref="I8:I71">G8+H8</f>
        <v>522257543.7599998</v>
      </c>
      <c r="J8" s="137">
        <v>112916144.32999986</v>
      </c>
      <c r="K8" s="138">
        <v>375282222.08000016</v>
      </c>
      <c r="L8" s="131">
        <f>SUM(J8:K8)</f>
        <v>488198366.41</v>
      </c>
      <c r="M8" s="154"/>
      <c r="N8" s="154"/>
      <c r="O8" s="153"/>
      <c r="P8" s="154"/>
      <c r="Q8" s="154"/>
      <c r="R8" s="153"/>
      <c r="S8" s="134"/>
      <c r="T8" s="134"/>
      <c r="U8" s="134"/>
      <c r="V8" s="134"/>
      <c r="W8" s="134"/>
      <c r="X8" s="134"/>
      <c r="Y8" s="134"/>
    </row>
    <row r="9" spans="1:25" ht="12">
      <c r="A9" s="270" t="s">
        <v>198</v>
      </c>
      <c r="B9" s="271"/>
      <c r="C9" s="271"/>
      <c r="D9" s="271"/>
      <c r="E9" s="272"/>
      <c r="F9" s="10">
        <v>126</v>
      </c>
      <c r="G9" s="138">
        <v>0</v>
      </c>
      <c r="H9" s="138">
        <v>0</v>
      </c>
      <c r="I9" s="131">
        <f t="shared" si="0"/>
        <v>0</v>
      </c>
      <c r="J9" s="137">
        <v>0</v>
      </c>
      <c r="K9" s="138">
        <v>0</v>
      </c>
      <c r="L9" s="131">
        <f aca="true" t="shared" si="1" ref="L9:L72">SUM(J9:K9)</f>
        <v>0</v>
      </c>
      <c r="M9" s="154"/>
      <c r="N9" s="154"/>
      <c r="O9" s="153"/>
      <c r="P9" s="154"/>
      <c r="Q9" s="154"/>
      <c r="R9" s="153"/>
      <c r="S9" s="134"/>
      <c r="T9" s="134"/>
      <c r="U9" s="134"/>
      <c r="V9" s="134"/>
      <c r="W9" s="134"/>
      <c r="X9" s="134"/>
      <c r="Y9" s="134"/>
    </row>
    <row r="10" spans="1:25" ht="25.5" customHeight="1">
      <c r="A10" s="270" t="s">
        <v>199</v>
      </c>
      <c r="B10" s="271"/>
      <c r="C10" s="271"/>
      <c r="D10" s="271"/>
      <c r="E10" s="272"/>
      <c r="F10" s="10">
        <v>127</v>
      </c>
      <c r="G10" s="138">
        <v>0</v>
      </c>
      <c r="H10" s="138">
        <v>2941439.6499999026</v>
      </c>
      <c r="I10" s="131">
        <f t="shared" si="0"/>
        <v>2941439.6499999026</v>
      </c>
      <c r="J10" s="137">
        <v>0</v>
      </c>
      <c r="K10" s="138">
        <v>-3870838.1000000443</v>
      </c>
      <c r="L10" s="131">
        <f t="shared" si="1"/>
        <v>-3870838.1000000443</v>
      </c>
      <c r="M10" s="154"/>
      <c r="N10" s="154"/>
      <c r="O10" s="153"/>
      <c r="P10" s="154"/>
      <c r="Q10" s="154"/>
      <c r="R10" s="153"/>
      <c r="S10" s="134"/>
      <c r="T10" s="134"/>
      <c r="U10" s="134"/>
      <c r="V10" s="134"/>
      <c r="W10" s="134"/>
      <c r="X10" s="134"/>
      <c r="Y10" s="134"/>
    </row>
    <row r="11" spans="1:25" ht="12">
      <c r="A11" s="270" t="s">
        <v>200</v>
      </c>
      <c r="B11" s="271"/>
      <c r="C11" s="271"/>
      <c r="D11" s="271"/>
      <c r="E11" s="272"/>
      <c r="F11" s="10">
        <v>128</v>
      </c>
      <c r="G11" s="138">
        <v>-26.44999999999709</v>
      </c>
      <c r="H11" s="138">
        <v>-65182764.29999998</v>
      </c>
      <c r="I11" s="131">
        <f t="shared" si="0"/>
        <v>-65182790.749999985</v>
      </c>
      <c r="J11" s="137">
        <v>-20547.949999999997</v>
      </c>
      <c r="K11" s="138">
        <v>-53792065.139999986</v>
      </c>
      <c r="L11" s="131">
        <f t="shared" si="1"/>
        <v>-53812613.08999999</v>
      </c>
      <c r="M11" s="154"/>
      <c r="N11" s="154"/>
      <c r="O11" s="153"/>
      <c r="P11" s="154"/>
      <c r="Q11" s="154"/>
      <c r="R11" s="153"/>
      <c r="S11" s="134"/>
      <c r="T11" s="134"/>
      <c r="U11" s="134"/>
      <c r="V11" s="134"/>
      <c r="W11" s="134"/>
      <c r="X11" s="134"/>
      <c r="Y11" s="134"/>
    </row>
    <row r="12" spans="1:25" ht="12">
      <c r="A12" s="270" t="s">
        <v>201</v>
      </c>
      <c r="B12" s="271"/>
      <c r="C12" s="271"/>
      <c r="D12" s="271"/>
      <c r="E12" s="272"/>
      <c r="F12" s="10">
        <v>129</v>
      </c>
      <c r="G12" s="138">
        <v>0</v>
      </c>
      <c r="H12" s="138">
        <v>-36134.1799999997</v>
      </c>
      <c r="I12" s="131">
        <f t="shared" si="0"/>
        <v>-36134.1799999997</v>
      </c>
      <c r="J12" s="137">
        <v>0</v>
      </c>
      <c r="K12" s="138">
        <v>-2507759.0500000003</v>
      </c>
      <c r="L12" s="131">
        <f t="shared" si="1"/>
        <v>-2507759.0500000003</v>
      </c>
      <c r="M12" s="154"/>
      <c r="N12" s="154"/>
      <c r="O12" s="153"/>
      <c r="P12" s="154"/>
      <c r="Q12" s="154"/>
      <c r="R12" s="153"/>
      <c r="S12" s="134"/>
      <c r="T12" s="134"/>
      <c r="U12" s="134"/>
      <c r="V12" s="134"/>
      <c r="W12" s="134"/>
      <c r="X12" s="134"/>
      <c r="Y12" s="134"/>
    </row>
    <row r="13" spans="1:25" ht="12">
      <c r="A13" s="270" t="s">
        <v>202</v>
      </c>
      <c r="B13" s="271"/>
      <c r="C13" s="271"/>
      <c r="D13" s="271"/>
      <c r="E13" s="272"/>
      <c r="F13" s="10">
        <v>130</v>
      </c>
      <c r="G13" s="138">
        <v>-259031.3</v>
      </c>
      <c r="H13" s="138">
        <v>125051155.56999998</v>
      </c>
      <c r="I13" s="131">
        <f t="shared" si="0"/>
        <v>124792124.26999998</v>
      </c>
      <c r="J13" s="137">
        <v>-218327.27</v>
      </c>
      <c r="K13" s="138">
        <v>173568103.65999994</v>
      </c>
      <c r="L13" s="131">
        <f t="shared" si="1"/>
        <v>173349776.38999993</v>
      </c>
      <c r="M13" s="154"/>
      <c r="N13" s="154"/>
      <c r="O13" s="153"/>
      <c r="P13" s="154"/>
      <c r="Q13" s="154"/>
      <c r="R13" s="153"/>
      <c r="S13" s="134"/>
      <c r="T13" s="134"/>
      <c r="U13" s="134"/>
      <c r="V13" s="134"/>
      <c r="W13" s="134"/>
      <c r="X13" s="134"/>
      <c r="Y13" s="134"/>
    </row>
    <row r="14" spans="1:25" ht="12">
      <c r="A14" s="270" t="s">
        <v>203</v>
      </c>
      <c r="B14" s="271"/>
      <c r="C14" s="271"/>
      <c r="D14" s="271"/>
      <c r="E14" s="272"/>
      <c r="F14" s="10">
        <v>131</v>
      </c>
      <c r="G14" s="138">
        <v>-14554.48</v>
      </c>
      <c r="H14" s="138">
        <v>-3718515.219999999</v>
      </c>
      <c r="I14" s="131">
        <f t="shared" si="0"/>
        <v>-3733069.699999999</v>
      </c>
      <c r="J14" s="137">
        <v>-11474.44</v>
      </c>
      <c r="K14" s="138">
        <v>-20771837.249999985</v>
      </c>
      <c r="L14" s="131">
        <f t="shared" si="1"/>
        <v>-20783311.689999986</v>
      </c>
      <c r="M14" s="154"/>
      <c r="N14" s="154"/>
      <c r="O14" s="153"/>
      <c r="P14" s="154"/>
      <c r="Q14" s="154"/>
      <c r="R14" s="153"/>
      <c r="S14" s="134"/>
      <c r="T14" s="134"/>
      <c r="U14" s="134"/>
      <c r="V14" s="134"/>
      <c r="W14" s="134"/>
      <c r="X14" s="134"/>
      <c r="Y14" s="134"/>
    </row>
    <row r="15" spans="1:25" ht="12">
      <c r="A15" s="270" t="s">
        <v>243</v>
      </c>
      <c r="B15" s="271"/>
      <c r="C15" s="271"/>
      <c r="D15" s="271"/>
      <c r="E15" s="272"/>
      <c r="F15" s="10">
        <v>132</v>
      </c>
      <c r="G15" s="138">
        <v>0</v>
      </c>
      <c r="H15" s="138">
        <v>-378468.21</v>
      </c>
      <c r="I15" s="131">
        <f t="shared" si="0"/>
        <v>-378468.21</v>
      </c>
      <c r="J15" s="137">
        <v>0</v>
      </c>
      <c r="K15" s="138">
        <v>-458131.25000000006</v>
      </c>
      <c r="L15" s="131">
        <f t="shared" si="1"/>
        <v>-458131.25000000006</v>
      </c>
      <c r="M15" s="154"/>
      <c r="N15" s="154"/>
      <c r="O15" s="153"/>
      <c r="P15" s="154"/>
      <c r="Q15" s="154"/>
      <c r="R15" s="153"/>
      <c r="S15" s="134"/>
      <c r="T15" s="134"/>
      <c r="U15" s="134"/>
      <c r="V15" s="134"/>
      <c r="W15" s="134"/>
      <c r="X15" s="134"/>
      <c r="Y15" s="134"/>
    </row>
    <row r="16" spans="1:25" ht="24.75" customHeight="1">
      <c r="A16" s="264" t="s">
        <v>100</v>
      </c>
      <c r="B16" s="271"/>
      <c r="C16" s="271"/>
      <c r="D16" s="271"/>
      <c r="E16" s="272"/>
      <c r="F16" s="10">
        <v>133</v>
      </c>
      <c r="G16" s="138">
        <f>+G17+G18+G22+G23+G24+G28+G29</f>
        <v>33282984.809999987</v>
      </c>
      <c r="H16" s="138">
        <f>+H17+H18+H22+H23+H24+H28+H29</f>
        <v>248262320.97000006</v>
      </c>
      <c r="I16" s="131">
        <f t="shared" si="0"/>
        <v>281545305.78000003</v>
      </c>
      <c r="J16" s="137">
        <f>+J17+J18+J22+J23+J24+J28+J29</f>
        <v>31069266.690000013</v>
      </c>
      <c r="K16" s="138">
        <f>+K17+K18+K22+K23+K24+K28+K29</f>
        <v>60887658.46000004</v>
      </c>
      <c r="L16" s="131">
        <f>+L17+L18+L22+L23+L24+L28+L29</f>
        <v>91956925.15000005</v>
      </c>
      <c r="M16" s="153"/>
      <c r="N16" s="153"/>
      <c r="O16" s="153"/>
      <c r="P16" s="153"/>
      <c r="Q16" s="153"/>
      <c r="R16" s="153"/>
      <c r="S16" s="134"/>
      <c r="T16" s="134"/>
      <c r="U16" s="134"/>
      <c r="V16" s="134"/>
      <c r="W16" s="134"/>
      <c r="X16" s="134"/>
      <c r="Y16" s="134"/>
    </row>
    <row r="17" spans="1:25" ht="19.5" customHeight="1">
      <c r="A17" s="270" t="s">
        <v>220</v>
      </c>
      <c r="B17" s="271"/>
      <c r="C17" s="271"/>
      <c r="D17" s="271"/>
      <c r="E17" s="272"/>
      <c r="F17" s="10">
        <v>134</v>
      </c>
      <c r="G17" s="138">
        <v>0</v>
      </c>
      <c r="H17" s="138">
        <v>0</v>
      </c>
      <c r="I17" s="131">
        <f t="shared" si="0"/>
        <v>0</v>
      </c>
      <c r="J17" s="137">
        <v>0</v>
      </c>
      <c r="K17" s="138">
        <v>6496.75</v>
      </c>
      <c r="L17" s="131">
        <f t="shared" si="1"/>
        <v>6496.75</v>
      </c>
      <c r="M17" s="154"/>
      <c r="N17" s="154"/>
      <c r="O17" s="153"/>
      <c r="P17" s="154"/>
      <c r="Q17" s="154"/>
      <c r="R17" s="153"/>
      <c r="S17" s="134"/>
      <c r="T17" s="134"/>
      <c r="U17" s="134"/>
      <c r="V17" s="134"/>
      <c r="W17" s="134"/>
      <c r="X17" s="134"/>
      <c r="Y17" s="134"/>
    </row>
    <row r="18" spans="1:25" ht="26.25" customHeight="1">
      <c r="A18" s="270" t="s">
        <v>205</v>
      </c>
      <c r="B18" s="271"/>
      <c r="C18" s="271"/>
      <c r="D18" s="271"/>
      <c r="E18" s="272"/>
      <c r="F18" s="10">
        <v>135</v>
      </c>
      <c r="G18" s="138">
        <f>SUM(G19:G21)</f>
        <v>0</v>
      </c>
      <c r="H18" s="138">
        <f>SUM(H19:H21)</f>
        <v>193333636.19000003</v>
      </c>
      <c r="I18" s="131">
        <f t="shared" si="0"/>
        <v>193333636.19000003</v>
      </c>
      <c r="J18" s="137">
        <f>SUM(J19:J21)</f>
        <v>0</v>
      </c>
      <c r="K18" s="138">
        <f>SUM(K19:K21)</f>
        <v>7162642.089999994</v>
      </c>
      <c r="L18" s="138">
        <f t="shared" si="1"/>
        <v>7162642.089999994</v>
      </c>
      <c r="M18" s="153"/>
      <c r="N18" s="153"/>
      <c r="O18" s="153"/>
      <c r="P18" s="153"/>
      <c r="Q18" s="153"/>
      <c r="R18" s="153"/>
      <c r="S18" s="134"/>
      <c r="T18" s="134"/>
      <c r="U18" s="134"/>
      <c r="V18" s="134"/>
      <c r="W18" s="134"/>
      <c r="X18" s="134"/>
      <c r="Y18" s="134"/>
    </row>
    <row r="19" spans="1:25" ht="12">
      <c r="A19" s="270" t="s">
        <v>244</v>
      </c>
      <c r="B19" s="271"/>
      <c r="C19" s="271"/>
      <c r="D19" s="271"/>
      <c r="E19" s="272"/>
      <c r="F19" s="10">
        <v>136</v>
      </c>
      <c r="G19" s="138">
        <v>0</v>
      </c>
      <c r="H19" s="138">
        <v>6382011.629999995</v>
      </c>
      <c r="I19" s="131">
        <f t="shared" si="0"/>
        <v>6382011.629999995</v>
      </c>
      <c r="J19" s="137">
        <v>0</v>
      </c>
      <c r="K19" s="138">
        <v>4966142.089999994</v>
      </c>
      <c r="L19" s="138">
        <f t="shared" si="1"/>
        <v>4966142.089999994</v>
      </c>
      <c r="M19" s="154"/>
      <c r="N19" s="154"/>
      <c r="O19" s="153"/>
      <c r="P19" s="154"/>
      <c r="Q19" s="154"/>
      <c r="R19" s="153"/>
      <c r="S19" s="134"/>
      <c r="T19" s="134"/>
      <c r="U19" s="134"/>
      <c r="V19" s="134"/>
      <c r="W19" s="134"/>
      <c r="X19" s="134"/>
      <c r="Y19" s="134"/>
    </row>
    <row r="20" spans="1:25" ht="24" customHeight="1">
      <c r="A20" s="270" t="s">
        <v>54</v>
      </c>
      <c r="B20" s="271"/>
      <c r="C20" s="271"/>
      <c r="D20" s="271"/>
      <c r="E20" s="272"/>
      <c r="F20" s="10">
        <v>137</v>
      </c>
      <c r="G20" s="138">
        <v>0</v>
      </c>
      <c r="H20" s="138">
        <v>3472321.1700000004</v>
      </c>
      <c r="I20" s="131">
        <f t="shared" si="0"/>
        <v>3472321.1700000004</v>
      </c>
      <c r="J20" s="137">
        <v>0</v>
      </c>
      <c r="K20" s="138">
        <v>1575300</v>
      </c>
      <c r="L20" s="138">
        <f t="shared" si="1"/>
        <v>1575300</v>
      </c>
      <c r="M20" s="154"/>
      <c r="N20" s="154"/>
      <c r="O20" s="153"/>
      <c r="P20" s="154"/>
      <c r="Q20" s="154"/>
      <c r="R20" s="153"/>
      <c r="S20" s="134"/>
      <c r="T20" s="134"/>
      <c r="U20" s="134"/>
      <c r="V20" s="134"/>
      <c r="W20" s="134"/>
      <c r="X20" s="134"/>
      <c r="Y20" s="134"/>
    </row>
    <row r="21" spans="1:25" ht="12">
      <c r="A21" s="270" t="s">
        <v>245</v>
      </c>
      <c r="B21" s="271"/>
      <c r="C21" s="271"/>
      <c r="D21" s="271"/>
      <c r="E21" s="272"/>
      <c r="F21" s="10">
        <v>138</v>
      </c>
      <c r="G21" s="138">
        <v>0</v>
      </c>
      <c r="H21" s="138">
        <v>183479303.39000005</v>
      </c>
      <c r="I21" s="131">
        <f t="shared" si="0"/>
        <v>183479303.39000005</v>
      </c>
      <c r="J21" s="137">
        <v>0</v>
      </c>
      <c r="K21" s="138">
        <v>621200</v>
      </c>
      <c r="L21" s="138">
        <f t="shared" si="1"/>
        <v>621200</v>
      </c>
      <c r="M21" s="154"/>
      <c r="N21" s="154"/>
      <c r="O21" s="153"/>
      <c r="P21" s="154"/>
      <c r="Q21" s="154"/>
      <c r="R21" s="153"/>
      <c r="S21" s="134"/>
      <c r="T21" s="134"/>
      <c r="U21" s="134"/>
      <c r="V21" s="134"/>
      <c r="W21" s="134"/>
      <c r="X21" s="134"/>
      <c r="Y21" s="134"/>
    </row>
    <row r="22" spans="1:25" ht="12">
      <c r="A22" s="270" t="s">
        <v>246</v>
      </c>
      <c r="B22" s="271"/>
      <c r="C22" s="271"/>
      <c r="D22" s="271"/>
      <c r="E22" s="272"/>
      <c r="F22" s="10">
        <v>139</v>
      </c>
      <c r="G22" s="138">
        <v>28288748.36999999</v>
      </c>
      <c r="H22" s="138">
        <v>29817748.070000008</v>
      </c>
      <c r="I22" s="131">
        <f t="shared" si="0"/>
        <v>58106496.44</v>
      </c>
      <c r="J22" s="137">
        <v>27119841.720000014</v>
      </c>
      <c r="K22" s="138">
        <v>29121169.380000025</v>
      </c>
      <c r="L22" s="138">
        <f t="shared" si="1"/>
        <v>56241011.10000004</v>
      </c>
      <c r="M22" s="154"/>
      <c r="N22" s="154"/>
      <c r="O22" s="153"/>
      <c r="P22" s="154"/>
      <c r="Q22" s="154"/>
      <c r="R22" s="153"/>
      <c r="S22" s="134"/>
      <c r="T22" s="134"/>
      <c r="U22" s="134"/>
      <c r="V22" s="134"/>
      <c r="W22" s="134"/>
      <c r="X22" s="134"/>
      <c r="Y22" s="134"/>
    </row>
    <row r="23" spans="1:25" ht="20.25" customHeight="1">
      <c r="A23" s="270" t="s">
        <v>274</v>
      </c>
      <c r="B23" s="271"/>
      <c r="C23" s="271"/>
      <c r="D23" s="271"/>
      <c r="E23" s="272"/>
      <c r="F23" s="10">
        <v>140</v>
      </c>
      <c r="G23" s="138">
        <v>0</v>
      </c>
      <c r="H23" s="138">
        <v>1409477.2800000003</v>
      </c>
      <c r="I23" s="131">
        <f t="shared" si="0"/>
        <v>1409477.2800000003</v>
      </c>
      <c r="J23" s="137">
        <v>-6874</v>
      </c>
      <c r="K23" s="138">
        <v>1279609.9899999998</v>
      </c>
      <c r="L23" s="138">
        <f t="shared" si="1"/>
        <v>1272735.9899999998</v>
      </c>
      <c r="M23" s="154"/>
      <c r="N23" s="154"/>
      <c r="O23" s="153"/>
      <c r="P23" s="154"/>
      <c r="Q23" s="154"/>
      <c r="R23" s="153"/>
      <c r="S23" s="134"/>
      <c r="T23" s="134"/>
      <c r="U23" s="134"/>
      <c r="V23" s="134"/>
      <c r="W23" s="134"/>
      <c r="X23" s="134"/>
      <c r="Y23" s="134"/>
    </row>
    <row r="24" spans="1:25" ht="19.5" customHeight="1">
      <c r="A24" s="270" t="s">
        <v>101</v>
      </c>
      <c r="B24" s="271"/>
      <c r="C24" s="271"/>
      <c r="D24" s="271"/>
      <c r="E24" s="272"/>
      <c r="F24" s="10">
        <v>141</v>
      </c>
      <c r="G24" s="138">
        <f>SUM(G25:G27)</f>
        <v>4979465.309999999</v>
      </c>
      <c r="H24" s="138">
        <f>SUM(H25:H27)</f>
        <v>2460997.8999999985</v>
      </c>
      <c r="I24" s="131">
        <f t="shared" si="0"/>
        <v>7440463.209999997</v>
      </c>
      <c r="J24" s="137">
        <f>SUM(J25:J27)</f>
        <v>3955054.259999998</v>
      </c>
      <c r="K24" s="138">
        <f>SUM(K25:K27)</f>
        <v>2643690.350000005</v>
      </c>
      <c r="L24" s="138">
        <f t="shared" si="1"/>
        <v>6598744.610000003</v>
      </c>
      <c r="M24" s="153"/>
      <c r="N24" s="153"/>
      <c r="O24" s="153"/>
      <c r="P24" s="153"/>
      <c r="Q24" s="153"/>
      <c r="R24" s="153"/>
      <c r="S24" s="134"/>
      <c r="T24" s="134"/>
      <c r="U24" s="134"/>
      <c r="V24" s="134"/>
      <c r="W24" s="134"/>
      <c r="X24" s="134"/>
      <c r="Y24" s="134"/>
    </row>
    <row r="25" spans="1:25" ht="12">
      <c r="A25" s="270" t="s">
        <v>247</v>
      </c>
      <c r="B25" s="271"/>
      <c r="C25" s="271"/>
      <c r="D25" s="271"/>
      <c r="E25" s="272"/>
      <c r="F25" s="10">
        <v>142</v>
      </c>
      <c r="G25" s="138">
        <v>0</v>
      </c>
      <c r="H25" s="138">
        <v>69664</v>
      </c>
      <c r="I25" s="131">
        <f t="shared" si="0"/>
        <v>69664</v>
      </c>
      <c r="J25" s="137">
        <v>0</v>
      </c>
      <c r="K25" s="138">
        <v>0</v>
      </c>
      <c r="L25" s="138">
        <f t="shared" si="1"/>
        <v>0</v>
      </c>
      <c r="M25" s="154"/>
      <c r="N25" s="154"/>
      <c r="O25" s="153"/>
      <c r="P25" s="154"/>
      <c r="Q25" s="154"/>
      <c r="R25" s="153"/>
      <c r="S25" s="134"/>
      <c r="T25" s="134"/>
      <c r="U25" s="134"/>
      <c r="V25" s="134"/>
      <c r="W25" s="134"/>
      <c r="X25" s="134"/>
      <c r="Y25" s="134"/>
    </row>
    <row r="26" spans="1:25" ht="12">
      <c r="A26" s="270" t="s">
        <v>248</v>
      </c>
      <c r="B26" s="271"/>
      <c r="C26" s="271"/>
      <c r="D26" s="271"/>
      <c r="E26" s="272"/>
      <c r="F26" s="10">
        <v>143</v>
      </c>
      <c r="G26" s="138">
        <v>4979465.309999999</v>
      </c>
      <c r="H26" s="138">
        <v>2391333.8999999985</v>
      </c>
      <c r="I26" s="131">
        <f t="shared" si="0"/>
        <v>7370799.209999997</v>
      </c>
      <c r="J26" s="137">
        <v>3955054.259999998</v>
      </c>
      <c r="K26" s="138">
        <v>2643690.350000005</v>
      </c>
      <c r="L26" s="138">
        <f t="shared" si="1"/>
        <v>6598744.610000003</v>
      </c>
      <c r="M26" s="154"/>
      <c r="N26" s="154"/>
      <c r="O26" s="153"/>
      <c r="P26" s="154"/>
      <c r="Q26" s="154"/>
      <c r="R26" s="153"/>
      <c r="S26" s="134"/>
      <c r="T26" s="134"/>
      <c r="U26" s="134"/>
      <c r="V26" s="134"/>
      <c r="W26" s="134"/>
      <c r="X26" s="134"/>
      <c r="Y26" s="134"/>
    </row>
    <row r="27" spans="1:25" ht="12">
      <c r="A27" s="270" t="s">
        <v>7</v>
      </c>
      <c r="B27" s="271"/>
      <c r="C27" s="271"/>
      <c r="D27" s="271"/>
      <c r="E27" s="272"/>
      <c r="F27" s="10">
        <v>144</v>
      </c>
      <c r="G27" s="138">
        <v>0</v>
      </c>
      <c r="H27" s="138">
        <v>0</v>
      </c>
      <c r="I27" s="131">
        <f t="shared" si="0"/>
        <v>0</v>
      </c>
      <c r="J27" s="137">
        <v>0</v>
      </c>
      <c r="K27" s="138">
        <v>0</v>
      </c>
      <c r="L27" s="138">
        <f t="shared" si="1"/>
        <v>0</v>
      </c>
      <c r="M27" s="154"/>
      <c r="N27" s="154"/>
      <c r="O27" s="153"/>
      <c r="P27" s="154"/>
      <c r="Q27" s="154"/>
      <c r="R27" s="153"/>
      <c r="S27" s="134"/>
      <c r="T27" s="134"/>
      <c r="U27" s="134"/>
      <c r="V27" s="134"/>
      <c r="W27" s="134"/>
      <c r="X27" s="134"/>
      <c r="Y27" s="134"/>
    </row>
    <row r="28" spans="1:25" ht="12">
      <c r="A28" s="270" t="s">
        <v>8</v>
      </c>
      <c r="B28" s="271"/>
      <c r="C28" s="271"/>
      <c r="D28" s="271"/>
      <c r="E28" s="272"/>
      <c r="F28" s="10">
        <v>145</v>
      </c>
      <c r="G28" s="138">
        <v>0</v>
      </c>
      <c r="H28" s="138">
        <v>0</v>
      </c>
      <c r="I28" s="131">
        <f t="shared" si="0"/>
        <v>0</v>
      </c>
      <c r="J28" s="137">
        <v>0</v>
      </c>
      <c r="K28" s="138">
        <v>0</v>
      </c>
      <c r="L28" s="138">
        <f t="shared" si="1"/>
        <v>0</v>
      </c>
      <c r="M28" s="154"/>
      <c r="N28" s="154"/>
      <c r="O28" s="153"/>
      <c r="P28" s="154"/>
      <c r="Q28" s="154"/>
      <c r="R28" s="153"/>
      <c r="S28" s="134"/>
      <c r="T28" s="134"/>
      <c r="U28" s="134"/>
      <c r="V28" s="134"/>
      <c r="W28" s="134"/>
      <c r="X28" s="134"/>
      <c r="Y28" s="134"/>
    </row>
    <row r="29" spans="1:25" ht="12">
      <c r="A29" s="270" t="s">
        <v>9</v>
      </c>
      <c r="B29" s="271"/>
      <c r="C29" s="271"/>
      <c r="D29" s="271"/>
      <c r="E29" s="272"/>
      <c r="F29" s="10">
        <v>146</v>
      </c>
      <c r="G29" s="138">
        <v>14771.130000000005</v>
      </c>
      <c r="H29" s="138">
        <v>21240461.53</v>
      </c>
      <c r="I29" s="131">
        <f t="shared" si="0"/>
        <v>21255232.66</v>
      </c>
      <c r="J29" s="137">
        <v>1244.7099999999627</v>
      </c>
      <c r="K29" s="138">
        <v>20674049.90000001</v>
      </c>
      <c r="L29" s="138">
        <f t="shared" si="1"/>
        <v>20675294.61000001</v>
      </c>
      <c r="M29" s="154"/>
      <c r="N29" s="154"/>
      <c r="O29" s="153"/>
      <c r="P29" s="154"/>
      <c r="Q29" s="154"/>
      <c r="R29" s="153"/>
      <c r="S29" s="134"/>
      <c r="T29" s="134"/>
      <c r="U29" s="134"/>
      <c r="V29" s="134"/>
      <c r="W29" s="134"/>
      <c r="X29" s="134"/>
      <c r="Y29" s="134"/>
    </row>
    <row r="30" spans="1:25" ht="12">
      <c r="A30" s="264" t="s">
        <v>10</v>
      </c>
      <c r="B30" s="271"/>
      <c r="C30" s="271"/>
      <c r="D30" s="271"/>
      <c r="E30" s="272"/>
      <c r="F30" s="10">
        <v>147</v>
      </c>
      <c r="G30" s="138">
        <v>389047.7399999999</v>
      </c>
      <c r="H30" s="138">
        <v>7682160.0500000045</v>
      </c>
      <c r="I30" s="131">
        <f t="shared" si="0"/>
        <v>8071207.790000005</v>
      </c>
      <c r="J30" s="137">
        <v>566500.9700000002</v>
      </c>
      <c r="K30" s="138">
        <v>6800397.9499999955</v>
      </c>
      <c r="L30" s="138">
        <f t="shared" si="1"/>
        <v>7366898.919999996</v>
      </c>
      <c r="M30" s="154"/>
      <c r="N30" s="154"/>
      <c r="O30" s="153"/>
      <c r="P30" s="154"/>
      <c r="Q30" s="154"/>
      <c r="R30" s="153"/>
      <c r="S30" s="134"/>
      <c r="T30" s="134"/>
      <c r="U30" s="134"/>
      <c r="V30" s="134"/>
      <c r="W30" s="134"/>
      <c r="X30" s="134"/>
      <c r="Y30" s="134"/>
    </row>
    <row r="31" spans="1:25" ht="21.75" customHeight="1">
      <c r="A31" s="264" t="s">
        <v>11</v>
      </c>
      <c r="B31" s="271"/>
      <c r="C31" s="271"/>
      <c r="D31" s="271"/>
      <c r="E31" s="272"/>
      <c r="F31" s="10">
        <v>148</v>
      </c>
      <c r="G31" s="138">
        <v>60641.640000000014</v>
      </c>
      <c r="H31" s="138">
        <v>7964008.84</v>
      </c>
      <c r="I31" s="131">
        <f t="shared" si="0"/>
        <v>8024650.4799999995</v>
      </c>
      <c r="J31" s="137">
        <v>67130.75999999998</v>
      </c>
      <c r="K31" s="138">
        <v>3601449.730000006</v>
      </c>
      <c r="L31" s="138">
        <f t="shared" si="1"/>
        <v>3668580.490000006</v>
      </c>
      <c r="M31" s="154"/>
      <c r="N31" s="154"/>
      <c r="O31" s="153"/>
      <c r="P31" s="154"/>
      <c r="Q31" s="154"/>
      <c r="R31" s="153"/>
      <c r="S31" s="134"/>
      <c r="T31" s="134"/>
      <c r="U31" s="134"/>
      <c r="V31" s="134"/>
      <c r="W31" s="134"/>
      <c r="X31" s="134"/>
      <c r="Y31" s="134"/>
    </row>
    <row r="32" spans="1:25" ht="12">
      <c r="A32" s="264" t="s">
        <v>12</v>
      </c>
      <c r="B32" s="271"/>
      <c r="C32" s="271"/>
      <c r="D32" s="271"/>
      <c r="E32" s="272"/>
      <c r="F32" s="10">
        <v>149</v>
      </c>
      <c r="G32" s="138">
        <v>51577.22000000001</v>
      </c>
      <c r="H32" s="138">
        <v>6594473.819999998</v>
      </c>
      <c r="I32" s="131">
        <f t="shared" si="0"/>
        <v>6646051.039999998</v>
      </c>
      <c r="J32" s="137">
        <v>-1768.119999999988</v>
      </c>
      <c r="K32" s="138">
        <v>11882435.319999997</v>
      </c>
      <c r="L32" s="138">
        <f t="shared" si="1"/>
        <v>11880667.199999997</v>
      </c>
      <c r="M32" s="154"/>
      <c r="N32" s="154"/>
      <c r="O32" s="153"/>
      <c r="P32" s="154"/>
      <c r="Q32" s="154"/>
      <c r="R32" s="153"/>
      <c r="S32" s="134"/>
      <c r="T32" s="134"/>
      <c r="U32" s="134"/>
      <c r="V32" s="134"/>
      <c r="W32" s="134"/>
      <c r="X32" s="134"/>
      <c r="Y32" s="134"/>
    </row>
    <row r="33" spans="1:25" ht="12">
      <c r="A33" s="264" t="s">
        <v>102</v>
      </c>
      <c r="B33" s="271"/>
      <c r="C33" s="271"/>
      <c r="D33" s="271"/>
      <c r="E33" s="272"/>
      <c r="F33" s="10">
        <v>150</v>
      </c>
      <c r="G33" s="138">
        <f>+G34+G38</f>
        <v>-124355139.76000008</v>
      </c>
      <c r="H33" s="138">
        <f>+H34+H38</f>
        <v>-264683769.00000036</v>
      </c>
      <c r="I33" s="131">
        <f t="shared" si="0"/>
        <v>-389038908.76000047</v>
      </c>
      <c r="J33" s="137">
        <f>+J34+J38</f>
        <v>-129675395.35000002</v>
      </c>
      <c r="K33" s="138">
        <f>+K34+K38</f>
        <v>-293606932.57000077</v>
      </c>
      <c r="L33" s="138">
        <f t="shared" si="1"/>
        <v>-423282327.9200008</v>
      </c>
      <c r="M33" s="153"/>
      <c r="N33" s="153"/>
      <c r="O33" s="153"/>
      <c r="P33" s="153"/>
      <c r="Q33" s="153"/>
      <c r="R33" s="153"/>
      <c r="S33" s="134"/>
      <c r="T33" s="134"/>
      <c r="U33" s="134"/>
      <c r="V33" s="134"/>
      <c r="W33" s="134"/>
      <c r="X33" s="134"/>
      <c r="Y33" s="134"/>
    </row>
    <row r="34" spans="1:25" ht="12">
      <c r="A34" s="270" t="s">
        <v>103</v>
      </c>
      <c r="B34" s="271"/>
      <c r="C34" s="271"/>
      <c r="D34" s="271"/>
      <c r="E34" s="272"/>
      <c r="F34" s="10">
        <v>151</v>
      </c>
      <c r="G34" s="138">
        <f>SUM(G35:G37)</f>
        <v>-123874216.76000008</v>
      </c>
      <c r="H34" s="138">
        <f>SUM(H35:H37)</f>
        <v>-328466921.13000035</v>
      </c>
      <c r="I34" s="131">
        <f t="shared" si="0"/>
        <v>-452341137.89000046</v>
      </c>
      <c r="J34" s="137">
        <f>SUM(J35:J37)</f>
        <v>-117445048.15000004</v>
      </c>
      <c r="K34" s="138">
        <f>SUM(K35:K37)</f>
        <v>-302267029.65000075</v>
      </c>
      <c r="L34" s="138">
        <f>SUM(L35:L37)</f>
        <v>-419712077.8000008</v>
      </c>
      <c r="M34" s="153"/>
      <c r="N34" s="153"/>
      <c r="O34" s="153"/>
      <c r="P34" s="153"/>
      <c r="Q34" s="153"/>
      <c r="R34" s="153"/>
      <c r="S34" s="134"/>
      <c r="T34" s="134"/>
      <c r="U34" s="134"/>
      <c r="V34" s="134"/>
      <c r="W34" s="134"/>
      <c r="X34" s="134"/>
      <c r="Y34" s="134"/>
    </row>
    <row r="35" spans="1:25" ht="12">
      <c r="A35" s="270" t="s">
        <v>13</v>
      </c>
      <c r="B35" s="271"/>
      <c r="C35" s="271"/>
      <c r="D35" s="271"/>
      <c r="E35" s="272"/>
      <c r="F35" s="10">
        <v>152</v>
      </c>
      <c r="G35" s="138">
        <v>-123874216.76000008</v>
      </c>
      <c r="H35" s="138">
        <v>-345349022.9200003</v>
      </c>
      <c r="I35" s="131">
        <f t="shared" si="0"/>
        <v>-469223239.6800004</v>
      </c>
      <c r="J35" s="137">
        <v>-117445048.15000004</v>
      </c>
      <c r="K35" s="138">
        <v>-325426268.6900008</v>
      </c>
      <c r="L35" s="138">
        <f t="shared" si="1"/>
        <v>-442871316.8400008</v>
      </c>
      <c r="M35" s="154"/>
      <c r="N35" s="154"/>
      <c r="O35" s="153"/>
      <c r="P35" s="154"/>
      <c r="Q35" s="154"/>
      <c r="R35" s="153"/>
      <c r="S35" s="134"/>
      <c r="T35" s="134"/>
      <c r="U35" s="134"/>
      <c r="V35" s="134"/>
      <c r="W35" s="134"/>
      <c r="X35" s="134"/>
      <c r="Y35" s="134"/>
    </row>
    <row r="36" spans="1:25" ht="12">
      <c r="A36" s="270" t="s">
        <v>14</v>
      </c>
      <c r="B36" s="271"/>
      <c r="C36" s="271"/>
      <c r="D36" s="271"/>
      <c r="E36" s="272"/>
      <c r="F36" s="10">
        <v>153</v>
      </c>
      <c r="G36" s="138">
        <v>0</v>
      </c>
      <c r="H36" s="138">
        <v>396536.3400000003</v>
      </c>
      <c r="I36" s="131">
        <f t="shared" si="0"/>
        <v>396536.3400000003</v>
      </c>
      <c r="J36" s="137">
        <v>0</v>
      </c>
      <c r="K36" s="138">
        <v>536280.5999999999</v>
      </c>
      <c r="L36" s="138">
        <f t="shared" si="1"/>
        <v>536280.5999999999</v>
      </c>
      <c r="M36" s="154"/>
      <c r="N36" s="154"/>
      <c r="O36" s="153"/>
      <c r="P36" s="154"/>
      <c r="Q36" s="154"/>
      <c r="R36" s="153"/>
      <c r="S36" s="134"/>
      <c r="T36" s="134"/>
      <c r="U36" s="134"/>
      <c r="V36" s="134"/>
      <c r="W36" s="134"/>
      <c r="X36" s="134"/>
      <c r="Y36" s="134"/>
    </row>
    <row r="37" spans="1:25" ht="12">
      <c r="A37" s="270" t="s">
        <v>15</v>
      </c>
      <c r="B37" s="271"/>
      <c r="C37" s="271"/>
      <c r="D37" s="271"/>
      <c r="E37" s="272"/>
      <c r="F37" s="10">
        <v>154</v>
      </c>
      <c r="G37" s="138">
        <v>0</v>
      </c>
      <c r="H37" s="138">
        <v>16485565.449999973</v>
      </c>
      <c r="I37" s="131">
        <f t="shared" si="0"/>
        <v>16485565.449999973</v>
      </c>
      <c r="J37" s="137">
        <v>0</v>
      </c>
      <c r="K37" s="138">
        <v>22622958.439999998</v>
      </c>
      <c r="L37" s="138">
        <f t="shared" si="1"/>
        <v>22622958.439999998</v>
      </c>
      <c r="M37" s="154"/>
      <c r="N37" s="154"/>
      <c r="O37" s="153"/>
      <c r="P37" s="154"/>
      <c r="Q37" s="154"/>
      <c r="R37" s="153"/>
      <c r="S37" s="134"/>
      <c r="T37" s="134"/>
      <c r="U37" s="134"/>
      <c r="V37" s="134"/>
      <c r="W37" s="134"/>
      <c r="X37" s="134"/>
      <c r="Y37" s="134"/>
    </row>
    <row r="38" spans="1:25" ht="12">
      <c r="A38" s="270" t="s">
        <v>104</v>
      </c>
      <c r="B38" s="271"/>
      <c r="C38" s="271"/>
      <c r="D38" s="271"/>
      <c r="E38" s="272"/>
      <c r="F38" s="10">
        <v>155</v>
      </c>
      <c r="G38" s="138">
        <f>SUM(G39:G41)</f>
        <v>-480923.00000000047</v>
      </c>
      <c r="H38" s="138">
        <f>SUM(H39:H41)</f>
        <v>63783152.12999998</v>
      </c>
      <c r="I38" s="131">
        <f t="shared" si="0"/>
        <v>63302229.12999998</v>
      </c>
      <c r="J38" s="137">
        <f>SUM(J39:J41)</f>
        <v>-12230347.199999996</v>
      </c>
      <c r="K38" s="138">
        <f>SUM(K39:K41)</f>
        <v>8660097.080000004</v>
      </c>
      <c r="L38" s="138">
        <f>SUM(L39:L41)</f>
        <v>-3570250.1199999917</v>
      </c>
      <c r="M38" s="153"/>
      <c r="N38" s="153"/>
      <c r="O38" s="153"/>
      <c r="P38" s="153"/>
      <c r="Q38" s="153"/>
      <c r="R38" s="153"/>
      <c r="S38" s="134"/>
      <c r="T38" s="134"/>
      <c r="U38" s="134"/>
      <c r="V38" s="134"/>
      <c r="W38" s="134"/>
      <c r="X38" s="134"/>
      <c r="Y38" s="134"/>
    </row>
    <row r="39" spans="1:25" ht="12">
      <c r="A39" s="270" t="s">
        <v>16</v>
      </c>
      <c r="B39" s="271"/>
      <c r="C39" s="271"/>
      <c r="D39" s="271"/>
      <c r="E39" s="272"/>
      <c r="F39" s="10">
        <v>156</v>
      </c>
      <c r="G39" s="138">
        <v>-480923.00000000047</v>
      </c>
      <c r="H39" s="138">
        <v>54753091.56999998</v>
      </c>
      <c r="I39" s="131">
        <f t="shared" si="0"/>
        <v>54272168.56999998</v>
      </c>
      <c r="J39" s="137">
        <v>-12230347.199999996</v>
      </c>
      <c r="K39" s="138">
        <v>18615386.319999997</v>
      </c>
      <c r="L39" s="138">
        <f t="shared" si="1"/>
        <v>6385039.120000001</v>
      </c>
      <c r="M39" s="154"/>
      <c r="N39" s="154"/>
      <c r="O39" s="153"/>
      <c r="P39" s="154"/>
      <c r="Q39" s="154"/>
      <c r="R39" s="153"/>
      <c r="S39" s="134"/>
      <c r="T39" s="134"/>
      <c r="U39" s="134"/>
      <c r="V39" s="134"/>
      <c r="W39" s="134"/>
      <c r="X39" s="134"/>
      <c r="Y39" s="134"/>
    </row>
    <row r="40" spans="1:25" ht="12">
      <c r="A40" s="270" t="s">
        <v>17</v>
      </c>
      <c r="B40" s="271"/>
      <c r="C40" s="271"/>
      <c r="D40" s="271"/>
      <c r="E40" s="272"/>
      <c r="F40" s="10">
        <v>157</v>
      </c>
      <c r="G40" s="138">
        <v>0</v>
      </c>
      <c r="H40" s="138">
        <v>-592056.23</v>
      </c>
      <c r="I40" s="131">
        <f t="shared" si="0"/>
        <v>-592056.23</v>
      </c>
      <c r="J40" s="137">
        <v>0</v>
      </c>
      <c r="K40" s="138">
        <v>585779.7300000001</v>
      </c>
      <c r="L40" s="138">
        <f t="shared" si="1"/>
        <v>585779.7300000001</v>
      </c>
      <c r="M40" s="154"/>
      <c r="N40" s="154"/>
      <c r="O40" s="153"/>
      <c r="P40" s="154"/>
      <c r="Q40" s="154"/>
      <c r="R40" s="153"/>
      <c r="S40" s="134"/>
      <c r="T40" s="134"/>
      <c r="U40" s="134"/>
      <c r="V40" s="134"/>
      <c r="W40" s="134"/>
      <c r="X40" s="134"/>
      <c r="Y40" s="134"/>
    </row>
    <row r="41" spans="1:25" ht="12">
      <c r="A41" s="270" t="s">
        <v>18</v>
      </c>
      <c r="B41" s="271"/>
      <c r="C41" s="271"/>
      <c r="D41" s="271"/>
      <c r="E41" s="272"/>
      <c r="F41" s="10">
        <v>158</v>
      </c>
      <c r="G41" s="138">
        <v>0</v>
      </c>
      <c r="H41" s="138">
        <v>9622116.79</v>
      </c>
      <c r="I41" s="131">
        <f t="shared" si="0"/>
        <v>9622116.79</v>
      </c>
      <c r="J41" s="137">
        <v>0</v>
      </c>
      <c r="K41" s="138">
        <v>-10541068.969999993</v>
      </c>
      <c r="L41" s="138">
        <f t="shared" si="1"/>
        <v>-10541068.969999993</v>
      </c>
      <c r="M41" s="154"/>
      <c r="N41" s="154"/>
      <c r="O41" s="153"/>
      <c r="P41" s="154"/>
      <c r="Q41" s="154"/>
      <c r="R41" s="153"/>
      <c r="S41" s="134"/>
      <c r="T41" s="134"/>
      <c r="U41" s="134"/>
      <c r="V41" s="134"/>
      <c r="W41" s="134"/>
      <c r="X41" s="134"/>
      <c r="Y41" s="134"/>
    </row>
    <row r="42" spans="1:25" ht="22.5" customHeight="1">
      <c r="A42" s="264" t="s">
        <v>105</v>
      </c>
      <c r="B42" s="271"/>
      <c r="C42" s="271"/>
      <c r="D42" s="271"/>
      <c r="E42" s="272"/>
      <c r="F42" s="10">
        <v>159</v>
      </c>
      <c r="G42" s="138">
        <f>+G43+G46</f>
        <v>37489693.12</v>
      </c>
      <c r="H42" s="138">
        <f>+H43+H46</f>
        <v>1963455.3399999999</v>
      </c>
      <c r="I42" s="131">
        <f t="shared" si="0"/>
        <v>39453148.45999999</v>
      </c>
      <c r="J42" s="137">
        <f>+J43+J46</f>
        <v>23862255.139999997</v>
      </c>
      <c r="K42" s="138">
        <f>+K43+K46</f>
        <v>10098455.569999998</v>
      </c>
      <c r="L42" s="138">
        <f>+L43+L46</f>
        <v>33960710.70999999</v>
      </c>
      <c r="M42" s="153"/>
      <c r="N42" s="153"/>
      <c r="O42" s="153"/>
      <c r="P42" s="153"/>
      <c r="Q42" s="153"/>
      <c r="R42" s="153"/>
      <c r="S42" s="134"/>
      <c r="T42" s="134"/>
      <c r="U42" s="134"/>
      <c r="V42" s="134"/>
      <c r="W42" s="134"/>
      <c r="X42" s="134"/>
      <c r="Y42" s="134"/>
    </row>
    <row r="43" spans="1:25" ht="21" customHeight="1">
      <c r="A43" s="270" t="s">
        <v>106</v>
      </c>
      <c r="B43" s="271"/>
      <c r="C43" s="271"/>
      <c r="D43" s="271"/>
      <c r="E43" s="272"/>
      <c r="F43" s="10">
        <v>160</v>
      </c>
      <c r="G43" s="138">
        <f>SUM(G44:G45)</f>
        <v>35539260.83</v>
      </c>
      <c r="H43" s="138">
        <f>SUM(H44:H45)</f>
        <v>0</v>
      </c>
      <c r="I43" s="131">
        <f t="shared" si="0"/>
        <v>35539260.83</v>
      </c>
      <c r="J43" s="137">
        <f>SUM(J44:J45)</f>
        <v>23862255.139999997</v>
      </c>
      <c r="K43" s="138">
        <f>SUM(K44:K45)</f>
        <v>4958090.57</v>
      </c>
      <c r="L43" s="138">
        <f>SUM(L44:L45)</f>
        <v>28820345.709999997</v>
      </c>
      <c r="M43" s="153"/>
      <c r="N43" s="153"/>
      <c r="O43" s="153"/>
      <c r="P43" s="153"/>
      <c r="Q43" s="153"/>
      <c r="R43" s="153"/>
      <c r="S43" s="134"/>
      <c r="T43" s="134"/>
      <c r="U43" s="134"/>
      <c r="V43" s="134"/>
      <c r="W43" s="134"/>
      <c r="X43" s="134"/>
      <c r="Y43" s="134"/>
    </row>
    <row r="44" spans="1:25" ht="12">
      <c r="A44" s="270" t="s">
        <v>19</v>
      </c>
      <c r="B44" s="271"/>
      <c r="C44" s="271"/>
      <c r="D44" s="271"/>
      <c r="E44" s="272"/>
      <c r="F44" s="10">
        <v>161</v>
      </c>
      <c r="G44" s="138">
        <v>35539260.83</v>
      </c>
      <c r="H44" s="138">
        <v>0</v>
      </c>
      <c r="I44" s="131">
        <f t="shared" si="0"/>
        <v>35539260.83</v>
      </c>
      <c r="J44" s="137">
        <v>23850495.759999998</v>
      </c>
      <c r="K44" s="138">
        <v>4958090.57</v>
      </c>
      <c r="L44" s="138">
        <f t="shared" si="1"/>
        <v>28808586.33</v>
      </c>
      <c r="M44" s="154"/>
      <c r="N44" s="154"/>
      <c r="O44" s="153"/>
      <c r="P44" s="154"/>
      <c r="Q44" s="154"/>
      <c r="R44" s="153"/>
      <c r="S44" s="134"/>
      <c r="T44" s="134"/>
      <c r="U44" s="134"/>
      <c r="V44" s="134"/>
      <c r="W44" s="134"/>
      <c r="X44" s="134"/>
      <c r="Y44" s="134"/>
    </row>
    <row r="45" spans="1:25" ht="12">
      <c r="A45" s="270" t="s">
        <v>20</v>
      </c>
      <c r="B45" s="271"/>
      <c r="C45" s="271"/>
      <c r="D45" s="271"/>
      <c r="E45" s="272"/>
      <c r="F45" s="10">
        <v>162</v>
      </c>
      <c r="G45" s="138">
        <v>0</v>
      </c>
      <c r="H45" s="138">
        <v>0</v>
      </c>
      <c r="I45" s="131">
        <f t="shared" si="0"/>
        <v>0</v>
      </c>
      <c r="J45" s="137">
        <v>11759.38</v>
      </c>
      <c r="K45" s="138">
        <v>0</v>
      </c>
      <c r="L45" s="138">
        <f t="shared" si="1"/>
        <v>11759.38</v>
      </c>
      <c r="M45" s="154"/>
      <c r="N45" s="154"/>
      <c r="O45" s="153"/>
      <c r="P45" s="154"/>
      <c r="Q45" s="154"/>
      <c r="R45" s="153"/>
      <c r="S45" s="134"/>
      <c r="T45" s="134"/>
      <c r="U45" s="134"/>
      <c r="V45" s="134"/>
      <c r="W45" s="134"/>
      <c r="X45" s="134"/>
      <c r="Y45" s="134"/>
    </row>
    <row r="46" spans="1:25" ht="21.75" customHeight="1">
      <c r="A46" s="270" t="s">
        <v>107</v>
      </c>
      <c r="B46" s="271"/>
      <c r="C46" s="271"/>
      <c r="D46" s="271"/>
      <c r="E46" s="272"/>
      <c r="F46" s="10">
        <v>163</v>
      </c>
      <c r="G46" s="138">
        <f>SUM(G47:G49)</f>
        <v>1950432.29</v>
      </c>
      <c r="H46" s="138">
        <f>SUM(H47:H49)</f>
        <v>1963455.3399999999</v>
      </c>
      <c r="I46" s="131">
        <f t="shared" si="0"/>
        <v>3913887.63</v>
      </c>
      <c r="J46" s="137">
        <f>SUM(J47:J49)</f>
        <v>0</v>
      </c>
      <c r="K46" s="138">
        <f>SUM(K47:K49)</f>
        <v>5140364.999999998</v>
      </c>
      <c r="L46" s="138">
        <f>SUM(L47:L49)</f>
        <v>5140364.999999998</v>
      </c>
      <c r="M46" s="153"/>
      <c r="N46" s="153"/>
      <c r="O46" s="153"/>
      <c r="P46" s="153"/>
      <c r="Q46" s="153"/>
      <c r="R46" s="153"/>
      <c r="S46" s="134"/>
      <c r="T46" s="134"/>
      <c r="U46" s="134"/>
      <c r="V46" s="134"/>
      <c r="W46" s="134"/>
      <c r="X46" s="134"/>
      <c r="Y46" s="134"/>
    </row>
    <row r="47" spans="1:25" ht="12">
      <c r="A47" s="270" t="s">
        <v>21</v>
      </c>
      <c r="B47" s="271"/>
      <c r="C47" s="271"/>
      <c r="D47" s="271"/>
      <c r="E47" s="272"/>
      <c r="F47" s="10">
        <v>164</v>
      </c>
      <c r="G47" s="138">
        <v>1950432.29</v>
      </c>
      <c r="H47" s="138">
        <v>1963455.3399999999</v>
      </c>
      <c r="I47" s="131">
        <f t="shared" si="0"/>
        <v>3913887.63</v>
      </c>
      <c r="J47" s="137">
        <v>0</v>
      </c>
      <c r="K47" s="138">
        <v>5140364.999999998</v>
      </c>
      <c r="L47" s="138">
        <f t="shared" si="1"/>
        <v>5140364.999999998</v>
      </c>
      <c r="M47" s="154"/>
      <c r="N47" s="154"/>
      <c r="O47" s="153"/>
      <c r="P47" s="154"/>
      <c r="Q47" s="154"/>
      <c r="R47" s="153"/>
      <c r="S47" s="134"/>
      <c r="T47" s="134"/>
      <c r="U47" s="134"/>
      <c r="V47" s="134"/>
      <c r="W47" s="134"/>
      <c r="X47" s="134"/>
      <c r="Y47" s="134"/>
    </row>
    <row r="48" spans="1:25" ht="12">
      <c r="A48" s="270" t="s">
        <v>22</v>
      </c>
      <c r="B48" s="271"/>
      <c r="C48" s="271"/>
      <c r="D48" s="271"/>
      <c r="E48" s="272"/>
      <c r="F48" s="10">
        <v>165</v>
      </c>
      <c r="G48" s="138">
        <v>0</v>
      </c>
      <c r="H48" s="138">
        <v>0</v>
      </c>
      <c r="I48" s="131">
        <f t="shared" si="0"/>
        <v>0</v>
      </c>
      <c r="J48" s="137">
        <v>0</v>
      </c>
      <c r="K48" s="138">
        <v>0</v>
      </c>
      <c r="L48" s="138">
        <f t="shared" si="1"/>
        <v>0</v>
      </c>
      <c r="M48" s="154"/>
      <c r="N48" s="154"/>
      <c r="O48" s="153"/>
      <c r="P48" s="154"/>
      <c r="Q48" s="154"/>
      <c r="R48" s="153"/>
      <c r="S48" s="134"/>
      <c r="T48" s="134"/>
      <c r="U48" s="134"/>
      <c r="V48" s="134"/>
      <c r="W48" s="134"/>
      <c r="X48" s="134"/>
      <c r="Y48" s="134"/>
    </row>
    <row r="49" spans="1:25" ht="12">
      <c r="A49" s="270" t="s">
        <v>23</v>
      </c>
      <c r="B49" s="271"/>
      <c r="C49" s="271"/>
      <c r="D49" s="271"/>
      <c r="E49" s="272"/>
      <c r="F49" s="10">
        <v>166</v>
      </c>
      <c r="G49" s="138">
        <v>0</v>
      </c>
      <c r="H49" s="138">
        <v>0</v>
      </c>
      <c r="I49" s="131">
        <f t="shared" si="0"/>
        <v>0</v>
      </c>
      <c r="J49" s="137">
        <v>0</v>
      </c>
      <c r="K49" s="138">
        <v>0</v>
      </c>
      <c r="L49" s="138">
        <f t="shared" si="1"/>
        <v>0</v>
      </c>
      <c r="M49" s="154"/>
      <c r="N49" s="154"/>
      <c r="O49" s="153"/>
      <c r="P49" s="154"/>
      <c r="Q49" s="154"/>
      <c r="R49" s="153"/>
      <c r="S49" s="134"/>
      <c r="T49" s="134"/>
      <c r="U49" s="134"/>
      <c r="V49" s="134"/>
      <c r="W49" s="134"/>
      <c r="X49" s="134"/>
      <c r="Y49" s="134"/>
    </row>
    <row r="50" spans="1:25" ht="21" customHeight="1">
      <c r="A50" s="264" t="s">
        <v>210</v>
      </c>
      <c r="B50" s="271"/>
      <c r="C50" s="271"/>
      <c r="D50" s="271"/>
      <c r="E50" s="272"/>
      <c r="F50" s="10">
        <v>167</v>
      </c>
      <c r="G50" s="138">
        <f>SUM(G51:G53)</f>
        <v>-33748849.5</v>
      </c>
      <c r="H50" s="138">
        <f>SUM(H51:H53)</f>
        <v>0</v>
      </c>
      <c r="I50" s="131">
        <f t="shared" si="0"/>
        <v>-33748849.5</v>
      </c>
      <c r="J50" s="137">
        <f>SUM(J51:J53)</f>
        <v>-1386174.5299999863</v>
      </c>
      <c r="K50" s="138">
        <f>SUM(K51:K53)</f>
        <v>0</v>
      </c>
      <c r="L50" s="138">
        <f>SUM(L51:L53)</f>
        <v>-1386174.5299999863</v>
      </c>
      <c r="M50" s="153"/>
      <c r="N50" s="153"/>
      <c r="O50" s="153"/>
      <c r="P50" s="153"/>
      <c r="Q50" s="153"/>
      <c r="R50" s="153"/>
      <c r="S50" s="134"/>
      <c r="T50" s="134"/>
      <c r="U50" s="134"/>
      <c r="V50" s="134"/>
      <c r="W50" s="134"/>
      <c r="X50" s="134"/>
      <c r="Y50" s="134"/>
    </row>
    <row r="51" spans="1:25" ht="12">
      <c r="A51" s="270" t="s">
        <v>24</v>
      </c>
      <c r="B51" s="271"/>
      <c r="C51" s="271"/>
      <c r="D51" s="271"/>
      <c r="E51" s="272"/>
      <c r="F51" s="10">
        <v>168</v>
      </c>
      <c r="G51" s="138">
        <v>-33748849.5</v>
      </c>
      <c r="H51" s="138">
        <v>0</v>
      </c>
      <c r="I51" s="131">
        <f t="shared" si="0"/>
        <v>-33748849.5</v>
      </c>
      <c r="J51" s="137">
        <v>-1386174.5299999863</v>
      </c>
      <c r="K51" s="138">
        <v>0</v>
      </c>
      <c r="L51" s="138">
        <f t="shared" si="1"/>
        <v>-1386174.5299999863</v>
      </c>
      <c r="M51" s="154"/>
      <c r="N51" s="154"/>
      <c r="O51" s="153"/>
      <c r="P51" s="154"/>
      <c r="Q51" s="154"/>
      <c r="R51" s="153"/>
      <c r="S51" s="134"/>
      <c r="T51" s="134"/>
      <c r="U51" s="134"/>
      <c r="V51" s="134"/>
      <c r="W51" s="134"/>
      <c r="X51" s="134"/>
      <c r="Y51" s="134"/>
    </row>
    <row r="52" spans="1:25" ht="12">
      <c r="A52" s="270" t="s">
        <v>25</v>
      </c>
      <c r="B52" s="271"/>
      <c r="C52" s="271"/>
      <c r="D52" s="271"/>
      <c r="E52" s="272"/>
      <c r="F52" s="10">
        <v>169</v>
      </c>
      <c r="G52" s="138">
        <v>0</v>
      </c>
      <c r="H52" s="138">
        <v>0</v>
      </c>
      <c r="I52" s="131">
        <f t="shared" si="0"/>
        <v>0</v>
      </c>
      <c r="J52" s="137">
        <v>0</v>
      </c>
      <c r="K52" s="138">
        <v>0</v>
      </c>
      <c r="L52" s="138">
        <f t="shared" si="1"/>
        <v>0</v>
      </c>
      <c r="M52" s="154"/>
      <c r="N52" s="154"/>
      <c r="O52" s="153"/>
      <c r="P52" s="154"/>
      <c r="Q52" s="154"/>
      <c r="R52" s="153"/>
      <c r="S52" s="134"/>
      <c r="T52" s="134"/>
      <c r="U52" s="134"/>
      <c r="V52" s="134"/>
      <c r="W52" s="134"/>
      <c r="X52" s="134"/>
      <c r="Y52" s="134"/>
    </row>
    <row r="53" spans="1:25" ht="12">
      <c r="A53" s="270" t="s">
        <v>26</v>
      </c>
      <c r="B53" s="271"/>
      <c r="C53" s="271"/>
      <c r="D53" s="271"/>
      <c r="E53" s="272"/>
      <c r="F53" s="10">
        <v>170</v>
      </c>
      <c r="G53" s="138">
        <v>0</v>
      </c>
      <c r="H53" s="138">
        <v>0</v>
      </c>
      <c r="I53" s="131">
        <f t="shared" si="0"/>
        <v>0</v>
      </c>
      <c r="J53" s="137">
        <v>0</v>
      </c>
      <c r="K53" s="138">
        <v>0</v>
      </c>
      <c r="L53" s="138">
        <f t="shared" si="1"/>
        <v>0</v>
      </c>
      <c r="M53" s="154"/>
      <c r="N53" s="154"/>
      <c r="O53" s="153"/>
      <c r="P53" s="154"/>
      <c r="Q53" s="154"/>
      <c r="R53" s="153"/>
      <c r="S53" s="134"/>
      <c r="T53" s="134"/>
      <c r="U53" s="134"/>
      <c r="V53" s="134"/>
      <c r="W53" s="134"/>
      <c r="X53" s="134"/>
      <c r="Y53" s="134"/>
    </row>
    <row r="54" spans="1:25" ht="21" customHeight="1">
      <c r="A54" s="264" t="s">
        <v>108</v>
      </c>
      <c r="B54" s="271"/>
      <c r="C54" s="271"/>
      <c r="D54" s="271"/>
      <c r="E54" s="272"/>
      <c r="F54" s="10">
        <v>171</v>
      </c>
      <c r="G54" s="138">
        <f>SUM(G55:G56)</f>
        <v>0</v>
      </c>
      <c r="H54" s="138">
        <f>SUM(H55:H56)</f>
        <v>-952591.6500000004</v>
      </c>
      <c r="I54" s="131">
        <f t="shared" si="0"/>
        <v>-952591.6500000004</v>
      </c>
      <c r="J54" s="137">
        <f>SUM(J55:J56)</f>
        <v>0</v>
      </c>
      <c r="K54" s="138">
        <f>SUM(K55:K56)</f>
        <v>-59491.419999999925</v>
      </c>
      <c r="L54" s="138">
        <f>SUM(L55:L56)</f>
        <v>-59491.419999999925</v>
      </c>
      <c r="M54" s="153"/>
      <c r="N54" s="153"/>
      <c r="O54" s="153"/>
      <c r="P54" s="153"/>
      <c r="Q54" s="153"/>
      <c r="R54" s="153"/>
      <c r="S54" s="134"/>
      <c r="T54" s="134"/>
      <c r="U54" s="134"/>
      <c r="V54" s="134"/>
      <c r="W54" s="134"/>
      <c r="X54" s="134"/>
      <c r="Y54" s="134"/>
    </row>
    <row r="55" spans="1:25" ht="12">
      <c r="A55" s="270" t="s">
        <v>27</v>
      </c>
      <c r="B55" s="271"/>
      <c r="C55" s="271"/>
      <c r="D55" s="271"/>
      <c r="E55" s="272"/>
      <c r="F55" s="10">
        <v>172</v>
      </c>
      <c r="G55" s="138">
        <v>0</v>
      </c>
      <c r="H55" s="138">
        <v>-952591.6500000004</v>
      </c>
      <c r="I55" s="131">
        <f t="shared" si="0"/>
        <v>-952591.6500000004</v>
      </c>
      <c r="J55" s="137">
        <v>0</v>
      </c>
      <c r="K55" s="138">
        <v>-59491.419999999925</v>
      </c>
      <c r="L55" s="138">
        <f t="shared" si="1"/>
        <v>-59491.419999999925</v>
      </c>
      <c r="M55" s="154"/>
      <c r="N55" s="154"/>
      <c r="O55" s="153"/>
      <c r="P55" s="154"/>
      <c r="Q55" s="154"/>
      <c r="R55" s="153"/>
      <c r="S55" s="134"/>
      <c r="T55" s="134"/>
      <c r="U55" s="134"/>
      <c r="V55" s="134"/>
      <c r="W55" s="134"/>
      <c r="X55" s="134"/>
      <c r="Y55" s="134"/>
    </row>
    <row r="56" spans="1:25" ht="12">
      <c r="A56" s="270" t="s">
        <v>28</v>
      </c>
      <c r="B56" s="271"/>
      <c r="C56" s="271"/>
      <c r="D56" s="271"/>
      <c r="E56" s="272"/>
      <c r="F56" s="10">
        <v>173</v>
      </c>
      <c r="G56" s="138">
        <v>0</v>
      </c>
      <c r="H56" s="138">
        <v>0</v>
      </c>
      <c r="I56" s="131">
        <f t="shared" si="0"/>
        <v>0</v>
      </c>
      <c r="J56" s="137">
        <v>0</v>
      </c>
      <c r="K56" s="138">
        <v>0</v>
      </c>
      <c r="L56" s="131">
        <f t="shared" si="1"/>
        <v>0</v>
      </c>
      <c r="M56" s="154"/>
      <c r="N56" s="154"/>
      <c r="O56" s="153"/>
      <c r="P56" s="154"/>
      <c r="Q56" s="154"/>
      <c r="R56" s="153"/>
      <c r="S56" s="134"/>
      <c r="T56" s="134"/>
      <c r="U56" s="134"/>
      <c r="V56" s="134"/>
      <c r="W56" s="134"/>
      <c r="X56" s="134"/>
      <c r="Y56" s="134"/>
    </row>
    <row r="57" spans="1:25" ht="21" customHeight="1">
      <c r="A57" s="264" t="s">
        <v>109</v>
      </c>
      <c r="B57" s="271"/>
      <c r="C57" s="271"/>
      <c r="D57" s="271"/>
      <c r="E57" s="272"/>
      <c r="F57" s="10">
        <v>174</v>
      </c>
      <c r="G57" s="181">
        <f>+G58+G62</f>
        <v>-32456252.739999995</v>
      </c>
      <c r="H57" s="182">
        <f>+H58+H62</f>
        <v>-226275014.57999992</v>
      </c>
      <c r="I57" s="183">
        <f t="shared" si="0"/>
        <v>-258731267.31999993</v>
      </c>
      <c r="J57" s="181">
        <f>+J58+J62</f>
        <v>-25249309.349999994</v>
      </c>
      <c r="K57" s="182">
        <f>+K58+K62</f>
        <v>-235648725.00000006</v>
      </c>
      <c r="L57" s="183">
        <f>+L58+L62</f>
        <v>-260898034.35000008</v>
      </c>
      <c r="M57" s="153"/>
      <c r="N57" s="153"/>
      <c r="O57" s="153"/>
      <c r="P57" s="153"/>
      <c r="Q57" s="153"/>
      <c r="R57" s="153"/>
      <c r="S57" s="134"/>
      <c r="T57" s="134"/>
      <c r="U57" s="134"/>
      <c r="V57" s="134"/>
      <c r="W57" s="134"/>
      <c r="X57" s="134"/>
      <c r="Y57" s="134"/>
    </row>
    <row r="58" spans="1:25" ht="12">
      <c r="A58" s="270" t="s">
        <v>110</v>
      </c>
      <c r="B58" s="271"/>
      <c r="C58" s="271"/>
      <c r="D58" s="271"/>
      <c r="E58" s="272"/>
      <c r="F58" s="10">
        <v>175</v>
      </c>
      <c r="G58" s="137">
        <f>SUM(G59:G61)</f>
        <v>-15102482.7</v>
      </c>
      <c r="H58" s="138">
        <f>SUM(H59:H61)</f>
        <v>-120871152.43</v>
      </c>
      <c r="I58" s="131">
        <f t="shared" si="0"/>
        <v>-135973635.13</v>
      </c>
      <c r="J58" s="137">
        <f>SUM(J59:J61)</f>
        <v>-10178531.110000014</v>
      </c>
      <c r="K58" s="138">
        <f>SUM(K59:K61)</f>
        <v>-132403740.28000006</v>
      </c>
      <c r="L58" s="131">
        <f>SUM(L59:L61)</f>
        <v>-142582271.39000008</v>
      </c>
      <c r="M58" s="153"/>
      <c r="N58" s="153"/>
      <c r="O58" s="153"/>
      <c r="P58" s="153"/>
      <c r="Q58" s="153"/>
      <c r="R58" s="153"/>
      <c r="S58" s="134"/>
      <c r="T58" s="134"/>
      <c r="U58" s="134"/>
      <c r="V58" s="134"/>
      <c r="W58" s="134"/>
      <c r="X58" s="134"/>
      <c r="Y58" s="134"/>
    </row>
    <row r="59" spans="1:25" ht="12">
      <c r="A59" s="270" t="s">
        <v>29</v>
      </c>
      <c r="B59" s="271"/>
      <c r="C59" s="271"/>
      <c r="D59" s="271"/>
      <c r="E59" s="272"/>
      <c r="F59" s="10">
        <v>176</v>
      </c>
      <c r="G59" s="138">
        <v>-5427131.07</v>
      </c>
      <c r="H59" s="138">
        <v>-66097486.77000001</v>
      </c>
      <c r="I59" s="131">
        <f t="shared" si="0"/>
        <v>-71524617.84</v>
      </c>
      <c r="J59" s="137">
        <v>-3428759.3900000006</v>
      </c>
      <c r="K59" s="138">
        <v>-57534352.339999974</v>
      </c>
      <c r="L59" s="138">
        <f t="shared" si="1"/>
        <v>-60963111.729999974</v>
      </c>
      <c r="M59" s="154"/>
      <c r="N59" s="154"/>
      <c r="O59" s="153"/>
      <c r="P59" s="154"/>
      <c r="Q59" s="154"/>
      <c r="R59" s="153"/>
      <c r="S59" s="134"/>
      <c r="T59" s="134"/>
      <c r="U59" s="134"/>
      <c r="V59" s="134"/>
      <c r="W59" s="134"/>
      <c r="X59" s="134"/>
      <c r="Y59" s="134"/>
    </row>
    <row r="60" spans="1:25" ht="12">
      <c r="A60" s="270" t="s">
        <v>30</v>
      </c>
      <c r="B60" s="271"/>
      <c r="C60" s="271"/>
      <c r="D60" s="271"/>
      <c r="E60" s="272"/>
      <c r="F60" s="10">
        <v>177</v>
      </c>
      <c r="G60" s="138">
        <v>-9675351.629999999</v>
      </c>
      <c r="H60" s="138">
        <v>-57616029.05000001</v>
      </c>
      <c r="I60" s="131">
        <f t="shared" si="0"/>
        <v>-67291380.68</v>
      </c>
      <c r="J60" s="137">
        <v>-6749771.720000014</v>
      </c>
      <c r="K60" s="138">
        <v>-55782004.910000086</v>
      </c>
      <c r="L60" s="138">
        <f t="shared" si="1"/>
        <v>-62531776.6300001</v>
      </c>
      <c r="M60" s="154"/>
      <c r="N60" s="154"/>
      <c r="O60" s="153"/>
      <c r="P60" s="154"/>
      <c r="Q60" s="154"/>
      <c r="R60" s="153"/>
      <c r="S60" s="134"/>
      <c r="T60" s="134"/>
      <c r="U60" s="134"/>
      <c r="V60" s="134"/>
      <c r="W60" s="134"/>
      <c r="X60" s="134"/>
      <c r="Y60" s="134"/>
    </row>
    <row r="61" spans="1:25" ht="12">
      <c r="A61" s="270" t="s">
        <v>31</v>
      </c>
      <c r="B61" s="271"/>
      <c r="C61" s="271"/>
      <c r="D61" s="271"/>
      <c r="E61" s="272"/>
      <c r="F61" s="10">
        <v>178</v>
      </c>
      <c r="G61" s="138">
        <v>0</v>
      </c>
      <c r="H61" s="138">
        <v>2842363.390000008</v>
      </c>
      <c r="I61" s="131">
        <f t="shared" si="0"/>
        <v>2842363.390000008</v>
      </c>
      <c r="J61" s="137">
        <v>0</v>
      </c>
      <c r="K61" s="138">
        <v>-19087383.03</v>
      </c>
      <c r="L61" s="138">
        <f t="shared" si="1"/>
        <v>-19087383.03</v>
      </c>
      <c r="M61" s="154"/>
      <c r="N61" s="154"/>
      <c r="O61" s="153"/>
      <c r="P61" s="154"/>
      <c r="Q61" s="154"/>
      <c r="R61" s="153"/>
      <c r="S61" s="134"/>
      <c r="T61" s="134"/>
      <c r="U61" s="134"/>
      <c r="V61" s="134"/>
      <c r="W61" s="134"/>
      <c r="X61" s="134"/>
      <c r="Y61" s="134"/>
    </row>
    <row r="62" spans="1:25" ht="24" customHeight="1">
      <c r="A62" s="270" t="s">
        <v>111</v>
      </c>
      <c r="B62" s="271"/>
      <c r="C62" s="271"/>
      <c r="D62" s="271"/>
      <c r="E62" s="272"/>
      <c r="F62" s="10">
        <v>179</v>
      </c>
      <c r="G62" s="138">
        <f>SUM(G63:G65)</f>
        <v>-17353770.039999995</v>
      </c>
      <c r="H62" s="138">
        <f>SUM(H63:H65)</f>
        <v>-105403862.14999993</v>
      </c>
      <c r="I62" s="131">
        <f t="shared" si="0"/>
        <v>-122757632.18999992</v>
      </c>
      <c r="J62" s="137">
        <f>SUM(J63:J65)</f>
        <v>-15070778.23999998</v>
      </c>
      <c r="K62" s="138">
        <f>SUM(K63:K65)</f>
        <v>-103244984.72000001</v>
      </c>
      <c r="L62" s="138">
        <f>SUM(L63:L65)</f>
        <v>-118315762.96</v>
      </c>
      <c r="M62" s="153"/>
      <c r="N62" s="153"/>
      <c r="O62" s="153"/>
      <c r="P62" s="153"/>
      <c r="Q62" s="153"/>
      <c r="R62" s="153"/>
      <c r="S62" s="134"/>
      <c r="T62" s="134"/>
      <c r="U62" s="134"/>
      <c r="V62" s="134"/>
      <c r="W62" s="134"/>
      <c r="X62" s="134"/>
      <c r="Y62" s="134"/>
    </row>
    <row r="63" spans="1:25" ht="12">
      <c r="A63" s="270" t="s">
        <v>32</v>
      </c>
      <c r="B63" s="271"/>
      <c r="C63" s="271"/>
      <c r="D63" s="271"/>
      <c r="E63" s="272"/>
      <c r="F63" s="10">
        <v>180</v>
      </c>
      <c r="G63" s="138">
        <v>-707998.7700000003</v>
      </c>
      <c r="H63" s="138">
        <v>-9411558.530000001</v>
      </c>
      <c r="I63" s="131">
        <f t="shared" si="0"/>
        <v>-10119557.3</v>
      </c>
      <c r="J63" s="137">
        <v>-1470420.1799999995</v>
      </c>
      <c r="K63" s="138">
        <v>-9385048.390000004</v>
      </c>
      <c r="L63" s="138">
        <f t="shared" si="1"/>
        <v>-10855468.570000004</v>
      </c>
      <c r="M63" s="154"/>
      <c r="N63" s="154"/>
      <c r="O63" s="153"/>
      <c r="P63" s="154"/>
      <c r="Q63" s="154"/>
      <c r="R63" s="153"/>
      <c r="S63" s="134"/>
      <c r="T63" s="134"/>
      <c r="U63" s="134"/>
      <c r="V63" s="134"/>
      <c r="W63" s="134"/>
      <c r="X63" s="134"/>
      <c r="Y63" s="134"/>
    </row>
    <row r="64" spans="1:25" ht="12">
      <c r="A64" s="270" t="s">
        <v>47</v>
      </c>
      <c r="B64" s="271"/>
      <c r="C64" s="271"/>
      <c r="D64" s="271"/>
      <c r="E64" s="272"/>
      <c r="F64" s="10">
        <v>181</v>
      </c>
      <c r="G64" s="138">
        <v>-5085067.020000001</v>
      </c>
      <c r="H64" s="138">
        <v>-27252833.22999999</v>
      </c>
      <c r="I64" s="131">
        <f t="shared" si="0"/>
        <v>-32337900.249999993</v>
      </c>
      <c r="J64" s="137">
        <v>-5140980.68</v>
      </c>
      <c r="K64" s="138">
        <v>-29813876.560000002</v>
      </c>
      <c r="L64" s="138">
        <f t="shared" si="1"/>
        <v>-34954857.24</v>
      </c>
      <c r="M64" s="154"/>
      <c r="N64" s="154"/>
      <c r="O64" s="153"/>
      <c r="P64" s="154"/>
      <c r="Q64" s="154"/>
      <c r="R64" s="153"/>
      <c r="S64" s="134"/>
      <c r="T64" s="134"/>
      <c r="U64" s="134"/>
      <c r="V64" s="134"/>
      <c r="W64" s="134"/>
      <c r="X64" s="134"/>
      <c r="Y64" s="134"/>
    </row>
    <row r="65" spans="1:25" ht="12">
      <c r="A65" s="270" t="s">
        <v>48</v>
      </c>
      <c r="B65" s="271"/>
      <c r="C65" s="271"/>
      <c r="D65" s="271"/>
      <c r="E65" s="272"/>
      <c r="F65" s="10">
        <v>182</v>
      </c>
      <c r="G65" s="138">
        <v>-11560704.249999993</v>
      </c>
      <c r="H65" s="138">
        <v>-68739470.38999994</v>
      </c>
      <c r="I65" s="131">
        <f t="shared" si="0"/>
        <v>-80300174.63999993</v>
      </c>
      <c r="J65" s="137">
        <v>-8459377.37999998</v>
      </c>
      <c r="K65" s="138">
        <v>-64046059.77000001</v>
      </c>
      <c r="L65" s="138">
        <f t="shared" si="1"/>
        <v>-72505437.14999999</v>
      </c>
      <c r="M65" s="154"/>
      <c r="N65" s="154"/>
      <c r="O65" s="153"/>
      <c r="P65" s="154"/>
      <c r="Q65" s="154"/>
      <c r="R65" s="153"/>
      <c r="S65" s="134"/>
      <c r="T65" s="134"/>
      <c r="U65" s="134"/>
      <c r="V65" s="134"/>
      <c r="W65" s="134"/>
      <c r="X65" s="134"/>
      <c r="Y65" s="134"/>
    </row>
    <row r="66" spans="1:25" ht="12">
      <c r="A66" s="264" t="s">
        <v>112</v>
      </c>
      <c r="B66" s="271"/>
      <c r="C66" s="271"/>
      <c r="D66" s="271"/>
      <c r="E66" s="272"/>
      <c r="F66" s="10">
        <v>183</v>
      </c>
      <c r="G66" s="138">
        <f>+SUM(G67:G73)</f>
        <v>4435544.819999997</v>
      </c>
      <c r="H66" s="138">
        <f>+SUM(H67:H73)</f>
        <v>-258558576.65999994</v>
      </c>
      <c r="I66" s="131">
        <f t="shared" si="0"/>
        <v>-254123031.83999994</v>
      </c>
      <c r="J66" s="137">
        <f>+SUM(J67:J73)</f>
        <v>-5314971.639999997</v>
      </c>
      <c r="K66" s="138">
        <f>+SUM(K67:K73)</f>
        <v>-46903759.56</v>
      </c>
      <c r="L66" s="138">
        <f>+SUM(L67:L73)</f>
        <v>-52218731.199999996</v>
      </c>
      <c r="M66" s="153"/>
      <c r="N66" s="153"/>
      <c r="O66" s="153"/>
      <c r="P66" s="153"/>
      <c r="Q66" s="153"/>
      <c r="R66" s="153"/>
      <c r="S66" s="134"/>
      <c r="T66" s="134"/>
      <c r="U66" s="134"/>
      <c r="V66" s="134"/>
      <c r="W66" s="134"/>
      <c r="X66" s="134"/>
      <c r="Y66" s="134"/>
    </row>
    <row r="67" spans="1:25" ht="21" customHeight="1">
      <c r="A67" s="270" t="s">
        <v>221</v>
      </c>
      <c r="B67" s="271"/>
      <c r="C67" s="271"/>
      <c r="D67" s="271"/>
      <c r="E67" s="272"/>
      <c r="F67" s="10">
        <v>184</v>
      </c>
      <c r="G67" s="138">
        <v>0</v>
      </c>
      <c r="H67" s="138">
        <v>0</v>
      </c>
      <c r="I67" s="131">
        <f t="shared" si="0"/>
        <v>0</v>
      </c>
      <c r="J67" s="137">
        <v>0</v>
      </c>
      <c r="K67" s="138">
        <v>0</v>
      </c>
      <c r="L67" s="138">
        <f t="shared" si="1"/>
        <v>0</v>
      </c>
      <c r="M67" s="154"/>
      <c r="N67" s="154"/>
      <c r="O67" s="153"/>
      <c r="P67" s="154"/>
      <c r="Q67" s="154"/>
      <c r="R67" s="153"/>
      <c r="S67" s="134"/>
      <c r="T67" s="134"/>
      <c r="U67" s="134"/>
      <c r="V67" s="134"/>
      <c r="W67" s="134"/>
      <c r="X67" s="134"/>
      <c r="Y67" s="134"/>
    </row>
    <row r="68" spans="1:25" ht="12">
      <c r="A68" s="270" t="s">
        <v>49</v>
      </c>
      <c r="B68" s="271"/>
      <c r="C68" s="271"/>
      <c r="D68" s="271"/>
      <c r="E68" s="272"/>
      <c r="F68" s="10">
        <v>185</v>
      </c>
      <c r="G68" s="138">
        <v>0</v>
      </c>
      <c r="H68" s="138">
        <v>-51.58</v>
      </c>
      <c r="I68" s="131">
        <f t="shared" si="0"/>
        <v>-51.58</v>
      </c>
      <c r="J68" s="137">
        <v>0</v>
      </c>
      <c r="K68" s="138">
        <v>-990003.2699999999</v>
      </c>
      <c r="L68" s="138">
        <f t="shared" si="1"/>
        <v>-990003.2699999999</v>
      </c>
      <c r="M68" s="154"/>
      <c r="N68" s="154"/>
      <c r="O68" s="153"/>
      <c r="P68" s="154"/>
      <c r="Q68" s="154"/>
      <c r="R68" s="153"/>
      <c r="S68" s="134"/>
      <c r="T68" s="134"/>
      <c r="U68" s="134"/>
      <c r="V68" s="134"/>
      <c r="W68" s="134"/>
      <c r="X68" s="134"/>
      <c r="Y68" s="134"/>
    </row>
    <row r="69" spans="1:25" ht="12">
      <c r="A69" s="270" t="s">
        <v>206</v>
      </c>
      <c r="B69" s="271"/>
      <c r="C69" s="271"/>
      <c r="D69" s="271"/>
      <c r="E69" s="272"/>
      <c r="F69" s="10">
        <v>186</v>
      </c>
      <c r="G69" s="138">
        <v>0</v>
      </c>
      <c r="H69" s="138">
        <v>-21007978.580000002</v>
      </c>
      <c r="I69" s="131">
        <f t="shared" si="0"/>
        <v>-21007978.580000002</v>
      </c>
      <c r="J69" s="137">
        <v>-305283.4</v>
      </c>
      <c r="K69" s="138">
        <v>-24220662.86</v>
      </c>
      <c r="L69" s="138">
        <f t="shared" si="1"/>
        <v>-24525946.259999998</v>
      </c>
      <c r="M69" s="154"/>
      <c r="N69" s="154"/>
      <c r="O69" s="153"/>
      <c r="P69" s="154"/>
      <c r="Q69" s="154"/>
      <c r="R69" s="153"/>
      <c r="S69" s="134"/>
      <c r="T69" s="134"/>
      <c r="U69" s="134"/>
      <c r="V69" s="134"/>
      <c r="W69" s="134"/>
      <c r="X69" s="134"/>
      <c r="Y69" s="134"/>
    </row>
    <row r="70" spans="1:25" ht="23.25" customHeight="1">
      <c r="A70" s="270" t="s">
        <v>254</v>
      </c>
      <c r="B70" s="271"/>
      <c r="C70" s="271"/>
      <c r="D70" s="271"/>
      <c r="E70" s="272"/>
      <c r="F70" s="10">
        <v>187</v>
      </c>
      <c r="G70" s="138">
        <v>-242035.330000001</v>
      </c>
      <c r="H70" s="138">
        <v>-35712.569999998435</v>
      </c>
      <c r="I70" s="131">
        <f t="shared" si="0"/>
        <v>-277747.89999999944</v>
      </c>
      <c r="J70" s="137">
        <v>-2067027.3399999999</v>
      </c>
      <c r="K70" s="138">
        <v>-1772933.629999999</v>
      </c>
      <c r="L70" s="138">
        <f t="shared" si="1"/>
        <v>-3839960.969999999</v>
      </c>
      <c r="M70" s="154"/>
      <c r="N70" s="154"/>
      <c r="O70" s="153"/>
      <c r="P70" s="154"/>
      <c r="Q70" s="154"/>
      <c r="R70" s="153"/>
      <c r="S70" s="134"/>
      <c r="T70" s="134"/>
      <c r="U70" s="134"/>
      <c r="V70" s="134"/>
      <c r="W70" s="134"/>
      <c r="X70" s="134"/>
      <c r="Y70" s="134"/>
    </row>
    <row r="71" spans="1:25" ht="19.5" customHeight="1">
      <c r="A71" s="270" t="s">
        <v>255</v>
      </c>
      <c r="B71" s="271"/>
      <c r="C71" s="271"/>
      <c r="D71" s="271"/>
      <c r="E71" s="272"/>
      <c r="F71" s="10">
        <v>188</v>
      </c>
      <c r="G71" s="138">
        <v>49799.99999999994</v>
      </c>
      <c r="H71" s="138">
        <v>-1308086.6099999999</v>
      </c>
      <c r="I71" s="131">
        <f t="shared" si="0"/>
        <v>-1258286.6099999999</v>
      </c>
      <c r="J71" s="137">
        <v>-34429</v>
      </c>
      <c r="K71" s="138">
        <v>-3251856.5600000005</v>
      </c>
      <c r="L71" s="138">
        <f t="shared" si="1"/>
        <v>-3286285.5600000005</v>
      </c>
      <c r="M71" s="154"/>
      <c r="N71" s="154"/>
      <c r="O71" s="153"/>
      <c r="P71" s="154"/>
      <c r="Q71" s="154"/>
      <c r="R71" s="153"/>
      <c r="S71" s="134"/>
      <c r="T71" s="134"/>
      <c r="U71" s="134"/>
      <c r="V71" s="134"/>
      <c r="W71" s="134"/>
      <c r="X71" s="134"/>
      <c r="Y71" s="134"/>
    </row>
    <row r="72" spans="1:25" ht="12">
      <c r="A72" s="270" t="s">
        <v>257</v>
      </c>
      <c r="B72" s="271"/>
      <c r="C72" s="271"/>
      <c r="D72" s="271"/>
      <c r="E72" s="272"/>
      <c r="F72" s="10">
        <v>189</v>
      </c>
      <c r="G72" s="138">
        <v>4940124.759999998</v>
      </c>
      <c r="H72" s="138">
        <v>562547.870000001</v>
      </c>
      <c r="I72" s="131">
        <f aca="true" t="shared" si="2" ref="I72:I96">G72+H72</f>
        <v>5502672.629999999</v>
      </c>
      <c r="J72" s="137">
        <v>-2195356.049999997</v>
      </c>
      <c r="K72" s="138">
        <v>-355272.70999999717</v>
      </c>
      <c r="L72" s="138">
        <f t="shared" si="1"/>
        <v>-2550628.759999994</v>
      </c>
      <c r="M72" s="154"/>
      <c r="N72" s="154"/>
      <c r="O72" s="153"/>
      <c r="P72" s="154"/>
      <c r="Q72" s="154"/>
      <c r="R72" s="153"/>
      <c r="S72" s="134"/>
      <c r="T72" s="134"/>
      <c r="U72" s="134"/>
      <c r="V72" s="134"/>
      <c r="W72" s="134"/>
      <c r="X72" s="134"/>
      <c r="Y72" s="134"/>
    </row>
    <row r="73" spans="1:25" ht="12">
      <c r="A73" s="270" t="s">
        <v>256</v>
      </c>
      <c r="B73" s="271"/>
      <c r="C73" s="271"/>
      <c r="D73" s="271"/>
      <c r="E73" s="272"/>
      <c r="F73" s="10">
        <v>190</v>
      </c>
      <c r="G73" s="138">
        <v>-312344.6100000001</v>
      </c>
      <c r="H73" s="138">
        <v>-236769295.18999994</v>
      </c>
      <c r="I73" s="131">
        <f t="shared" si="2"/>
        <v>-237081639.79999995</v>
      </c>
      <c r="J73" s="137">
        <v>-712875.8499999999</v>
      </c>
      <c r="K73" s="138">
        <v>-16313030.530000001</v>
      </c>
      <c r="L73" s="138">
        <f aca="true" t="shared" si="3" ref="L73:L98">SUM(J73:K73)</f>
        <v>-17025906.380000003</v>
      </c>
      <c r="M73" s="154"/>
      <c r="N73" s="154"/>
      <c r="O73" s="153"/>
      <c r="P73" s="154"/>
      <c r="Q73" s="154"/>
      <c r="R73" s="153"/>
      <c r="S73" s="134"/>
      <c r="T73" s="134"/>
      <c r="U73" s="134"/>
      <c r="V73" s="134"/>
      <c r="W73" s="134"/>
      <c r="X73" s="134"/>
      <c r="Y73" s="134"/>
    </row>
    <row r="74" spans="1:25" ht="24.75" customHeight="1">
      <c r="A74" s="264" t="s">
        <v>113</v>
      </c>
      <c r="B74" s="271"/>
      <c r="C74" s="271"/>
      <c r="D74" s="271"/>
      <c r="E74" s="272"/>
      <c r="F74" s="10">
        <v>191</v>
      </c>
      <c r="G74" s="138">
        <f>+SUM(G75:G76)</f>
        <v>-193489.79999999993</v>
      </c>
      <c r="H74" s="138">
        <f>+SUM(H75:H76)</f>
        <v>-7357876.489999998</v>
      </c>
      <c r="I74" s="131">
        <f t="shared" si="2"/>
        <v>-7551366.289999998</v>
      </c>
      <c r="J74" s="137">
        <f>+SUM(J75:J76)</f>
        <v>382844.44000000006</v>
      </c>
      <c r="K74" s="138">
        <f>+SUM(K75:K76)</f>
        <v>-12103706.149999999</v>
      </c>
      <c r="L74" s="138">
        <f>+SUM(L75:L76)</f>
        <v>-11720861.709999999</v>
      </c>
      <c r="M74" s="153"/>
      <c r="N74" s="153"/>
      <c r="O74" s="153"/>
      <c r="P74" s="153"/>
      <c r="Q74" s="153"/>
      <c r="R74" s="153"/>
      <c r="S74" s="134"/>
      <c r="T74" s="134"/>
      <c r="U74" s="134"/>
      <c r="V74" s="134"/>
      <c r="W74" s="134"/>
      <c r="X74" s="134"/>
      <c r="Y74" s="134"/>
    </row>
    <row r="75" spans="1:25" ht="12">
      <c r="A75" s="270" t="s">
        <v>50</v>
      </c>
      <c r="B75" s="271"/>
      <c r="C75" s="271"/>
      <c r="D75" s="271"/>
      <c r="E75" s="272"/>
      <c r="F75" s="10">
        <v>192</v>
      </c>
      <c r="G75" s="138">
        <v>0</v>
      </c>
      <c r="H75" s="138">
        <v>0</v>
      </c>
      <c r="I75" s="131">
        <f t="shared" si="2"/>
        <v>0</v>
      </c>
      <c r="J75" s="137">
        <v>0</v>
      </c>
      <c r="K75" s="138">
        <v>0</v>
      </c>
      <c r="L75" s="138">
        <f t="shared" si="3"/>
        <v>0</v>
      </c>
      <c r="M75" s="154"/>
      <c r="N75" s="154"/>
      <c r="O75" s="153"/>
      <c r="P75" s="154"/>
      <c r="Q75" s="154"/>
      <c r="R75" s="153"/>
      <c r="S75" s="134"/>
      <c r="T75" s="134"/>
      <c r="U75" s="134"/>
      <c r="V75" s="134"/>
      <c r="W75" s="134"/>
      <c r="X75" s="134"/>
      <c r="Y75" s="134"/>
    </row>
    <row r="76" spans="1:25" ht="12">
      <c r="A76" s="270" t="s">
        <v>51</v>
      </c>
      <c r="B76" s="271"/>
      <c r="C76" s="271"/>
      <c r="D76" s="271"/>
      <c r="E76" s="272"/>
      <c r="F76" s="10">
        <v>193</v>
      </c>
      <c r="G76" s="138">
        <v>-193489.79999999993</v>
      </c>
      <c r="H76" s="138">
        <v>-7357876.489999998</v>
      </c>
      <c r="I76" s="131">
        <f t="shared" si="2"/>
        <v>-7551366.289999998</v>
      </c>
      <c r="J76" s="137">
        <v>382844.44000000006</v>
      </c>
      <c r="K76" s="138">
        <v>-12103706.149999999</v>
      </c>
      <c r="L76" s="138">
        <f t="shared" si="3"/>
        <v>-11720861.709999999</v>
      </c>
      <c r="M76" s="154"/>
      <c r="N76" s="154"/>
      <c r="O76" s="153"/>
      <c r="P76" s="154"/>
      <c r="Q76" s="154"/>
      <c r="R76" s="153"/>
      <c r="S76" s="134"/>
      <c r="T76" s="134"/>
      <c r="U76" s="134"/>
      <c r="V76" s="134"/>
      <c r="W76" s="134"/>
      <c r="X76" s="134"/>
      <c r="Y76" s="134"/>
    </row>
    <row r="77" spans="1:25" ht="12">
      <c r="A77" s="264" t="s">
        <v>59</v>
      </c>
      <c r="B77" s="271"/>
      <c r="C77" s="271"/>
      <c r="D77" s="271"/>
      <c r="E77" s="272"/>
      <c r="F77" s="10">
        <v>194</v>
      </c>
      <c r="G77" s="138">
        <v>-234.90999999999804</v>
      </c>
      <c r="H77" s="138">
        <v>-16916101.350000005</v>
      </c>
      <c r="I77" s="131">
        <f t="shared" si="2"/>
        <v>-16916336.260000005</v>
      </c>
      <c r="J77" s="137">
        <v>0</v>
      </c>
      <c r="K77" s="138">
        <v>-11768157.080000002</v>
      </c>
      <c r="L77" s="138">
        <f t="shared" si="3"/>
        <v>-11768157.080000002</v>
      </c>
      <c r="M77" s="154"/>
      <c r="N77" s="154"/>
      <c r="O77" s="153"/>
      <c r="P77" s="154"/>
      <c r="Q77" s="154"/>
      <c r="R77" s="153"/>
      <c r="S77" s="134"/>
      <c r="T77" s="134"/>
      <c r="U77" s="134"/>
      <c r="V77" s="134"/>
      <c r="W77" s="134"/>
      <c r="X77" s="134"/>
      <c r="Y77" s="134"/>
    </row>
    <row r="78" spans="1:25" ht="48" customHeight="1">
      <c r="A78" s="264" t="s">
        <v>365</v>
      </c>
      <c r="B78" s="271"/>
      <c r="C78" s="271"/>
      <c r="D78" s="271"/>
      <c r="E78" s="272"/>
      <c r="F78" s="10">
        <v>195</v>
      </c>
      <c r="G78" s="138">
        <f>+G7+G16+G30+G31+G32+G33+G42+G50+G54+G57+G66+G74+G77</f>
        <v>13967562.909999963</v>
      </c>
      <c r="H78" s="138">
        <f>+H7+H16+H30+H31+H32+H33+H42+H50+H54+H57+H66+H74+H77</f>
        <v>-50628906.14000046</v>
      </c>
      <c r="I78" s="131">
        <f t="shared" si="2"/>
        <v>-36661343.230000496</v>
      </c>
      <c r="J78" s="137">
        <f>+J7+J16+J30+J31+J32+J33+J42+J50+J54+J57+J66+J74+J77</f>
        <v>6986173.67999988</v>
      </c>
      <c r="K78" s="138">
        <f>+K7+K16+K30+K31+K32+K33+K42+K50+K54+K57+K66+K74+K77</f>
        <v>-39370679.80000074</v>
      </c>
      <c r="L78" s="138">
        <f>+L7+L16+L30+L31+L32+L33+L42+L50+L54+L57+L66+L74+L77</f>
        <v>-32384506.12000077</v>
      </c>
      <c r="M78" s="153"/>
      <c r="N78" s="153"/>
      <c r="O78" s="153"/>
      <c r="P78" s="153"/>
      <c r="Q78" s="153"/>
      <c r="R78" s="153"/>
      <c r="S78" s="134"/>
      <c r="T78" s="134"/>
      <c r="U78" s="134"/>
      <c r="V78" s="134"/>
      <c r="W78" s="134"/>
      <c r="X78" s="134"/>
      <c r="Y78" s="134"/>
    </row>
    <row r="79" spans="1:25" ht="12">
      <c r="A79" s="264" t="s">
        <v>114</v>
      </c>
      <c r="B79" s="271"/>
      <c r="C79" s="271"/>
      <c r="D79" s="271"/>
      <c r="E79" s="272"/>
      <c r="F79" s="10">
        <v>196</v>
      </c>
      <c r="G79" s="138">
        <f>+G80+G81</f>
        <v>-1261456.4811400068</v>
      </c>
      <c r="H79" s="138">
        <f>+H80+H81</f>
        <v>11626375.727576867</v>
      </c>
      <c r="I79" s="131">
        <f t="shared" si="2"/>
        <v>10364919.24643686</v>
      </c>
      <c r="J79" s="137">
        <f>+J80+J81</f>
        <v>-2024858.3406800134</v>
      </c>
      <c r="K79" s="138">
        <f>+K80+K81</f>
        <v>2812519.1076735333</v>
      </c>
      <c r="L79" s="138">
        <f t="shared" si="3"/>
        <v>787660.7669935199</v>
      </c>
      <c r="M79" s="153"/>
      <c r="N79" s="153"/>
      <c r="O79" s="153"/>
      <c r="P79" s="153"/>
      <c r="Q79" s="153"/>
      <c r="R79" s="153"/>
      <c r="S79" s="134"/>
      <c r="T79" s="134"/>
      <c r="U79" s="134"/>
      <c r="V79" s="134"/>
      <c r="W79" s="134"/>
      <c r="X79" s="134"/>
      <c r="Y79" s="134"/>
    </row>
    <row r="80" spans="1:25" ht="12">
      <c r="A80" s="270" t="s">
        <v>52</v>
      </c>
      <c r="B80" s="271"/>
      <c r="C80" s="271"/>
      <c r="D80" s="271"/>
      <c r="E80" s="272"/>
      <c r="F80" s="10">
        <v>197</v>
      </c>
      <c r="G80" s="138">
        <v>577356.5388599932</v>
      </c>
      <c r="H80" s="138">
        <v>23637514.907576866</v>
      </c>
      <c r="I80" s="131">
        <f t="shared" si="2"/>
        <v>24214871.44643686</v>
      </c>
      <c r="J80" s="137">
        <v>-1576097.5906800134</v>
      </c>
      <c r="K80" s="138">
        <v>13132989.187673531</v>
      </c>
      <c r="L80" s="138">
        <f t="shared" si="3"/>
        <v>11556891.596993517</v>
      </c>
      <c r="M80" s="154"/>
      <c r="N80" s="154"/>
      <c r="O80" s="153"/>
      <c r="P80" s="154"/>
      <c r="Q80" s="154"/>
      <c r="R80" s="153"/>
      <c r="S80" s="134"/>
      <c r="T80" s="134"/>
      <c r="U80" s="134"/>
      <c r="V80" s="134"/>
      <c r="W80" s="134"/>
      <c r="X80" s="134"/>
      <c r="Y80" s="134"/>
    </row>
    <row r="81" spans="1:25" ht="12">
      <c r="A81" s="270" t="s">
        <v>53</v>
      </c>
      <c r="B81" s="271"/>
      <c r="C81" s="271"/>
      <c r="D81" s="271"/>
      <c r="E81" s="272"/>
      <c r="F81" s="10">
        <v>198</v>
      </c>
      <c r="G81" s="138">
        <v>-1838813.02</v>
      </c>
      <c r="H81" s="138">
        <v>-12011139.18</v>
      </c>
      <c r="I81" s="131">
        <f t="shared" si="2"/>
        <v>-13849952.2</v>
      </c>
      <c r="J81" s="137">
        <v>-448760.75</v>
      </c>
      <c r="K81" s="138">
        <v>-10320470.079999998</v>
      </c>
      <c r="L81" s="138">
        <f t="shared" si="3"/>
        <v>-10769230.829999998</v>
      </c>
      <c r="M81" s="154"/>
      <c r="N81" s="154"/>
      <c r="O81" s="153"/>
      <c r="P81" s="154"/>
      <c r="Q81" s="154"/>
      <c r="R81" s="153"/>
      <c r="S81" s="134"/>
      <c r="T81" s="134"/>
      <c r="U81" s="134"/>
      <c r="V81" s="134"/>
      <c r="W81" s="134"/>
      <c r="X81" s="134"/>
      <c r="Y81" s="134"/>
    </row>
    <row r="82" spans="1:25" ht="21" customHeight="1">
      <c r="A82" s="264" t="s">
        <v>208</v>
      </c>
      <c r="B82" s="271"/>
      <c r="C82" s="271"/>
      <c r="D82" s="271"/>
      <c r="E82" s="272"/>
      <c r="F82" s="10">
        <v>199</v>
      </c>
      <c r="G82" s="138">
        <f>+G78+G79</f>
        <v>12706106.428859957</v>
      </c>
      <c r="H82" s="138">
        <f>+H78+H79</f>
        <v>-39002530.412423596</v>
      </c>
      <c r="I82" s="131">
        <f t="shared" si="2"/>
        <v>-26296423.98356364</v>
      </c>
      <c r="J82" s="137">
        <f>+J78+J79</f>
        <v>4961315.339319866</v>
      </c>
      <c r="K82" s="138">
        <f>+K78+K79</f>
        <v>-36558160.69232721</v>
      </c>
      <c r="L82" s="138">
        <f>+L78+L79</f>
        <v>-31596845.35300725</v>
      </c>
      <c r="M82" s="153"/>
      <c r="N82" s="153"/>
      <c r="O82" s="153"/>
      <c r="P82" s="153"/>
      <c r="Q82" s="153"/>
      <c r="R82" s="153"/>
      <c r="S82" s="134"/>
      <c r="T82" s="134"/>
      <c r="U82" s="134"/>
      <c r="V82" s="134"/>
      <c r="W82" s="134"/>
      <c r="X82" s="134"/>
      <c r="Y82" s="134"/>
    </row>
    <row r="83" spans="1:25" ht="12">
      <c r="A83" s="264" t="s">
        <v>258</v>
      </c>
      <c r="B83" s="265"/>
      <c r="C83" s="265"/>
      <c r="D83" s="265"/>
      <c r="E83" s="266"/>
      <c r="F83" s="10">
        <v>200</v>
      </c>
      <c r="G83" s="138">
        <v>0</v>
      </c>
      <c r="H83" s="138">
        <v>0</v>
      </c>
      <c r="I83" s="131">
        <f t="shared" si="2"/>
        <v>0</v>
      </c>
      <c r="J83" s="137">
        <v>0</v>
      </c>
      <c r="K83" s="138">
        <v>0</v>
      </c>
      <c r="L83" s="138">
        <f t="shared" si="3"/>
        <v>0</v>
      </c>
      <c r="M83" s="154"/>
      <c r="N83" s="154"/>
      <c r="O83" s="153"/>
      <c r="P83" s="154"/>
      <c r="Q83" s="154"/>
      <c r="R83" s="153"/>
      <c r="S83" s="134"/>
      <c r="T83" s="134"/>
      <c r="U83" s="134"/>
      <c r="V83" s="134"/>
      <c r="W83" s="134"/>
      <c r="X83" s="134"/>
      <c r="Y83" s="134"/>
    </row>
    <row r="84" spans="1:25" ht="12">
      <c r="A84" s="264" t="s">
        <v>259</v>
      </c>
      <c r="B84" s="265"/>
      <c r="C84" s="265"/>
      <c r="D84" s="265"/>
      <c r="E84" s="266"/>
      <c r="F84" s="10">
        <v>201</v>
      </c>
      <c r="G84" s="138">
        <v>0</v>
      </c>
      <c r="H84" s="138">
        <v>0</v>
      </c>
      <c r="I84" s="131">
        <f t="shared" si="2"/>
        <v>0</v>
      </c>
      <c r="J84" s="137">
        <v>0</v>
      </c>
      <c r="K84" s="138">
        <v>0</v>
      </c>
      <c r="L84" s="138">
        <f t="shared" si="3"/>
        <v>0</v>
      </c>
      <c r="M84" s="154"/>
      <c r="N84" s="154"/>
      <c r="O84" s="153"/>
      <c r="P84" s="154"/>
      <c r="Q84" s="154"/>
      <c r="R84" s="153"/>
      <c r="S84" s="134"/>
      <c r="T84" s="134"/>
      <c r="U84" s="134"/>
      <c r="V84" s="134"/>
      <c r="W84" s="134"/>
      <c r="X84" s="134"/>
      <c r="Y84" s="134"/>
    </row>
    <row r="85" spans="1:25" ht="12">
      <c r="A85" s="264" t="s">
        <v>264</v>
      </c>
      <c r="B85" s="265"/>
      <c r="C85" s="265"/>
      <c r="D85" s="265"/>
      <c r="E85" s="265"/>
      <c r="F85" s="10">
        <v>202</v>
      </c>
      <c r="G85" s="138">
        <f>+G7+G16+G30+G31+G32+G81</f>
        <v>160957478.66000003</v>
      </c>
      <c r="H85" s="138">
        <f>+H7+H16+H30+H31+H32+H81</f>
        <v>710140429.0699998</v>
      </c>
      <c r="I85" s="131">
        <f t="shared" si="2"/>
        <v>871097907.7299998</v>
      </c>
      <c r="J85" s="137">
        <f>+J7+J16+J30+J31+J32+J81</f>
        <v>143918164.21999988</v>
      </c>
      <c r="K85" s="138">
        <f>+K7+K16+K30+K31+K32+K81</f>
        <v>540301166.33</v>
      </c>
      <c r="L85" s="138">
        <f>+L7+L16+L30+L31+L32+L81</f>
        <v>684219330.5500001</v>
      </c>
      <c r="M85" s="154"/>
      <c r="N85" s="154"/>
      <c r="O85" s="156"/>
      <c r="P85" s="154"/>
      <c r="Q85" s="154"/>
      <c r="R85" s="156"/>
      <c r="S85" s="134"/>
      <c r="T85" s="134"/>
      <c r="U85" s="134"/>
      <c r="V85" s="134"/>
      <c r="W85" s="134"/>
      <c r="X85" s="134"/>
      <c r="Y85" s="134"/>
    </row>
    <row r="86" spans="1:25" ht="12">
      <c r="A86" s="264" t="s">
        <v>265</v>
      </c>
      <c r="B86" s="265"/>
      <c r="C86" s="265"/>
      <c r="D86" s="265"/>
      <c r="E86" s="265"/>
      <c r="F86" s="10">
        <v>203</v>
      </c>
      <c r="G86" s="138">
        <f>+G33+G42+G50+G54+G57+G66+G74+G77+G80</f>
        <v>-148251372.23114008</v>
      </c>
      <c r="H86" s="138">
        <f>+H33+H42+H50+H54+H57+H66+H74+H77+H80</f>
        <v>-749142959.4824233</v>
      </c>
      <c r="I86" s="131">
        <f t="shared" si="2"/>
        <v>-897394331.7135634</v>
      </c>
      <c r="J86" s="137">
        <f>+J33+J42+J50+J54+J57+J66+J74+J77+J80</f>
        <v>-138956848.88068</v>
      </c>
      <c r="K86" s="138">
        <f>+K33+K42+K50+K54+K57+K66+K74+K77+K80</f>
        <v>-576859327.0223273</v>
      </c>
      <c r="L86" s="138">
        <f>+L33+L42+L50+L54+L57+L66+L74+L77+L80</f>
        <v>-715816175.9030075</v>
      </c>
      <c r="M86" s="154"/>
      <c r="N86" s="154"/>
      <c r="O86" s="156"/>
      <c r="P86" s="154"/>
      <c r="Q86" s="154"/>
      <c r="R86" s="156"/>
      <c r="S86" s="134"/>
      <c r="T86" s="134"/>
      <c r="U86" s="134"/>
      <c r="V86" s="134"/>
      <c r="W86" s="134"/>
      <c r="X86" s="134"/>
      <c r="Y86" s="134"/>
    </row>
    <row r="87" spans="1:25" ht="12">
      <c r="A87" s="264" t="s">
        <v>209</v>
      </c>
      <c r="B87" s="271"/>
      <c r="C87" s="271"/>
      <c r="D87" s="271"/>
      <c r="E87" s="271"/>
      <c r="F87" s="10">
        <v>204</v>
      </c>
      <c r="G87" s="138">
        <f>+G88+G89+G90+G91+G92+G93+G94-G95</f>
        <v>3676484.1699999943</v>
      </c>
      <c r="H87" s="138">
        <f>+H88+H89+H90+H91+H92+H93+H94-H95</f>
        <v>11890113.449321963</v>
      </c>
      <c r="I87" s="131">
        <f t="shared" si="2"/>
        <v>15566597.619321957</v>
      </c>
      <c r="J87" s="137">
        <f>+J88+J89+J90+J91+J92+J93+J94-J95</f>
        <v>-6660488.930000001</v>
      </c>
      <c r="K87" s="138">
        <f>+K88+K89+K90+K91+K92+K93+K94-K95</f>
        <v>-24894073.832399994</v>
      </c>
      <c r="L87" s="138">
        <f>+J87+K87</f>
        <v>-31554562.762399994</v>
      </c>
      <c r="M87" s="153"/>
      <c r="N87" s="154"/>
      <c r="O87" s="153"/>
      <c r="P87" s="153"/>
      <c r="Q87" s="154"/>
      <c r="R87" s="153"/>
      <c r="S87" s="134"/>
      <c r="T87" s="134"/>
      <c r="U87" s="134"/>
      <c r="V87" s="134"/>
      <c r="W87" s="134"/>
      <c r="X87" s="134"/>
      <c r="Y87" s="134"/>
    </row>
    <row r="88" spans="1:25" ht="19.5" customHeight="1">
      <c r="A88" s="270" t="s">
        <v>266</v>
      </c>
      <c r="B88" s="271"/>
      <c r="C88" s="271"/>
      <c r="D88" s="271"/>
      <c r="E88" s="271"/>
      <c r="F88" s="10">
        <v>205</v>
      </c>
      <c r="G88" s="138">
        <v>0</v>
      </c>
      <c r="H88" s="138">
        <v>0</v>
      </c>
      <c r="I88" s="131">
        <f t="shared" si="2"/>
        <v>0</v>
      </c>
      <c r="J88" s="137">
        <v>0</v>
      </c>
      <c r="K88" s="138">
        <v>793.79</v>
      </c>
      <c r="L88" s="138">
        <f t="shared" si="3"/>
        <v>793.79</v>
      </c>
      <c r="M88" s="154"/>
      <c r="N88" s="154"/>
      <c r="O88" s="153"/>
      <c r="P88" s="154"/>
      <c r="Q88" s="154"/>
      <c r="R88" s="153"/>
      <c r="S88" s="134"/>
      <c r="T88" s="134"/>
      <c r="U88" s="134"/>
      <c r="V88" s="134"/>
      <c r="W88" s="134"/>
      <c r="X88" s="134"/>
      <c r="Y88" s="134"/>
    </row>
    <row r="89" spans="1:25" ht="23.25" customHeight="1">
      <c r="A89" s="270" t="s">
        <v>267</v>
      </c>
      <c r="B89" s="271"/>
      <c r="C89" s="271"/>
      <c r="D89" s="271"/>
      <c r="E89" s="271"/>
      <c r="F89" s="10">
        <v>206</v>
      </c>
      <c r="G89" s="138">
        <v>4483517.279999994</v>
      </c>
      <c r="H89" s="138">
        <v>18758825.050000012</v>
      </c>
      <c r="I89" s="131">
        <f t="shared" si="2"/>
        <v>23242342.330000006</v>
      </c>
      <c r="J89" s="137">
        <v>-8122547.470000001</v>
      </c>
      <c r="K89" s="138">
        <v>-27756493.339999996</v>
      </c>
      <c r="L89" s="138">
        <f t="shared" si="3"/>
        <v>-35879040.809999995</v>
      </c>
      <c r="M89" s="154"/>
      <c r="N89" s="154"/>
      <c r="O89" s="153"/>
      <c r="P89" s="154"/>
      <c r="Q89" s="154"/>
      <c r="R89" s="153"/>
      <c r="S89" s="134"/>
      <c r="T89" s="134"/>
      <c r="U89" s="134"/>
      <c r="V89" s="134"/>
      <c r="W89" s="134"/>
      <c r="X89" s="134"/>
      <c r="Y89" s="134"/>
    </row>
    <row r="90" spans="1:25" ht="21.75" customHeight="1">
      <c r="A90" s="270" t="s">
        <v>268</v>
      </c>
      <c r="B90" s="271"/>
      <c r="C90" s="271"/>
      <c r="D90" s="271"/>
      <c r="E90" s="271"/>
      <c r="F90" s="10">
        <v>207</v>
      </c>
      <c r="G90" s="138">
        <v>0</v>
      </c>
      <c r="H90" s="138">
        <v>-4258686.69487805</v>
      </c>
      <c r="I90" s="131">
        <f t="shared" si="2"/>
        <v>-4258686.69487805</v>
      </c>
      <c r="J90" s="137">
        <v>0</v>
      </c>
      <c r="K90" s="138">
        <v>-2603101.3199999975</v>
      </c>
      <c r="L90" s="138">
        <f t="shared" si="3"/>
        <v>-2603101.3199999975</v>
      </c>
      <c r="M90" s="154"/>
      <c r="N90" s="154"/>
      <c r="O90" s="153"/>
      <c r="P90" s="154"/>
      <c r="Q90" s="154"/>
      <c r="R90" s="153"/>
      <c r="S90" s="134"/>
      <c r="T90" s="134"/>
      <c r="U90" s="134"/>
      <c r="V90" s="134"/>
      <c r="W90" s="134"/>
      <c r="X90" s="134"/>
      <c r="Y90" s="134"/>
    </row>
    <row r="91" spans="1:25" ht="21" customHeight="1">
      <c r="A91" s="270" t="s">
        <v>269</v>
      </c>
      <c r="B91" s="271"/>
      <c r="C91" s="271"/>
      <c r="D91" s="271"/>
      <c r="E91" s="271"/>
      <c r="F91" s="10">
        <v>208</v>
      </c>
      <c r="G91" s="138">
        <v>0</v>
      </c>
      <c r="H91" s="138">
        <v>0</v>
      </c>
      <c r="I91" s="131">
        <f t="shared" si="2"/>
        <v>0</v>
      </c>
      <c r="J91" s="137">
        <v>0</v>
      </c>
      <c r="K91" s="138">
        <v>0</v>
      </c>
      <c r="L91" s="138">
        <f t="shared" si="3"/>
        <v>0</v>
      </c>
      <c r="M91" s="154"/>
      <c r="N91" s="154"/>
      <c r="O91" s="153"/>
      <c r="P91" s="154"/>
      <c r="Q91" s="154"/>
      <c r="R91" s="153"/>
      <c r="S91" s="134"/>
      <c r="T91" s="134"/>
      <c r="U91" s="134"/>
      <c r="V91" s="134"/>
      <c r="W91" s="134"/>
      <c r="X91" s="134"/>
      <c r="Y91" s="134"/>
    </row>
    <row r="92" spans="1:25" ht="12">
      <c r="A92" s="270" t="s">
        <v>270</v>
      </c>
      <c r="B92" s="271"/>
      <c r="C92" s="271"/>
      <c r="D92" s="271"/>
      <c r="E92" s="271"/>
      <c r="F92" s="10">
        <v>209</v>
      </c>
      <c r="G92" s="138">
        <v>0</v>
      </c>
      <c r="H92" s="138">
        <v>0</v>
      </c>
      <c r="I92" s="131">
        <f t="shared" si="2"/>
        <v>0</v>
      </c>
      <c r="J92" s="137">
        <v>0</v>
      </c>
      <c r="K92" s="138">
        <v>0</v>
      </c>
      <c r="L92" s="138">
        <f t="shared" si="3"/>
        <v>0</v>
      </c>
      <c r="M92" s="154"/>
      <c r="N92" s="154"/>
      <c r="O92" s="153"/>
      <c r="P92" s="154"/>
      <c r="Q92" s="154"/>
      <c r="R92" s="153"/>
      <c r="S92" s="134"/>
      <c r="T92" s="134"/>
      <c r="U92" s="134"/>
      <c r="V92" s="134"/>
      <c r="W92" s="134"/>
      <c r="X92" s="134"/>
      <c r="Y92" s="134"/>
    </row>
    <row r="93" spans="1:25" ht="22.5" customHeight="1">
      <c r="A93" s="270" t="s">
        <v>271</v>
      </c>
      <c r="B93" s="271"/>
      <c r="C93" s="271"/>
      <c r="D93" s="271"/>
      <c r="E93" s="271"/>
      <c r="F93" s="10">
        <v>210</v>
      </c>
      <c r="G93" s="138">
        <v>0</v>
      </c>
      <c r="H93" s="138">
        <v>0</v>
      </c>
      <c r="I93" s="131">
        <f t="shared" si="2"/>
        <v>0</v>
      </c>
      <c r="J93" s="137">
        <v>0</v>
      </c>
      <c r="K93" s="138">
        <v>0</v>
      </c>
      <c r="L93" s="138">
        <f t="shared" si="3"/>
        <v>0</v>
      </c>
      <c r="M93" s="154"/>
      <c r="N93" s="154"/>
      <c r="O93" s="153"/>
      <c r="P93" s="154"/>
      <c r="Q93" s="154"/>
      <c r="R93" s="153"/>
      <c r="S93" s="134"/>
      <c r="T93" s="134"/>
      <c r="U93" s="134"/>
      <c r="V93" s="134"/>
      <c r="W93" s="134"/>
      <c r="X93" s="134"/>
      <c r="Y93" s="134"/>
    </row>
    <row r="94" spans="1:25" ht="12">
      <c r="A94" s="270" t="s">
        <v>272</v>
      </c>
      <c r="B94" s="271"/>
      <c r="C94" s="271"/>
      <c r="D94" s="271"/>
      <c r="E94" s="271"/>
      <c r="F94" s="10">
        <v>211</v>
      </c>
      <c r="G94" s="138">
        <v>0</v>
      </c>
      <c r="H94" s="138">
        <v>0</v>
      </c>
      <c r="I94" s="131">
        <f t="shared" si="2"/>
        <v>0</v>
      </c>
      <c r="J94" s="137">
        <v>0</v>
      </c>
      <c r="K94" s="138">
        <v>0</v>
      </c>
      <c r="L94" s="138">
        <f t="shared" si="3"/>
        <v>0</v>
      </c>
      <c r="M94" s="154"/>
      <c r="N94" s="154"/>
      <c r="O94" s="153"/>
      <c r="P94" s="154"/>
      <c r="Q94" s="154"/>
      <c r="R94" s="153"/>
      <c r="S94" s="134"/>
      <c r="T94" s="134"/>
      <c r="U94" s="134"/>
      <c r="V94" s="134"/>
      <c r="W94" s="134"/>
      <c r="X94" s="134"/>
      <c r="Y94" s="134"/>
    </row>
    <row r="95" spans="1:25" ht="12">
      <c r="A95" s="270" t="s">
        <v>273</v>
      </c>
      <c r="B95" s="271"/>
      <c r="C95" s="271"/>
      <c r="D95" s="271"/>
      <c r="E95" s="271"/>
      <c r="F95" s="10">
        <v>212</v>
      </c>
      <c r="G95" s="138">
        <v>807033.1099999994</v>
      </c>
      <c r="H95" s="138">
        <v>2610024.9058</v>
      </c>
      <c r="I95" s="131">
        <f t="shared" si="2"/>
        <v>3417058.0157999992</v>
      </c>
      <c r="J95" s="137">
        <v>-1462058.5399999998</v>
      </c>
      <c r="K95" s="138">
        <v>-5464727.037599999</v>
      </c>
      <c r="L95" s="138">
        <f t="shared" si="3"/>
        <v>-6926785.5775999995</v>
      </c>
      <c r="M95" s="154"/>
      <c r="N95" s="154"/>
      <c r="O95" s="153"/>
      <c r="P95" s="154"/>
      <c r="Q95" s="154"/>
      <c r="R95" s="153"/>
      <c r="S95" s="134"/>
      <c r="T95" s="134"/>
      <c r="U95" s="134"/>
      <c r="V95" s="134"/>
      <c r="W95" s="134"/>
      <c r="X95" s="134"/>
      <c r="Y95" s="134"/>
    </row>
    <row r="96" spans="1:25" ht="12">
      <c r="A96" s="264" t="s">
        <v>207</v>
      </c>
      <c r="B96" s="271"/>
      <c r="C96" s="271"/>
      <c r="D96" s="271"/>
      <c r="E96" s="271"/>
      <c r="F96" s="10">
        <v>213</v>
      </c>
      <c r="G96" s="138">
        <f>+G82+G87</f>
        <v>16382590.59885995</v>
      </c>
      <c r="H96" s="138">
        <f>+H82+H87</f>
        <v>-27112416.963101633</v>
      </c>
      <c r="I96" s="131">
        <f t="shared" si="2"/>
        <v>-10729826.364241682</v>
      </c>
      <c r="J96" s="137">
        <f>+J82+J87</f>
        <v>-1699173.5906801345</v>
      </c>
      <c r="K96" s="138">
        <f>+K82+K87</f>
        <v>-61452234.5247272</v>
      </c>
      <c r="L96" s="138">
        <f t="shared" si="3"/>
        <v>-63151408.11540734</v>
      </c>
      <c r="M96" s="153"/>
      <c r="N96" s="153"/>
      <c r="O96" s="153"/>
      <c r="P96" s="153"/>
      <c r="Q96" s="153"/>
      <c r="R96" s="153"/>
      <c r="S96" s="134"/>
      <c r="T96" s="134"/>
      <c r="U96" s="134"/>
      <c r="V96" s="134"/>
      <c r="W96" s="134"/>
      <c r="X96" s="134"/>
      <c r="Y96" s="134"/>
    </row>
    <row r="97" spans="1:24" ht="12">
      <c r="A97" s="264" t="s">
        <v>258</v>
      </c>
      <c r="B97" s="265"/>
      <c r="C97" s="265"/>
      <c r="D97" s="265"/>
      <c r="E97" s="266"/>
      <c r="F97" s="10">
        <v>214</v>
      </c>
      <c r="G97" s="138">
        <v>0</v>
      </c>
      <c r="H97" s="138">
        <v>0</v>
      </c>
      <c r="I97" s="131"/>
      <c r="J97" s="137">
        <v>0</v>
      </c>
      <c r="K97" s="138">
        <v>0</v>
      </c>
      <c r="L97" s="138">
        <f t="shared" si="3"/>
        <v>0</v>
      </c>
      <c r="M97" s="154"/>
      <c r="N97" s="154"/>
      <c r="O97" s="153"/>
      <c r="P97" s="154"/>
      <c r="Q97" s="154"/>
      <c r="R97" s="153"/>
      <c r="S97" s="134"/>
      <c r="T97" s="134"/>
      <c r="U97" s="134"/>
      <c r="V97" s="134"/>
      <c r="W97" s="134"/>
      <c r="X97" s="134"/>
    </row>
    <row r="98" spans="1:24" ht="12">
      <c r="A98" s="264" t="s">
        <v>259</v>
      </c>
      <c r="B98" s="265"/>
      <c r="C98" s="265"/>
      <c r="D98" s="265"/>
      <c r="E98" s="266"/>
      <c r="F98" s="10">
        <v>215</v>
      </c>
      <c r="G98" s="88">
        <v>0</v>
      </c>
      <c r="H98" s="89">
        <v>0</v>
      </c>
      <c r="I98" s="131"/>
      <c r="J98" s="88">
        <v>0</v>
      </c>
      <c r="K98" s="89">
        <v>0</v>
      </c>
      <c r="L98" s="131">
        <f t="shared" si="3"/>
        <v>0</v>
      </c>
      <c r="M98" s="154"/>
      <c r="N98" s="154"/>
      <c r="O98" s="153"/>
      <c r="P98" s="154"/>
      <c r="Q98" s="154"/>
      <c r="R98" s="153"/>
      <c r="S98" s="134"/>
      <c r="T98" s="134"/>
      <c r="U98" s="134"/>
      <c r="V98" s="134"/>
      <c r="W98" s="134"/>
      <c r="X98" s="134"/>
    </row>
    <row r="99" spans="1:24" ht="12">
      <c r="A99" s="267" t="s">
        <v>299</v>
      </c>
      <c r="B99" s="273"/>
      <c r="C99" s="273"/>
      <c r="D99" s="273"/>
      <c r="E99" s="273"/>
      <c r="F99" s="11">
        <v>216</v>
      </c>
      <c r="G99" s="91">
        <v>0</v>
      </c>
      <c r="H99" s="92">
        <v>0</v>
      </c>
      <c r="I99" s="179"/>
      <c r="J99" s="91">
        <v>0</v>
      </c>
      <c r="K99" s="92">
        <v>0</v>
      </c>
      <c r="L99" s="179">
        <f>SUM(J99:K99)</f>
        <v>0</v>
      </c>
      <c r="M99" s="154"/>
      <c r="N99" s="154"/>
      <c r="O99" s="153"/>
      <c r="P99" s="154"/>
      <c r="Q99" s="154"/>
      <c r="R99" s="153"/>
      <c r="S99" s="134"/>
      <c r="T99" s="134"/>
      <c r="U99" s="134"/>
      <c r="V99" s="134"/>
      <c r="W99" s="134"/>
      <c r="X99" s="134"/>
    </row>
    <row r="100" spans="1:24" ht="12">
      <c r="A100" s="294" t="s">
        <v>377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S100" s="134"/>
      <c r="T100" s="134"/>
      <c r="U100" s="134"/>
      <c r="V100" s="134"/>
      <c r="W100" s="134"/>
      <c r="X100" s="134"/>
    </row>
    <row r="101" spans="1:12" ht="12">
      <c r="A101" s="128"/>
      <c r="B101" s="129"/>
      <c r="C101" s="129"/>
      <c r="D101" s="129"/>
      <c r="E101" s="129"/>
      <c r="F101" s="130"/>
      <c r="G101" s="108"/>
      <c r="H101" s="108"/>
      <c r="I101" s="127"/>
      <c r="J101" s="108"/>
      <c r="K101" s="108"/>
      <c r="L101" s="127"/>
    </row>
    <row r="102" spans="1:12" ht="12">
      <c r="A102" s="128"/>
      <c r="B102" s="129"/>
      <c r="C102" s="129"/>
      <c r="D102" s="129"/>
      <c r="E102" s="129"/>
      <c r="F102" s="130"/>
      <c r="G102" s="108"/>
      <c r="H102" s="108"/>
      <c r="I102" s="127"/>
      <c r="J102" s="108"/>
      <c r="K102" s="108"/>
      <c r="L102" s="127"/>
    </row>
    <row r="103" spans="1:12" ht="12">
      <c r="A103" s="128"/>
      <c r="B103" s="129"/>
      <c r="C103" s="129"/>
      <c r="D103" s="129"/>
      <c r="E103" s="129"/>
      <c r="F103" s="130"/>
      <c r="G103" s="108"/>
      <c r="H103" s="108"/>
      <c r="I103" s="127"/>
      <c r="J103" s="108"/>
      <c r="K103" s="108"/>
      <c r="L103" s="127"/>
    </row>
    <row r="104" spans="1:12" ht="12">
      <c r="A104" s="128"/>
      <c r="B104" s="129"/>
      <c r="C104" s="129"/>
      <c r="D104" s="129"/>
      <c r="E104" s="129"/>
      <c r="F104" s="130"/>
      <c r="G104" s="108"/>
      <c r="H104" s="108"/>
      <c r="I104" s="127"/>
      <c r="J104" s="108"/>
      <c r="K104" s="108"/>
      <c r="L104" s="127"/>
    </row>
    <row r="105" spans="1:12" ht="12">
      <c r="A105" s="128"/>
      <c r="B105" s="129"/>
      <c r="C105" s="129"/>
      <c r="D105" s="129"/>
      <c r="E105" s="129"/>
      <c r="F105" s="130"/>
      <c r="G105" s="108"/>
      <c r="H105" s="108"/>
      <c r="I105" s="127"/>
      <c r="J105" s="108"/>
      <c r="K105" s="108"/>
      <c r="L105" s="127"/>
    </row>
    <row r="106" spans="1:12" ht="12">
      <c r="A106" s="128"/>
      <c r="B106" s="129"/>
      <c r="C106" s="129"/>
      <c r="D106" s="129"/>
      <c r="E106" s="129"/>
      <c r="F106" s="130"/>
      <c r="G106" s="108"/>
      <c r="H106" s="108"/>
      <c r="I106" s="127"/>
      <c r="J106" s="108"/>
      <c r="K106" s="108"/>
      <c r="L106" s="127"/>
    </row>
    <row r="107" spans="1:12" ht="12">
      <c r="A107" s="128"/>
      <c r="B107" s="129"/>
      <c r="C107" s="129"/>
      <c r="D107" s="129"/>
      <c r="E107" s="129"/>
      <c r="F107" s="130"/>
      <c r="G107" s="108"/>
      <c r="H107" s="108"/>
      <c r="I107" s="127"/>
      <c r="J107" s="108"/>
      <c r="K107" s="108"/>
      <c r="L107" s="127"/>
    </row>
    <row r="109" spans="1:12" ht="1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2" ht="1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1:12" ht="1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1:12" ht="1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1:12" ht="1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1:12" ht="12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1:12" ht="1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09:L65536 A1:F107 L7:L98 G99:L107 I97 G98:I98 G1:L6 M1:IV65536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  <customProperties>
    <customPr name="EpmWorksheetKeyString_GUID" r:id="rId2"/>
  </customProperties>
  <ignoredErrors>
    <ignoredError sqref="I16:L16 I78:L79 L74 I96:L96 L85:L87 I24 L18 I7 I33:L34 I31:I32 L31:L32 I17 L17 I19:I23 L19:L23 I25:I30 L25:L30 I38:L38 I35:I37 L35:L37 I42:L43 I39:I41 L39:L41 I46:L46 I44:I45 L44:L45 I50:L50 I47:I49 L47:L49 I54:L54 I51:I53 L51:L53 I57:L58 I55:I56 L55:L56 I62:L62 I59:I61 L59:L61 I66:L66 I63:I65 L63:L65 I67:I73 L67:L73 I75:I77 L75:L77 I82:L82 I80:I81 L80:L81 I83:I84 L83:L84 I88:I95 L88:L95 L24" formula="1"/>
    <ignoredError sqref="I85:K87 I74:K74 L97:L98 I18:K18 J24:K24" formula="1" unlockedFormula="1"/>
    <ignoredError sqref="G85:H87" unlockedFormula="1"/>
    <ignoredError sqref="G24:H24 G74:H74 L99 G18:H18" formulaRange="1"/>
    <ignoredError sqref="I74:K74 L97:L98 I18:K18 J24:K2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F17" sqref="F17"/>
    </sheetView>
  </sheetViews>
  <sheetFormatPr defaultColWidth="9.140625" defaultRowHeight="12.75"/>
  <cols>
    <col min="1" max="4" width="9.140625" style="69" customWidth="1"/>
    <col min="5" max="5" width="14.421875" style="69" customWidth="1"/>
    <col min="6" max="6" width="9.28125" style="69" bestFit="1" customWidth="1"/>
    <col min="7" max="7" width="11.7109375" style="69" customWidth="1"/>
    <col min="8" max="8" width="13.421875" style="69" customWidth="1"/>
    <col min="9" max="12" width="11.7109375" style="69" customWidth="1"/>
    <col min="13" max="24" width="9.140625" style="68" customWidth="1"/>
    <col min="25" max="16384" width="9.140625" style="69" customWidth="1"/>
  </cols>
  <sheetData>
    <row r="1" spans="1:12" ht="19.5" customHeight="1">
      <c r="A1" s="295" t="s">
        <v>376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2.75" customHeight="1">
      <c r="A2" s="291" t="s">
        <v>403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3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96" t="s">
        <v>58</v>
      </c>
      <c r="L3" s="296"/>
    </row>
    <row r="4" spans="1:12" ht="12.75" customHeight="1">
      <c r="A4" s="287" t="s">
        <v>2</v>
      </c>
      <c r="B4" s="288"/>
      <c r="C4" s="288"/>
      <c r="D4" s="288"/>
      <c r="E4" s="288"/>
      <c r="F4" s="287" t="s">
        <v>222</v>
      </c>
      <c r="G4" s="287" t="s">
        <v>373</v>
      </c>
      <c r="H4" s="288"/>
      <c r="I4" s="288"/>
      <c r="J4" s="287" t="s">
        <v>374</v>
      </c>
      <c r="K4" s="288"/>
      <c r="L4" s="288"/>
    </row>
    <row r="5" spans="1:12" ht="12">
      <c r="A5" s="288"/>
      <c r="B5" s="288"/>
      <c r="C5" s="288"/>
      <c r="D5" s="288"/>
      <c r="E5" s="288"/>
      <c r="F5" s="288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148" t="s">
        <v>363</v>
      </c>
    </row>
    <row r="6" spans="1:12" ht="12">
      <c r="A6" s="287">
        <v>1</v>
      </c>
      <c r="B6" s="287"/>
      <c r="C6" s="287"/>
      <c r="D6" s="287"/>
      <c r="E6" s="287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149" t="s">
        <v>57</v>
      </c>
    </row>
    <row r="7" spans="1:25" ht="12">
      <c r="A7" s="278" t="s">
        <v>99</v>
      </c>
      <c r="B7" s="279"/>
      <c r="C7" s="279"/>
      <c r="D7" s="279"/>
      <c r="E7" s="282"/>
      <c r="F7" s="9">
        <v>124</v>
      </c>
      <c r="G7" s="194">
        <f>SUM(G8:G15)</f>
        <v>533583876.69000006</v>
      </c>
      <c r="H7" s="195">
        <f>SUM(H8:H15)</f>
        <v>1624018278.6100004</v>
      </c>
      <c r="I7" s="178">
        <f>G7+H7</f>
        <v>2157602155.3</v>
      </c>
      <c r="J7" s="194">
        <f>SUM(J8:J15)</f>
        <v>564701245.5699999</v>
      </c>
      <c r="K7" s="195">
        <f>SUM(K8:K15)</f>
        <v>1891293811.6200001</v>
      </c>
      <c r="L7" s="178">
        <f>SUM(L8:L15)</f>
        <v>2455995057.19</v>
      </c>
      <c r="M7" s="154"/>
      <c r="N7" s="154"/>
      <c r="O7" s="153"/>
      <c r="P7" s="154"/>
      <c r="Q7" s="154"/>
      <c r="R7" s="153"/>
      <c r="S7" s="155"/>
      <c r="T7" s="155"/>
      <c r="U7" s="155"/>
      <c r="V7" s="155"/>
      <c r="W7" s="155"/>
      <c r="X7" s="155"/>
      <c r="Y7" s="134"/>
    </row>
    <row r="8" spans="1:25" ht="12">
      <c r="A8" s="270" t="s">
        <v>197</v>
      </c>
      <c r="B8" s="271"/>
      <c r="C8" s="271"/>
      <c r="D8" s="271"/>
      <c r="E8" s="272"/>
      <c r="F8" s="10">
        <v>125</v>
      </c>
      <c r="G8" s="88">
        <v>533540915.15000004</v>
      </c>
      <c r="H8" s="89">
        <v>1929783125.7300003</v>
      </c>
      <c r="I8" s="131">
        <f aca="true" t="shared" si="0" ref="I8:I71">G8+H8</f>
        <v>2463324040.88</v>
      </c>
      <c r="J8" s="88">
        <v>564731192.7699999</v>
      </c>
      <c r="K8" s="89">
        <v>2213513247.54</v>
      </c>
      <c r="L8" s="131">
        <f>SUM(J8:K8)</f>
        <v>2778244440.31</v>
      </c>
      <c r="M8" s="154"/>
      <c r="N8" s="154"/>
      <c r="O8" s="153"/>
      <c r="P8" s="154"/>
      <c r="Q8" s="154"/>
      <c r="R8" s="153"/>
      <c r="S8" s="155"/>
      <c r="T8" s="155"/>
      <c r="U8" s="155"/>
      <c r="V8" s="155"/>
      <c r="W8" s="155"/>
      <c r="X8" s="155"/>
      <c r="Y8" s="134"/>
    </row>
    <row r="9" spans="1:25" ht="12">
      <c r="A9" s="270" t="s">
        <v>198</v>
      </c>
      <c r="B9" s="271"/>
      <c r="C9" s="271"/>
      <c r="D9" s="271"/>
      <c r="E9" s="272"/>
      <c r="F9" s="10">
        <v>126</v>
      </c>
      <c r="G9" s="88">
        <v>0</v>
      </c>
      <c r="H9" s="89">
        <v>-1688.0800000000002</v>
      </c>
      <c r="I9" s="131">
        <f t="shared" si="0"/>
        <v>-1688.0800000000002</v>
      </c>
      <c r="J9" s="88">
        <v>0</v>
      </c>
      <c r="K9" s="89">
        <v>0</v>
      </c>
      <c r="L9" s="131">
        <f aca="true" t="shared" si="1" ref="L9:L72">SUM(J9:K9)</f>
        <v>0</v>
      </c>
      <c r="M9" s="154"/>
      <c r="N9" s="154"/>
      <c r="O9" s="153"/>
      <c r="P9" s="154"/>
      <c r="Q9" s="154"/>
      <c r="R9" s="153"/>
      <c r="S9" s="155"/>
      <c r="T9" s="155"/>
      <c r="U9" s="155"/>
      <c r="V9" s="155"/>
      <c r="W9" s="155"/>
      <c r="X9" s="155"/>
      <c r="Y9" s="134"/>
    </row>
    <row r="10" spans="1:25" ht="25.5" customHeight="1">
      <c r="A10" s="270" t="s">
        <v>199</v>
      </c>
      <c r="B10" s="271"/>
      <c r="C10" s="271"/>
      <c r="D10" s="271"/>
      <c r="E10" s="272"/>
      <c r="F10" s="10">
        <v>127</v>
      </c>
      <c r="G10" s="88">
        <v>0</v>
      </c>
      <c r="H10" s="89">
        <v>1526875.1799999506</v>
      </c>
      <c r="I10" s="131">
        <f t="shared" si="0"/>
        <v>1526875.1799999506</v>
      </c>
      <c r="J10" s="88">
        <v>0</v>
      </c>
      <c r="K10" s="89">
        <v>14535750.599999988</v>
      </c>
      <c r="L10" s="131">
        <f t="shared" si="1"/>
        <v>14535750.599999988</v>
      </c>
      <c r="M10" s="154"/>
      <c r="N10" s="154"/>
      <c r="O10" s="153"/>
      <c r="P10" s="154"/>
      <c r="Q10" s="154"/>
      <c r="R10" s="153"/>
      <c r="S10" s="155"/>
      <c r="T10" s="155"/>
      <c r="U10" s="155"/>
      <c r="V10" s="155"/>
      <c r="W10" s="155"/>
      <c r="X10" s="155"/>
      <c r="Y10" s="134"/>
    </row>
    <row r="11" spans="1:25" ht="12">
      <c r="A11" s="270" t="s">
        <v>200</v>
      </c>
      <c r="B11" s="271"/>
      <c r="C11" s="271"/>
      <c r="D11" s="271"/>
      <c r="E11" s="272"/>
      <c r="F11" s="10">
        <v>128</v>
      </c>
      <c r="G11" s="88">
        <v>51506.86</v>
      </c>
      <c r="H11" s="89">
        <v>-246222917.94</v>
      </c>
      <c r="I11" s="131">
        <f t="shared" si="0"/>
        <v>-246171411.07999998</v>
      </c>
      <c r="J11" s="88">
        <v>-68151.48</v>
      </c>
      <c r="K11" s="89">
        <v>-282002741</v>
      </c>
      <c r="L11" s="131">
        <f t="shared" si="1"/>
        <v>-282070892.48</v>
      </c>
      <c r="M11" s="154"/>
      <c r="N11" s="154"/>
      <c r="O11" s="153"/>
      <c r="P11" s="154"/>
      <c r="Q11" s="154"/>
      <c r="R11" s="153"/>
      <c r="S11" s="155"/>
      <c r="T11" s="155"/>
      <c r="U11" s="155"/>
      <c r="V11" s="155"/>
      <c r="W11" s="155"/>
      <c r="X11" s="155"/>
      <c r="Y11" s="134"/>
    </row>
    <row r="12" spans="1:25" ht="12">
      <c r="A12" s="270" t="s">
        <v>201</v>
      </c>
      <c r="B12" s="271"/>
      <c r="C12" s="271"/>
      <c r="D12" s="271"/>
      <c r="E12" s="272"/>
      <c r="F12" s="10">
        <v>129</v>
      </c>
      <c r="G12" s="88">
        <v>0</v>
      </c>
      <c r="H12" s="89">
        <v>-2972854.2199999997</v>
      </c>
      <c r="I12" s="131">
        <f t="shared" si="0"/>
        <v>-2972854.2199999997</v>
      </c>
      <c r="J12" s="88">
        <v>0</v>
      </c>
      <c r="K12" s="89">
        <v>-5646191.61</v>
      </c>
      <c r="L12" s="131">
        <f t="shared" si="1"/>
        <v>-5646191.61</v>
      </c>
      <c r="M12" s="154"/>
      <c r="N12" s="154"/>
      <c r="O12" s="153"/>
      <c r="P12" s="154"/>
      <c r="Q12" s="154"/>
      <c r="R12" s="153"/>
      <c r="S12" s="155"/>
      <c r="T12" s="155"/>
      <c r="U12" s="155"/>
      <c r="V12" s="155"/>
      <c r="W12" s="155"/>
      <c r="X12" s="155"/>
      <c r="Y12" s="134"/>
    </row>
    <row r="13" spans="1:25" ht="12">
      <c r="A13" s="270" t="s">
        <v>202</v>
      </c>
      <c r="B13" s="271"/>
      <c r="C13" s="271"/>
      <c r="D13" s="271"/>
      <c r="E13" s="272"/>
      <c r="F13" s="10">
        <v>130</v>
      </c>
      <c r="G13" s="88">
        <v>-7533.84</v>
      </c>
      <c r="H13" s="89">
        <v>-67872753.58</v>
      </c>
      <c r="I13" s="131">
        <f t="shared" si="0"/>
        <v>-67880287.42</v>
      </c>
      <c r="J13" s="88">
        <v>38216.32</v>
      </c>
      <c r="K13" s="89">
        <v>-76096342.98000002</v>
      </c>
      <c r="L13" s="131">
        <f t="shared" si="1"/>
        <v>-76058126.66000003</v>
      </c>
      <c r="M13" s="154"/>
      <c r="N13" s="154"/>
      <c r="O13" s="153"/>
      <c r="P13" s="154"/>
      <c r="Q13" s="154"/>
      <c r="R13" s="153"/>
      <c r="S13" s="155"/>
      <c r="T13" s="155"/>
      <c r="U13" s="155"/>
      <c r="V13" s="155"/>
      <c r="W13" s="155"/>
      <c r="X13" s="155"/>
      <c r="Y13" s="134"/>
    </row>
    <row r="14" spans="1:25" ht="12">
      <c r="A14" s="270" t="s">
        <v>203</v>
      </c>
      <c r="B14" s="271"/>
      <c r="C14" s="271"/>
      <c r="D14" s="271"/>
      <c r="E14" s="272"/>
      <c r="F14" s="10">
        <v>131</v>
      </c>
      <c r="G14" s="88">
        <v>-1011.48</v>
      </c>
      <c r="H14" s="89">
        <v>9774427.05</v>
      </c>
      <c r="I14" s="131">
        <f t="shared" si="0"/>
        <v>9773415.57</v>
      </c>
      <c r="J14" s="88">
        <v>-12.04</v>
      </c>
      <c r="K14" s="89">
        <v>26678569.9</v>
      </c>
      <c r="L14" s="131">
        <f t="shared" si="1"/>
        <v>26678557.86</v>
      </c>
      <c r="M14" s="154"/>
      <c r="N14" s="154"/>
      <c r="O14" s="153"/>
      <c r="P14" s="154"/>
      <c r="Q14" s="154"/>
      <c r="R14" s="153"/>
      <c r="S14" s="155"/>
      <c r="T14" s="155"/>
      <c r="U14" s="155"/>
      <c r="V14" s="155"/>
      <c r="W14" s="155"/>
      <c r="X14" s="155"/>
      <c r="Y14" s="134"/>
    </row>
    <row r="15" spans="1:25" ht="12">
      <c r="A15" s="270" t="s">
        <v>243</v>
      </c>
      <c r="B15" s="271"/>
      <c r="C15" s="271"/>
      <c r="D15" s="271"/>
      <c r="E15" s="272"/>
      <c r="F15" s="10">
        <v>132</v>
      </c>
      <c r="G15" s="88">
        <v>0</v>
      </c>
      <c r="H15" s="89">
        <v>4064.4700000000034</v>
      </c>
      <c r="I15" s="131">
        <f t="shared" si="0"/>
        <v>4064.4700000000034</v>
      </c>
      <c r="J15" s="88">
        <v>0</v>
      </c>
      <c r="K15" s="89">
        <v>311519.17</v>
      </c>
      <c r="L15" s="131">
        <f t="shared" si="1"/>
        <v>311519.17</v>
      </c>
      <c r="M15" s="154"/>
      <c r="N15" s="154"/>
      <c r="O15" s="153"/>
      <c r="P15" s="154"/>
      <c r="Q15" s="154"/>
      <c r="R15" s="153"/>
      <c r="S15" s="155"/>
      <c r="T15" s="155"/>
      <c r="U15" s="155"/>
      <c r="V15" s="155"/>
      <c r="W15" s="155"/>
      <c r="X15" s="155"/>
      <c r="Y15" s="134"/>
    </row>
    <row r="16" spans="1:25" ht="24.75" customHeight="1">
      <c r="A16" s="264" t="s">
        <v>100</v>
      </c>
      <c r="B16" s="271"/>
      <c r="C16" s="271"/>
      <c r="D16" s="271"/>
      <c r="E16" s="272"/>
      <c r="F16" s="10">
        <v>133</v>
      </c>
      <c r="G16" s="137">
        <f>+G17+G18+G22+G23+G24+G28+G29</f>
        <v>143134967.8</v>
      </c>
      <c r="H16" s="138">
        <f>+H17+H18+H22+H23+H24+H28+H29</f>
        <v>450896466.47999996</v>
      </c>
      <c r="I16" s="131">
        <f t="shared" si="0"/>
        <v>594031434.28</v>
      </c>
      <c r="J16" s="137">
        <f>+J17+J18+J22+J23+J24+J28+J29</f>
        <v>128403927.35000002</v>
      </c>
      <c r="K16" s="138">
        <f>+K17+K18+K22+K23+K24+K28+K29</f>
        <v>347691143.33</v>
      </c>
      <c r="L16" s="131">
        <f>+L17+L18+L22+L23+L24+L28+L29</f>
        <v>476095070.68</v>
      </c>
      <c r="M16" s="153"/>
      <c r="N16" s="153"/>
      <c r="O16" s="153"/>
      <c r="P16" s="153"/>
      <c r="Q16" s="153"/>
      <c r="R16" s="153"/>
      <c r="S16" s="155"/>
      <c r="T16" s="155"/>
      <c r="U16" s="155"/>
      <c r="V16" s="155"/>
      <c r="W16" s="155"/>
      <c r="X16" s="155"/>
      <c r="Y16" s="134"/>
    </row>
    <row r="17" spans="1:25" ht="19.5" customHeight="1">
      <c r="A17" s="270" t="s">
        <v>220</v>
      </c>
      <c r="B17" s="271"/>
      <c r="C17" s="271"/>
      <c r="D17" s="271"/>
      <c r="E17" s="272"/>
      <c r="F17" s="10">
        <v>134</v>
      </c>
      <c r="G17" s="88">
        <v>96748.59000000001</v>
      </c>
      <c r="H17" s="89">
        <v>28430516.54</v>
      </c>
      <c r="I17" s="131">
        <f t="shared" si="0"/>
        <v>28527265.13</v>
      </c>
      <c r="J17" s="88">
        <v>377051.4699999999</v>
      </c>
      <c r="K17" s="89">
        <v>39653208.37</v>
      </c>
      <c r="L17" s="131">
        <f t="shared" si="1"/>
        <v>40030259.839999996</v>
      </c>
      <c r="M17" s="154"/>
      <c r="N17" s="154"/>
      <c r="O17" s="153"/>
      <c r="P17" s="154"/>
      <c r="Q17" s="154"/>
      <c r="R17" s="153"/>
      <c r="S17" s="155"/>
      <c r="T17" s="155"/>
      <c r="U17" s="155"/>
      <c r="V17" s="155"/>
      <c r="W17" s="155"/>
      <c r="X17" s="155"/>
      <c r="Y17" s="134"/>
    </row>
    <row r="18" spans="1:25" ht="26.25" customHeight="1">
      <c r="A18" s="270" t="s">
        <v>205</v>
      </c>
      <c r="B18" s="271"/>
      <c r="C18" s="271"/>
      <c r="D18" s="271"/>
      <c r="E18" s="272"/>
      <c r="F18" s="10">
        <v>135</v>
      </c>
      <c r="G18" s="137">
        <f>SUM(G19:G21)</f>
        <v>0</v>
      </c>
      <c r="H18" s="138">
        <f>SUM(H19:H21)</f>
        <v>226149944.37000003</v>
      </c>
      <c r="I18" s="131">
        <f t="shared" si="0"/>
        <v>226149944.37000003</v>
      </c>
      <c r="J18" s="137">
        <f>SUM(J19:J21)</f>
        <v>0</v>
      </c>
      <c r="K18" s="138">
        <f>SUM(K19:K21)</f>
        <v>111576848.72</v>
      </c>
      <c r="L18" s="131">
        <f t="shared" si="1"/>
        <v>111576848.72</v>
      </c>
      <c r="M18" s="153"/>
      <c r="N18" s="153"/>
      <c r="O18" s="153"/>
      <c r="P18" s="153"/>
      <c r="Q18" s="153"/>
      <c r="R18" s="153"/>
      <c r="S18" s="155"/>
      <c r="T18" s="155"/>
      <c r="U18" s="155"/>
      <c r="V18" s="155"/>
      <c r="W18" s="155"/>
      <c r="X18" s="155"/>
      <c r="Y18" s="134"/>
    </row>
    <row r="19" spans="1:25" ht="12">
      <c r="A19" s="270" t="s">
        <v>244</v>
      </c>
      <c r="B19" s="271"/>
      <c r="C19" s="271"/>
      <c r="D19" s="271"/>
      <c r="E19" s="272"/>
      <c r="F19" s="10">
        <v>136</v>
      </c>
      <c r="G19" s="88">
        <v>0</v>
      </c>
      <c r="H19" s="89">
        <v>30796457.61</v>
      </c>
      <c r="I19" s="131">
        <f t="shared" si="0"/>
        <v>30796457.61</v>
      </c>
      <c r="J19" s="88">
        <v>0</v>
      </c>
      <c r="K19" s="89">
        <v>19103007.549999997</v>
      </c>
      <c r="L19" s="131">
        <f t="shared" si="1"/>
        <v>19103007.549999997</v>
      </c>
      <c r="M19" s="154"/>
      <c r="N19" s="154"/>
      <c r="O19" s="153"/>
      <c r="P19" s="154"/>
      <c r="Q19" s="154"/>
      <c r="R19" s="153"/>
      <c r="S19" s="155"/>
      <c r="T19" s="155"/>
      <c r="U19" s="155"/>
      <c r="V19" s="155"/>
      <c r="W19" s="155"/>
      <c r="X19" s="155"/>
      <c r="Y19" s="134"/>
    </row>
    <row r="20" spans="1:25" ht="24" customHeight="1">
      <c r="A20" s="270" t="s">
        <v>54</v>
      </c>
      <c r="B20" s="271"/>
      <c r="C20" s="271"/>
      <c r="D20" s="271"/>
      <c r="E20" s="272"/>
      <c r="F20" s="10">
        <v>137</v>
      </c>
      <c r="G20" s="88">
        <v>0</v>
      </c>
      <c r="H20" s="89">
        <v>3472321.1700000004</v>
      </c>
      <c r="I20" s="131">
        <f t="shared" si="0"/>
        <v>3472321.1700000004</v>
      </c>
      <c r="J20" s="88">
        <v>0</v>
      </c>
      <c r="K20" s="89">
        <v>1575300</v>
      </c>
      <c r="L20" s="131">
        <f t="shared" si="1"/>
        <v>1575300</v>
      </c>
      <c r="M20" s="154"/>
      <c r="N20" s="154"/>
      <c r="O20" s="153"/>
      <c r="P20" s="154"/>
      <c r="Q20" s="154"/>
      <c r="R20" s="153"/>
      <c r="S20" s="155"/>
      <c r="T20" s="155"/>
      <c r="U20" s="155"/>
      <c r="V20" s="155"/>
      <c r="W20" s="155"/>
      <c r="X20" s="155"/>
      <c r="Y20" s="134"/>
    </row>
    <row r="21" spans="1:25" ht="12">
      <c r="A21" s="270" t="s">
        <v>245</v>
      </c>
      <c r="B21" s="271"/>
      <c r="C21" s="271"/>
      <c r="D21" s="271"/>
      <c r="E21" s="272"/>
      <c r="F21" s="10">
        <v>138</v>
      </c>
      <c r="G21" s="88">
        <v>0</v>
      </c>
      <c r="H21" s="89">
        <v>191881165.59000003</v>
      </c>
      <c r="I21" s="131">
        <f t="shared" si="0"/>
        <v>191881165.59000003</v>
      </c>
      <c r="J21" s="88">
        <v>0</v>
      </c>
      <c r="K21" s="89">
        <v>90898541.17</v>
      </c>
      <c r="L21" s="131">
        <f t="shared" si="1"/>
        <v>90898541.17</v>
      </c>
      <c r="M21" s="154"/>
      <c r="N21" s="154"/>
      <c r="O21" s="153"/>
      <c r="P21" s="154"/>
      <c r="Q21" s="154"/>
      <c r="R21" s="153"/>
      <c r="S21" s="155"/>
      <c r="T21" s="155"/>
      <c r="U21" s="155"/>
      <c r="V21" s="155"/>
      <c r="W21" s="155"/>
      <c r="X21" s="155"/>
      <c r="Y21" s="134"/>
    </row>
    <row r="22" spans="1:25" ht="12">
      <c r="A22" s="270" t="s">
        <v>246</v>
      </c>
      <c r="B22" s="271"/>
      <c r="C22" s="271"/>
      <c r="D22" s="271"/>
      <c r="E22" s="272"/>
      <c r="F22" s="10">
        <v>139</v>
      </c>
      <c r="G22" s="88">
        <v>112437859.32</v>
      </c>
      <c r="H22" s="89">
        <v>116003676.35999998</v>
      </c>
      <c r="I22" s="131">
        <f t="shared" si="0"/>
        <v>228441535.67999998</v>
      </c>
      <c r="J22" s="88">
        <v>109316957.16000003</v>
      </c>
      <c r="K22" s="89">
        <v>113060986.88</v>
      </c>
      <c r="L22" s="131">
        <f t="shared" si="1"/>
        <v>222377944.04000002</v>
      </c>
      <c r="M22" s="154"/>
      <c r="N22" s="154"/>
      <c r="O22" s="153"/>
      <c r="P22" s="154"/>
      <c r="Q22" s="154"/>
      <c r="R22" s="153"/>
      <c r="S22" s="155"/>
      <c r="T22" s="155"/>
      <c r="U22" s="155"/>
      <c r="V22" s="155"/>
      <c r="W22" s="155"/>
      <c r="X22" s="155"/>
      <c r="Y22" s="134"/>
    </row>
    <row r="23" spans="1:25" ht="20.25" customHeight="1">
      <c r="A23" s="270" t="s">
        <v>274</v>
      </c>
      <c r="B23" s="271"/>
      <c r="C23" s="271"/>
      <c r="D23" s="271"/>
      <c r="E23" s="272"/>
      <c r="F23" s="10">
        <v>140</v>
      </c>
      <c r="G23" s="88">
        <v>0</v>
      </c>
      <c r="H23" s="89">
        <v>3718036.7</v>
      </c>
      <c r="I23" s="131">
        <f t="shared" si="0"/>
        <v>3718036.7</v>
      </c>
      <c r="J23" s="88">
        <v>256115.5</v>
      </c>
      <c r="K23" s="89">
        <v>2643240.17</v>
      </c>
      <c r="L23" s="131">
        <f t="shared" si="1"/>
        <v>2899355.67</v>
      </c>
      <c r="M23" s="154"/>
      <c r="N23" s="154"/>
      <c r="O23" s="153"/>
      <c r="P23" s="154"/>
      <c r="Q23" s="154"/>
      <c r="R23" s="153"/>
      <c r="S23" s="155"/>
      <c r="T23" s="155"/>
      <c r="U23" s="155"/>
      <c r="V23" s="155"/>
      <c r="W23" s="155"/>
      <c r="X23" s="155"/>
      <c r="Y23" s="134"/>
    </row>
    <row r="24" spans="1:25" ht="19.5" customHeight="1">
      <c r="A24" s="270" t="s">
        <v>101</v>
      </c>
      <c r="B24" s="271"/>
      <c r="C24" s="271"/>
      <c r="D24" s="271"/>
      <c r="E24" s="272"/>
      <c r="F24" s="10">
        <v>141</v>
      </c>
      <c r="G24" s="137">
        <f>SUM(G25:G27)</f>
        <v>30448162.490000002</v>
      </c>
      <c r="H24" s="138">
        <f>SUM(H25:H27)</f>
        <v>40338377.120000005</v>
      </c>
      <c r="I24" s="131">
        <f t="shared" si="0"/>
        <v>70786539.61000001</v>
      </c>
      <c r="J24" s="137">
        <f>SUM(J25:J27)</f>
        <v>18119142.72</v>
      </c>
      <c r="K24" s="138">
        <f>SUM(K25:K27)</f>
        <v>55919353.129999995</v>
      </c>
      <c r="L24" s="131">
        <f t="shared" si="1"/>
        <v>74038495.85</v>
      </c>
      <c r="M24" s="153"/>
      <c r="N24" s="153"/>
      <c r="O24" s="153"/>
      <c r="P24" s="153"/>
      <c r="Q24" s="153"/>
      <c r="R24" s="153"/>
      <c r="S24" s="155"/>
      <c r="T24" s="155"/>
      <c r="U24" s="155"/>
      <c r="V24" s="155"/>
      <c r="W24" s="155"/>
      <c r="X24" s="155"/>
      <c r="Y24" s="134"/>
    </row>
    <row r="25" spans="1:25" ht="12">
      <c r="A25" s="270" t="s">
        <v>247</v>
      </c>
      <c r="B25" s="271"/>
      <c r="C25" s="271"/>
      <c r="D25" s="271"/>
      <c r="E25" s="272"/>
      <c r="F25" s="10">
        <v>142</v>
      </c>
      <c r="G25" s="88">
        <v>259996.13999999998</v>
      </c>
      <c r="H25" s="89">
        <v>352100.67</v>
      </c>
      <c r="I25" s="131">
        <f t="shared" si="0"/>
        <v>612096.8099999999</v>
      </c>
      <c r="J25" s="88">
        <v>2405691.2</v>
      </c>
      <c r="K25" s="89">
        <v>19872651.62</v>
      </c>
      <c r="L25" s="131">
        <f t="shared" si="1"/>
        <v>22278342.82</v>
      </c>
      <c r="M25" s="154"/>
      <c r="N25" s="154"/>
      <c r="O25" s="153"/>
      <c r="P25" s="154"/>
      <c r="Q25" s="154"/>
      <c r="R25" s="153"/>
      <c r="S25" s="155"/>
      <c r="T25" s="155"/>
      <c r="U25" s="155"/>
      <c r="V25" s="155"/>
      <c r="W25" s="155"/>
      <c r="X25" s="155"/>
      <c r="Y25" s="134"/>
    </row>
    <row r="26" spans="1:25" ht="12">
      <c r="A26" s="270" t="s">
        <v>248</v>
      </c>
      <c r="B26" s="271"/>
      <c r="C26" s="271"/>
      <c r="D26" s="271"/>
      <c r="E26" s="272"/>
      <c r="F26" s="10">
        <v>143</v>
      </c>
      <c r="G26" s="88">
        <v>30188166.35</v>
      </c>
      <c r="H26" s="89">
        <v>39986276.45</v>
      </c>
      <c r="I26" s="131">
        <f t="shared" si="0"/>
        <v>70174442.80000001</v>
      </c>
      <c r="J26" s="88">
        <v>15713451.519999998</v>
      </c>
      <c r="K26" s="89">
        <v>36046701.51</v>
      </c>
      <c r="L26" s="131">
        <f t="shared" si="1"/>
        <v>51760153.029999994</v>
      </c>
      <c r="M26" s="154"/>
      <c r="N26" s="154"/>
      <c r="O26" s="153"/>
      <c r="P26" s="154"/>
      <c r="Q26" s="154"/>
      <c r="R26" s="153"/>
      <c r="S26" s="155"/>
      <c r="T26" s="155"/>
      <c r="U26" s="155"/>
      <c r="V26" s="155"/>
      <c r="W26" s="155"/>
      <c r="X26" s="155"/>
      <c r="Y26" s="134"/>
    </row>
    <row r="27" spans="1:25" ht="12">
      <c r="A27" s="270" t="s">
        <v>7</v>
      </c>
      <c r="B27" s="271"/>
      <c r="C27" s="271"/>
      <c r="D27" s="271"/>
      <c r="E27" s="272"/>
      <c r="F27" s="10">
        <v>144</v>
      </c>
      <c r="G27" s="88">
        <v>0</v>
      </c>
      <c r="H27" s="89">
        <v>0</v>
      </c>
      <c r="I27" s="131">
        <f t="shared" si="0"/>
        <v>0</v>
      </c>
      <c r="J27" s="88">
        <v>0</v>
      </c>
      <c r="K27" s="89">
        <v>0</v>
      </c>
      <c r="L27" s="131">
        <f t="shared" si="1"/>
        <v>0</v>
      </c>
      <c r="M27" s="154"/>
      <c r="N27" s="154"/>
      <c r="O27" s="153"/>
      <c r="P27" s="154"/>
      <c r="Q27" s="154"/>
      <c r="R27" s="153"/>
      <c r="S27" s="155"/>
      <c r="T27" s="155"/>
      <c r="U27" s="155"/>
      <c r="V27" s="155"/>
      <c r="W27" s="155"/>
      <c r="X27" s="155"/>
      <c r="Y27" s="134"/>
    </row>
    <row r="28" spans="1:25" ht="12">
      <c r="A28" s="270" t="s">
        <v>8</v>
      </c>
      <c r="B28" s="271"/>
      <c r="C28" s="271"/>
      <c r="D28" s="271"/>
      <c r="E28" s="272"/>
      <c r="F28" s="10">
        <v>145</v>
      </c>
      <c r="G28" s="88">
        <v>0</v>
      </c>
      <c r="H28" s="89">
        <v>0</v>
      </c>
      <c r="I28" s="131">
        <f t="shared" si="0"/>
        <v>0</v>
      </c>
      <c r="J28" s="88">
        <v>0</v>
      </c>
      <c r="K28" s="89">
        <v>0</v>
      </c>
      <c r="L28" s="131">
        <f t="shared" si="1"/>
        <v>0</v>
      </c>
      <c r="M28" s="154"/>
      <c r="N28" s="154"/>
      <c r="O28" s="153"/>
      <c r="P28" s="154"/>
      <c r="Q28" s="154"/>
      <c r="R28" s="153"/>
      <c r="S28" s="155"/>
      <c r="T28" s="155"/>
      <c r="U28" s="155"/>
      <c r="V28" s="155"/>
      <c r="W28" s="155"/>
      <c r="X28" s="155"/>
      <c r="Y28" s="134"/>
    </row>
    <row r="29" spans="1:25" ht="12">
      <c r="A29" s="270" t="s">
        <v>9</v>
      </c>
      <c r="B29" s="271"/>
      <c r="C29" s="271"/>
      <c r="D29" s="271"/>
      <c r="E29" s="272"/>
      <c r="F29" s="10">
        <v>146</v>
      </c>
      <c r="G29" s="88">
        <v>152197.40000000002</v>
      </c>
      <c r="H29" s="89">
        <v>36255915.39</v>
      </c>
      <c r="I29" s="131">
        <f t="shared" si="0"/>
        <v>36408112.79</v>
      </c>
      <c r="J29" s="88">
        <v>334660.49999999994</v>
      </c>
      <c r="K29" s="89">
        <v>24837506.06000001</v>
      </c>
      <c r="L29" s="131">
        <f t="shared" si="1"/>
        <v>25172166.56000001</v>
      </c>
      <c r="M29" s="154"/>
      <c r="N29" s="154"/>
      <c r="O29" s="153"/>
      <c r="P29" s="154"/>
      <c r="Q29" s="154"/>
      <c r="R29" s="153"/>
      <c r="S29" s="155"/>
      <c r="T29" s="155"/>
      <c r="U29" s="155"/>
      <c r="V29" s="155"/>
      <c r="W29" s="155"/>
      <c r="X29" s="155"/>
      <c r="Y29" s="134"/>
    </row>
    <row r="30" spans="1:25" ht="12">
      <c r="A30" s="264" t="s">
        <v>10</v>
      </c>
      <c r="B30" s="271"/>
      <c r="C30" s="271"/>
      <c r="D30" s="271"/>
      <c r="E30" s="272"/>
      <c r="F30" s="10">
        <v>147</v>
      </c>
      <c r="G30" s="88">
        <v>1276222.1099999999</v>
      </c>
      <c r="H30" s="89">
        <v>34138410.230000004</v>
      </c>
      <c r="I30" s="131">
        <f t="shared" si="0"/>
        <v>35414632.34</v>
      </c>
      <c r="J30" s="88">
        <v>2066850.3800000001</v>
      </c>
      <c r="K30" s="89">
        <v>37956138.99999999</v>
      </c>
      <c r="L30" s="131">
        <f t="shared" si="1"/>
        <v>40022989.379999995</v>
      </c>
      <c r="M30" s="154"/>
      <c r="N30" s="154"/>
      <c r="O30" s="153"/>
      <c r="P30" s="154"/>
      <c r="Q30" s="154"/>
      <c r="R30" s="153"/>
      <c r="S30" s="155"/>
      <c r="T30" s="155"/>
      <c r="U30" s="155"/>
      <c r="V30" s="155"/>
      <c r="W30" s="155"/>
      <c r="X30" s="155"/>
      <c r="Y30" s="134"/>
    </row>
    <row r="31" spans="1:25" ht="21.75" customHeight="1">
      <c r="A31" s="264" t="s">
        <v>11</v>
      </c>
      <c r="B31" s="271"/>
      <c r="C31" s="271"/>
      <c r="D31" s="271"/>
      <c r="E31" s="272"/>
      <c r="F31" s="10">
        <v>148</v>
      </c>
      <c r="G31" s="88">
        <v>191132.08000000002</v>
      </c>
      <c r="H31" s="89">
        <v>27686149.95</v>
      </c>
      <c r="I31" s="131">
        <f t="shared" si="0"/>
        <v>27877282.029999997</v>
      </c>
      <c r="J31" s="88">
        <v>198788.86</v>
      </c>
      <c r="K31" s="89">
        <v>19055843.410000008</v>
      </c>
      <c r="L31" s="131">
        <f t="shared" si="1"/>
        <v>19254632.270000007</v>
      </c>
      <c r="M31" s="154"/>
      <c r="N31" s="154"/>
      <c r="O31" s="153"/>
      <c r="P31" s="154"/>
      <c r="Q31" s="154"/>
      <c r="R31" s="153"/>
      <c r="S31" s="155"/>
      <c r="T31" s="155"/>
      <c r="U31" s="155"/>
      <c r="V31" s="155"/>
      <c r="W31" s="155"/>
      <c r="X31" s="155"/>
      <c r="Y31" s="134"/>
    </row>
    <row r="32" spans="1:25" ht="12">
      <c r="A32" s="264" t="s">
        <v>12</v>
      </c>
      <c r="B32" s="271"/>
      <c r="C32" s="271"/>
      <c r="D32" s="271"/>
      <c r="E32" s="272"/>
      <c r="F32" s="10">
        <v>149</v>
      </c>
      <c r="G32" s="88">
        <v>59858.47000000001</v>
      </c>
      <c r="H32" s="89">
        <v>12539524.23</v>
      </c>
      <c r="I32" s="131">
        <f t="shared" si="0"/>
        <v>12599382.700000001</v>
      </c>
      <c r="J32" s="88">
        <v>58995.920000000006</v>
      </c>
      <c r="K32" s="89">
        <v>16646333.959999997</v>
      </c>
      <c r="L32" s="131">
        <f t="shared" si="1"/>
        <v>16705329.879999997</v>
      </c>
      <c r="M32" s="154"/>
      <c r="N32" s="154"/>
      <c r="O32" s="153"/>
      <c r="P32" s="154"/>
      <c r="Q32" s="154"/>
      <c r="R32" s="153"/>
      <c r="S32" s="155"/>
      <c r="T32" s="155"/>
      <c r="U32" s="155"/>
      <c r="V32" s="155"/>
      <c r="W32" s="155"/>
      <c r="X32" s="155"/>
      <c r="Y32" s="134"/>
    </row>
    <row r="33" spans="1:25" ht="12">
      <c r="A33" s="264" t="s">
        <v>102</v>
      </c>
      <c r="B33" s="271"/>
      <c r="C33" s="271"/>
      <c r="D33" s="271"/>
      <c r="E33" s="272"/>
      <c r="F33" s="10">
        <v>150</v>
      </c>
      <c r="G33" s="88">
        <f>+G34+G38</f>
        <v>-334108436.0400001</v>
      </c>
      <c r="H33" s="89">
        <f>+H34+H38</f>
        <v>-957122334.4800003</v>
      </c>
      <c r="I33" s="131">
        <f t="shared" si="0"/>
        <v>-1291230770.5200005</v>
      </c>
      <c r="J33" s="137">
        <f>+J34+J38</f>
        <v>-404261961.5300001</v>
      </c>
      <c r="K33" s="138">
        <f>+K34+K38</f>
        <v>-1046531552.5000005</v>
      </c>
      <c r="L33" s="131">
        <f t="shared" si="1"/>
        <v>-1450793514.0300007</v>
      </c>
      <c r="M33" s="154"/>
      <c r="N33" s="154"/>
      <c r="O33" s="153"/>
      <c r="P33" s="153"/>
      <c r="Q33" s="153"/>
      <c r="R33" s="153"/>
      <c r="S33" s="155"/>
      <c r="T33" s="155"/>
      <c r="U33" s="155"/>
      <c r="V33" s="155"/>
      <c r="W33" s="155"/>
      <c r="X33" s="155"/>
      <c r="Y33" s="134"/>
    </row>
    <row r="34" spans="1:25" ht="12">
      <c r="A34" s="270" t="s">
        <v>103</v>
      </c>
      <c r="B34" s="271"/>
      <c r="C34" s="271"/>
      <c r="D34" s="271"/>
      <c r="E34" s="272"/>
      <c r="F34" s="10">
        <v>151</v>
      </c>
      <c r="G34" s="88">
        <f>SUM(G35:G37)</f>
        <v>-330988822.7800001</v>
      </c>
      <c r="H34" s="89">
        <f>SUM(H35:H37)</f>
        <v>-1009449504.1900003</v>
      </c>
      <c r="I34" s="131">
        <f t="shared" si="0"/>
        <v>-1340438326.9700003</v>
      </c>
      <c r="J34" s="137">
        <f>SUM(J35:J37)</f>
        <v>-374047323.6100001</v>
      </c>
      <c r="K34" s="138">
        <f>SUM(K35:K37)</f>
        <v>-1059690781.8600005</v>
      </c>
      <c r="L34" s="131">
        <f>SUM(L35:L37)</f>
        <v>-1433738105.4700007</v>
      </c>
      <c r="M34" s="154"/>
      <c r="N34" s="154"/>
      <c r="O34" s="153"/>
      <c r="P34" s="153"/>
      <c r="Q34" s="153"/>
      <c r="R34" s="153"/>
      <c r="S34" s="155"/>
      <c r="T34" s="155"/>
      <c r="U34" s="155"/>
      <c r="V34" s="155"/>
      <c r="W34" s="155"/>
      <c r="X34" s="155"/>
      <c r="Y34" s="134"/>
    </row>
    <row r="35" spans="1:25" ht="12">
      <c r="A35" s="270" t="s">
        <v>13</v>
      </c>
      <c r="B35" s="271"/>
      <c r="C35" s="271"/>
      <c r="D35" s="271"/>
      <c r="E35" s="272"/>
      <c r="F35" s="10">
        <v>152</v>
      </c>
      <c r="G35" s="88">
        <v>-330988822.7800001</v>
      </c>
      <c r="H35" s="89">
        <v>-1089641861.1000004</v>
      </c>
      <c r="I35" s="131">
        <f t="shared" si="0"/>
        <v>-1420630683.8800006</v>
      </c>
      <c r="J35" s="88">
        <v>-374047323.6100001</v>
      </c>
      <c r="K35" s="89">
        <v>-1169679019.7400005</v>
      </c>
      <c r="L35" s="131">
        <f t="shared" si="1"/>
        <v>-1543726343.3500006</v>
      </c>
      <c r="M35" s="154"/>
      <c r="N35" s="154"/>
      <c r="O35" s="153"/>
      <c r="P35" s="154"/>
      <c r="Q35" s="154"/>
      <c r="R35" s="153"/>
      <c r="S35" s="155"/>
      <c r="T35" s="155"/>
      <c r="U35" s="155"/>
      <c r="V35" s="155"/>
      <c r="W35" s="155"/>
      <c r="X35" s="155"/>
      <c r="Y35" s="134"/>
    </row>
    <row r="36" spans="1:25" ht="12">
      <c r="A36" s="270" t="s">
        <v>14</v>
      </c>
      <c r="B36" s="271"/>
      <c r="C36" s="271"/>
      <c r="D36" s="271"/>
      <c r="E36" s="272"/>
      <c r="F36" s="10">
        <v>153</v>
      </c>
      <c r="G36" s="88">
        <v>0</v>
      </c>
      <c r="H36" s="89">
        <v>1588871.6600000001</v>
      </c>
      <c r="I36" s="131">
        <f t="shared" si="0"/>
        <v>1588871.6600000001</v>
      </c>
      <c r="J36" s="88">
        <v>0</v>
      </c>
      <c r="K36" s="89">
        <v>1221637.0299999998</v>
      </c>
      <c r="L36" s="131">
        <f t="shared" si="1"/>
        <v>1221637.0299999998</v>
      </c>
      <c r="M36" s="154"/>
      <c r="N36" s="154"/>
      <c r="O36" s="153"/>
      <c r="P36" s="154"/>
      <c r="Q36" s="154"/>
      <c r="R36" s="153"/>
      <c r="S36" s="155"/>
      <c r="T36" s="155"/>
      <c r="U36" s="155"/>
      <c r="V36" s="155"/>
      <c r="W36" s="155"/>
      <c r="X36" s="155"/>
      <c r="Y36" s="134"/>
    </row>
    <row r="37" spans="1:25" ht="12">
      <c r="A37" s="270" t="s">
        <v>15</v>
      </c>
      <c r="B37" s="271"/>
      <c r="C37" s="271"/>
      <c r="D37" s="271"/>
      <c r="E37" s="272"/>
      <c r="F37" s="10">
        <v>154</v>
      </c>
      <c r="G37" s="88">
        <v>0</v>
      </c>
      <c r="H37" s="89">
        <v>78603485.24999999</v>
      </c>
      <c r="I37" s="131">
        <f t="shared" si="0"/>
        <v>78603485.24999999</v>
      </c>
      <c r="J37" s="88">
        <v>0</v>
      </c>
      <c r="K37" s="89">
        <v>108766600.85000001</v>
      </c>
      <c r="L37" s="131">
        <f t="shared" si="1"/>
        <v>108766600.85000001</v>
      </c>
      <c r="M37" s="154"/>
      <c r="N37" s="154"/>
      <c r="O37" s="153"/>
      <c r="P37" s="154"/>
      <c r="Q37" s="154"/>
      <c r="R37" s="153"/>
      <c r="S37" s="155"/>
      <c r="T37" s="155"/>
      <c r="U37" s="155"/>
      <c r="V37" s="155"/>
      <c r="W37" s="155"/>
      <c r="X37" s="155"/>
      <c r="Y37" s="134"/>
    </row>
    <row r="38" spans="1:25" ht="12">
      <c r="A38" s="270" t="s">
        <v>104</v>
      </c>
      <c r="B38" s="271"/>
      <c r="C38" s="271"/>
      <c r="D38" s="271"/>
      <c r="E38" s="272"/>
      <c r="F38" s="10">
        <v>155</v>
      </c>
      <c r="G38" s="137">
        <f>SUM(G39:G41)</f>
        <v>-3119613.2600000007</v>
      </c>
      <c r="H38" s="138">
        <f>SUM(H39:H41)</f>
        <v>52327169.70999999</v>
      </c>
      <c r="I38" s="131">
        <f t="shared" si="0"/>
        <v>49207556.449999996</v>
      </c>
      <c r="J38" s="137">
        <f>SUM(J39:J41)</f>
        <v>-30214637.919999994</v>
      </c>
      <c r="K38" s="138">
        <f>SUM(K39:K41)</f>
        <v>13159229.36</v>
      </c>
      <c r="L38" s="131">
        <f>SUM(L39:L41)</f>
        <v>-17055408.559999995</v>
      </c>
      <c r="M38" s="153"/>
      <c r="N38" s="153"/>
      <c r="O38" s="153"/>
      <c r="P38" s="153"/>
      <c r="Q38" s="153"/>
      <c r="R38" s="153"/>
      <c r="S38" s="155"/>
      <c r="T38" s="155"/>
      <c r="U38" s="155"/>
      <c r="V38" s="155"/>
      <c r="W38" s="155"/>
      <c r="X38" s="155"/>
      <c r="Y38" s="134"/>
    </row>
    <row r="39" spans="1:25" ht="12">
      <c r="A39" s="270" t="s">
        <v>16</v>
      </c>
      <c r="B39" s="271"/>
      <c r="C39" s="271"/>
      <c r="D39" s="271"/>
      <c r="E39" s="272"/>
      <c r="F39" s="10">
        <v>156</v>
      </c>
      <c r="G39" s="88">
        <v>-3119613.2600000007</v>
      </c>
      <c r="H39" s="89">
        <v>34357467.20999999</v>
      </c>
      <c r="I39" s="131">
        <f t="shared" si="0"/>
        <v>31237853.94999999</v>
      </c>
      <c r="J39" s="88">
        <v>-30214637.919999994</v>
      </c>
      <c r="K39" s="89">
        <v>36560260.589999996</v>
      </c>
      <c r="L39" s="131">
        <f t="shared" si="1"/>
        <v>6345622.670000002</v>
      </c>
      <c r="M39" s="154"/>
      <c r="N39" s="154"/>
      <c r="O39" s="153"/>
      <c r="P39" s="154"/>
      <c r="Q39" s="154"/>
      <c r="R39" s="153"/>
      <c r="S39" s="155"/>
      <c r="T39" s="155"/>
      <c r="U39" s="155"/>
      <c r="V39" s="155"/>
      <c r="W39" s="155"/>
      <c r="X39" s="155"/>
      <c r="Y39" s="134"/>
    </row>
    <row r="40" spans="1:25" ht="12">
      <c r="A40" s="270" t="s">
        <v>17</v>
      </c>
      <c r="B40" s="271"/>
      <c r="C40" s="271"/>
      <c r="D40" s="271"/>
      <c r="E40" s="272"/>
      <c r="F40" s="10">
        <v>157</v>
      </c>
      <c r="G40" s="88">
        <v>0</v>
      </c>
      <c r="H40" s="89">
        <v>-42252</v>
      </c>
      <c r="I40" s="131">
        <f t="shared" si="0"/>
        <v>-42252</v>
      </c>
      <c r="J40" s="88">
        <v>0</v>
      </c>
      <c r="K40" s="89">
        <v>1370088.82</v>
      </c>
      <c r="L40" s="131">
        <f t="shared" si="1"/>
        <v>1370088.82</v>
      </c>
      <c r="M40" s="154"/>
      <c r="N40" s="154"/>
      <c r="O40" s="153"/>
      <c r="P40" s="154"/>
      <c r="Q40" s="154"/>
      <c r="R40" s="153"/>
      <c r="S40" s="155"/>
      <c r="T40" s="155"/>
      <c r="U40" s="155"/>
      <c r="V40" s="155"/>
      <c r="W40" s="155"/>
      <c r="X40" s="155"/>
      <c r="Y40" s="134"/>
    </row>
    <row r="41" spans="1:25" ht="12">
      <c r="A41" s="270" t="s">
        <v>18</v>
      </c>
      <c r="B41" s="271"/>
      <c r="C41" s="271"/>
      <c r="D41" s="271"/>
      <c r="E41" s="272"/>
      <c r="F41" s="10">
        <v>158</v>
      </c>
      <c r="G41" s="88">
        <v>0</v>
      </c>
      <c r="H41" s="89">
        <v>18011954.5</v>
      </c>
      <c r="I41" s="131">
        <f t="shared" si="0"/>
        <v>18011954.5</v>
      </c>
      <c r="J41" s="88">
        <v>0</v>
      </c>
      <c r="K41" s="89">
        <v>-24771120.049999997</v>
      </c>
      <c r="L41" s="131">
        <f t="shared" si="1"/>
        <v>-24771120.049999997</v>
      </c>
      <c r="M41" s="154"/>
      <c r="N41" s="154"/>
      <c r="O41" s="153"/>
      <c r="P41" s="154"/>
      <c r="Q41" s="154"/>
      <c r="R41" s="153"/>
      <c r="S41" s="155"/>
      <c r="T41" s="155"/>
      <c r="U41" s="155"/>
      <c r="V41" s="155"/>
      <c r="W41" s="155"/>
      <c r="X41" s="155"/>
      <c r="Y41" s="134"/>
    </row>
    <row r="42" spans="1:25" ht="22.5" customHeight="1">
      <c r="A42" s="264" t="s">
        <v>105</v>
      </c>
      <c r="B42" s="271"/>
      <c r="C42" s="271"/>
      <c r="D42" s="271"/>
      <c r="E42" s="272"/>
      <c r="F42" s="10">
        <v>159</v>
      </c>
      <c r="G42" s="137">
        <f>+G43+G46</f>
        <v>30635763.709999997</v>
      </c>
      <c r="H42" s="138">
        <f>+H43+H46</f>
        <v>7265655</v>
      </c>
      <c r="I42" s="131">
        <f t="shared" si="0"/>
        <v>37901418.70999999</v>
      </c>
      <c r="J42" s="137">
        <f>+J43+J46</f>
        <v>-19519694.44</v>
      </c>
      <c r="K42" s="138">
        <f>+K43+K46</f>
        <v>17412178.439999998</v>
      </c>
      <c r="L42" s="131">
        <f>+L43+L46</f>
        <v>-2107516</v>
      </c>
      <c r="M42" s="153"/>
      <c r="N42" s="153"/>
      <c r="O42" s="153"/>
      <c r="P42" s="153"/>
      <c r="Q42" s="153"/>
      <c r="R42" s="153"/>
      <c r="S42" s="155"/>
      <c r="T42" s="155"/>
      <c r="U42" s="155"/>
      <c r="V42" s="155"/>
      <c r="W42" s="155"/>
      <c r="X42" s="155"/>
      <c r="Y42" s="134"/>
    </row>
    <row r="43" spans="1:25" ht="21" customHeight="1">
      <c r="A43" s="270" t="s">
        <v>106</v>
      </c>
      <c r="B43" s="271"/>
      <c r="C43" s="271"/>
      <c r="D43" s="271"/>
      <c r="E43" s="272"/>
      <c r="F43" s="10">
        <v>160</v>
      </c>
      <c r="G43" s="137">
        <f>SUM(G44:G45)</f>
        <v>31327933.459999997</v>
      </c>
      <c r="H43" s="138">
        <f>SUM(H44:H45)</f>
        <v>0</v>
      </c>
      <c r="I43" s="131">
        <f t="shared" si="0"/>
        <v>31327933.459999997</v>
      </c>
      <c r="J43" s="137">
        <f>SUM(J44:J45)</f>
        <v>-19519694.44</v>
      </c>
      <c r="K43" s="138">
        <f>SUM(K44:K45)</f>
        <v>8200634.62</v>
      </c>
      <c r="L43" s="131">
        <f>SUM(L44:L45)</f>
        <v>-11319059.819999998</v>
      </c>
      <c r="M43" s="153"/>
      <c r="N43" s="153"/>
      <c r="O43" s="153"/>
      <c r="P43" s="153"/>
      <c r="Q43" s="153"/>
      <c r="R43" s="153"/>
      <c r="S43" s="155"/>
      <c r="T43" s="155"/>
      <c r="U43" s="155"/>
      <c r="V43" s="155"/>
      <c r="W43" s="155"/>
      <c r="X43" s="155"/>
      <c r="Y43" s="134"/>
    </row>
    <row r="44" spans="1:25" ht="12">
      <c r="A44" s="270" t="s">
        <v>19</v>
      </c>
      <c r="B44" s="271"/>
      <c r="C44" s="271"/>
      <c r="D44" s="271"/>
      <c r="E44" s="272"/>
      <c r="F44" s="10">
        <v>161</v>
      </c>
      <c r="G44" s="88">
        <v>31604468.049999997</v>
      </c>
      <c r="H44" s="89">
        <v>0</v>
      </c>
      <c r="I44" s="131">
        <f t="shared" si="0"/>
        <v>31604468.049999997</v>
      </c>
      <c r="J44" s="88">
        <v>-19531453.82</v>
      </c>
      <c r="K44" s="89">
        <v>8200634.62</v>
      </c>
      <c r="L44" s="131">
        <f t="shared" si="1"/>
        <v>-11330819.2</v>
      </c>
      <c r="M44" s="154"/>
      <c r="N44" s="154"/>
      <c r="O44" s="153"/>
      <c r="P44" s="154"/>
      <c r="Q44" s="154"/>
      <c r="R44" s="153"/>
      <c r="S44" s="155"/>
      <c r="T44" s="155"/>
      <c r="U44" s="155"/>
      <c r="V44" s="155"/>
      <c r="W44" s="155"/>
      <c r="X44" s="155"/>
      <c r="Y44" s="134"/>
    </row>
    <row r="45" spans="1:25" ht="12">
      <c r="A45" s="270" t="s">
        <v>20</v>
      </c>
      <c r="B45" s="271"/>
      <c r="C45" s="271"/>
      <c r="D45" s="271"/>
      <c r="E45" s="272"/>
      <c r="F45" s="10">
        <v>162</v>
      </c>
      <c r="G45" s="88">
        <v>-276534.59</v>
      </c>
      <c r="H45" s="89">
        <v>0</v>
      </c>
      <c r="I45" s="131">
        <f t="shared" si="0"/>
        <v>-276534.59</v>
      </c>
      <c r="J45" s="88">
        <v>11759.38</v>
      </c>
      <c r="K45" s="89">
        <v>0</v>
      </c>
      <c r="L45" s="131">
        <f t="shared" si="1"/>
        <v>11759.38</v>
      </c>
      <c r="M45" s="154"/>
      <c r="N45" s="154"/>
      <c r="O45" s="153"/>
      <c r="P45" s="154"/>
      <c r="Q45" s="154"/>
      <c r="R45" s="153"/>
      <c r="S45" s="155"/>
      <c r="T45" s="155"/>
      <c r="U45" s="155"/>
      <c r="V45" s="155"/>
      <c r="W45" s="155"/>
      <c r="X45" s="155"/>
      <c r="Y45" s="134"/>
    </row>
    <row r="46" spans="1:25" ht="21.75" customHeight="1">
      <c r="A46" s="270" t="s">
        <v>107</v>
      </c>
      <c r="B46" s="271"/>
      <c r="C46" s="271"/>
      <c r="D46" s="271"/>
      <c r="E46" s="272"/>
      <c r="F46" s="10">
        <v>163</v>
      </c>
      <c r="G46" s="137">
        <f>SUM(G47:G49)</f>
        <v>-692169.75</v>
      </c>
      <c r="H46" s="138">
        <f>SUM(H47:H49)</f>
        <v>7265655</v>
      </c>
      <c r="I46" s="131">
        <f t="shared" si="0"/>
        <v>6573485.25</v>
      </c>
      <c r="J46" s="137">
        <f>SUM(J47:J49)</f>
        <v>0</v>
      </c>
      <c r="K46" s="138">
        <f>SUM(K47:K49)</f>
        <v>9211543.819999998</v>
      </c>
      <c r="L46" s="131">
        <f>SUM(L47:L49)</f>
        <v>9211543.819999998</v>
      </c>
      <c r="M46" s="153"/>
      <c r="N46" s="153"/>
      <c r="O46" s="153"/>
      <c r="P46" s="153"/>
      <c r="Q46" s="153"/>
      <c r="R46" s="153"/>
      <c r="S46" s="155"/>
      <c r="T46" s="155"/>
      <c r="U46" s="155"/>
      <c r="V46" s="155"/>
      <c r="W46" s="155"/>
      <c r="X46" s="155"/>
      <c r="Y46" s="134"/>
    </row>
    <row r="47" spans="1:25" ht="12">
      <c r="A47" s="270" t="s">
        <v>21</v>
      </c>
      <c r="B47" s="271"/>
      <c r="C47" s="271"/>
      <c r="D47" s="271"/>
      <c r="E47" s="272"/>
      <c r="F47" s="10">
        <v>164</v>
      </c>
      <c r="G47" s="88">
        <v>-692169.75</v>
      </c>
      <c r="H47" s="89">
        <v>7265655</v>
      </c>
      <c r="I47" s="131">
        <f t="shared" si="0"/>
        <v>6573485.25</v>
      </c>
      <c r="J47" s="88">
        <v>0</v>
      </c>
      <c r="K47" s="89">
        <v>9211543.819999998</v>
      </c>
      <c r="L47" s="131">
        <f t="shared" si="1"/>
        <v>9211543.819999998</v>
      </c>
      <c r="M47" s="154"/>
      <c r="N47" s="154"/>
      <c r="O47" s="153"/>
      <c r="P47" s="154"/>
      <c r="Q47" s="154"/>
      <c r="R47" s="153"/>
      <c r="S47" s="155"/>
      <c r="T47" s="155"/>
      <c r="U47" s="155"/>
      <c r="V47" s="155"/>
      <c r="W47" s="155"/>
      <c r="X47" s="155"/>
      <c r="Y47" s="134"/>
    </row>
    <row r="48" spans="1:25" ht="12">
      <c r="A48" s="270" t="s">
        <v>22</v>
      </c>
      <c r="B48" s="271"/>
      <c r="C48" s="271"/>
      <c r="D48" s="271"/>
      <c r="E48" s="272"/>
      <c r="F48" s="10">
        <v>165</v>
      </c>
      <c r="G48" s="88">
        <v>0</v>
      </c>
      <c r="H48" s="89">
        <v>0</v>
      </c>
      <c r="I48" s="131">
        <f t="shared" si="0"/>
        <v>0</v>
      </c>
      <c r="J48" s="88">
        <v>0</v>
      </c>
      <c r="K48" s="89">
        <v>0</v>
      </c>
      <c r="L48" s="131">
        <f t="shared" si="1"/>
        <v>0</v>
      </c>
      <c r="M48" s="154"/>
      <c r="N48" s="154"/>
      <c r="O48" s="153"/>
      <c r="P48" s="154"/>
      <c r="Q48" s="154"/>
      <c r="R48" s="153"/>
      <c r="S48" s="155"/>
      <c r="T48" s="155"/>
      <c r="U48" s="155"/>
      <c r="V48" s="155"/>
      <c r="W48" s="155"/>
      <c r="X48" s="155"/>
      <c r="Y48" s="134"/>
    </row>
    <row r="49" spans="1:25" ht="12">
      <c r="A49" s="270" t="s">
        <v>23</v>
      </c>
      <c r="B49" s="271"/>
      <c r="C49" s="271"/>
      <c r="D49" s="271"/>
      <c r="E49" s="272"/>
      <c r="F49" s="10">
        <v>166</v>
      </c>
      <c r="G49" s="88">
        <v>0</v>
      </c>
      <c r="H49" s="89">
        <v>0</v>
      </c>
      <c r="I49" s="131">
        <f t="shared" si="0"/>
        <v>0</v>
      </c>
      <c r="J49" s="88">
        <v>0</v>
      </c>
      <c r="K49" s="89">
        <v>0</v>
      </c>
      <c r="L49" s="131">
        <f t="shared" si="1"/>
        <v>0</v>
      </c>
      <c r="M49" s="154"/>
      <c r="N49" s="154"/>
      <c r="O49" s="153"/>
      <c r="P49" s="154"/>
      <c r="Q49" s="154"/>
      <c r="R49" s="153"/>
      <c r="S49" s="155"/>
      <c r="T49" s="155"/>
      <c r="U49" s="155"/>
      <c r="V49" s="155"/>
      <c r="W49" s="155"/>
      <c r="X49" s="155"/>
      <c r="Y49" s="134"/>
    </row>
    <row r="50" spans="1:25" ht="21" customHeight="1">
      <c r="A50" s="264" t="s">
        <v>210</v>
      </c>
      <c r="B50" s="271"/>
      <c r="C50" s="271"/>
      <c r="D50" s="271"/>
      <c r="E50" s="272"/>
      <c r="F50" s="10">
        <v>167</v>
      </c>
      <c r="G50" s="137">
        <f>SUM(G51:G53)</f>
        <v>-186363994.95</v>
      </c>
      <c r="H50" s="138">
        <f>SUM(H51:H53)</f>
        <v>0</v>
      </c>
      <c r="I50" s="131">
        <f t="shared" si="0"/>
        <v>-186363994.95</v>
      </c>
      <c r="J50" s="137">
        <f>SUM(J51:J53)</f>
        <v>-94987987.32</v>
      </c>
      <c r="K50" s="138">
        <f>SUM(K51:K53)</f>
        <v>0</v>
      </c>
      <c r="L50" s="131">
        <f>SUM(L51:L53)</f>
        <v>-94987987.32</v>
      </c>
      <c r="M50" s="153"/>
      <c r="N50" s="153"/>
      <c r="O50" s="153"/>
      <c r="P50" s="153"/>
      <c r="Q50" s="153"/>
      <c r="R50" s="153"/>
      <c r="S50" s="155"/>
      <c r="T50" s="155"/>
      <c r="U50" s="155"/>
      <c r="V50" s="155"/>
      <c r="W50" s="155"/>
      <c r="X50" s="155"/>
      <c r="Y50" s="134"/>
    </row>
    <row r="51" spans="1:25" ht="12">
      <c r="A51" s="270" t="s">
        <v>24</v>
      </c>
      <c r="B51" s="271"/>
      <c r="C51" s="271"/>
      <c r="D51" s="271"/>
      <c r="E51" s="272"/>
      <c r="F51" s="10">
        <v>168</v>
      </c>
      <c r="G51" s="89">
        <v>-186363994.95</v>
      </c>
      <c r="H51" s="89">
        <v>0</v>
      </c>
      <c r="I51" s="131">
        <f t="shared" si="0"/>
        <v>-186363994.95</v>
      </c>
      <c r="J51" s="88">
        <v>-94987987.32</v>
      </c>
      <c r="K51" s="89">
        <v>0</v>
      </c>
      <c r="L51" s="131">
        <f t="shared" si="1"/>
        <v>-94987987.32</v>
      </c>
      <c r="M51" s="154"/>
      <c r="N51" s="154"/>
      <c r="O51" s="153"/>
      <c r="P51" s="154"/>
      <c r="Q51" s="154"/>
      <c r="R51" s="153"/>
      <c r="S51" s="155"/>
      <c r="T51" s="155"/>
      <c r="U51" s="155"/>
      <c r="V51" s="155"/>
      <c r="W51" s="155"/>
      <c r="X51" s="155"/>
      <c r="Y51" s="134"/>
    </row>
    <row r="52" spans="1:25" ht="12">
      <c r="A52" s="270" t="s">
        <v>25</v>
      </c>
      <c r="B52" s="271"/>
      <c r="C52" s="271"/>
      <c r="D52" s="271"/>
      <c r="E52" s="272"/>
      <c r="F52" s="10">
        <v>169</v>
      </c>
      <c r="G52" s="89">
        <v>0</v>
      </c>
      <c r="H52" s="89">
        <v>0</v>
      </c>
      <c r="I52" s="131">
        <f t="shared" si="0"/>
        <v>0</v>
      </c>
      <c r="J52" s="88">
        <v>0</v>
      </c>
      <c r="K52" s="89">
        <v>0</v>
      </c>
      <c r="L52" s="131">
        <f t="shared" si="1"/>
        <v>0</v>
      </c>
      <c r="M52" s="154"/>
      <c r="N52" s="154"/>
      <c r="O52" s="153"/>
      <c r="P52" s="154"/>
      <c r="Q52" s="154"/>
      <c r="R52" s="153"/>
      <c r="S52" s="155"/>
      <c r="T52" s="155"/>
      <c r="U52" s="155"/>
      <c r="V52" s="155"/>
      <c r="W52" s="155"/>
      <c r="X52" s="155"/>
      <c r="Y52" s="134"/>
    </row>
    <row r="53" spans="1:25" ht="12">
      <c r="A53" s="270" t="s">
        <v>26</v>
      </c>
      <c r="B53" s="271"/>
      <c r="C53" s="271"/>
      <c r="D53" s="271"/>
      <c r="E53" s="272"/>
      <c r="F53" s="10">
        <v>170</v>
      </c>
      <c r="G53" s="89">
        <v>0</v>
      </c>
      <c r="H53" s="89">
        <v>0</v>
      </c>
      <c r="I53" s="131">
        <f t="shared" si="0"/>
        <v>0</v>
      </c>
      <c r="J53" s="88">
        <v>0</v>
      </c>
      <c r="K53" s="89">
        <v>0</v>
      </c>
      <c r="L53" s="131">
        <f t="shared" si="1"/>
        <v>0</v>
      </c>
      <c r="M53" s="154"/>
      <c r="N53" s="154"/>
      <c r="O53" s="153"/>
      <c r="P53" s="154"/>
      <c r="Q53" s="154"/>
      <c r="R53" s="153"/>
      <c r="S53" s="155"/>
      <c r="T53" s="155"/>
      <c r="U53" s="155"/>
      <c r="V53" s="155"/>
      <c r="W53" s="155"/>
      <c r="X53" s="155"/>
      <c r="Y53" s="134"/>
    </row>
    <row r="54" spans="1:25" ht="21" customHeight="1">
      <c r="A54" s="264" t="s">
        <v>108</v>
      </c>
      <c r="B54" s="271"/>
      <c r="C54" s="271"/>
      <c r="D54" s="271"/>
      <c r="E54" s="272"/>
      <c r="F54" s="10">
        <v>171</v>
      </c>
      <c r="G54" s="137">
        <f>SUM(G55:G56)</f>
        <v>0</v>
      </c>
      <c r="H54" s="138">
        <f>SUM(H55:H56)</f>
        <v>-2986771.1</v>
      </c>
      <c r="I54" s="131">
        <f t="shared" si="0"/>
        <v>-2986771.1</v>
      </c>
      <c r="J54" s="137">
        <f>SUM(J55:J56)</f>
        <v>0</v>
      </c>
      <c r="K54" s="138">
        <f>SUM(K55:K56)</f>
        <v>-4738239.48</v>
      </c>
      <c r="L54" s="131">
        <f>SUM(L55:L56)</f>
        <v>-4738239.48</v>
      </c>
      <c r="M54" s="153"/>
      <c r="N54" s="153"/>
      <c r="O54" s="153"/>
      <c r="P54" s="153"/>
      <c r="Q54" s="153"/>
      <c r="R54" s="153"/>
      <c r="S54" s="155"/>
      <c r="T54" s="155"/>
      <c r="U54" s="155"/>
      <c r="V54" s="155"/>
      <c r="W54" s="155"/>
      <c r="X54" s="155"/>
      <c r="Y54" s="134"/>
    </row>
    <row r="55" spans="1:25" ht="12">
      <c r="A55" s="270" t="s">
        <v>27</v>
      </c>
      <c r="B55" s="271"/>
      <c r="C55" s="271"/>
      <c r="D55" s="271"/>
      <c r="E55" s="272"/>
      <c r="F55" s="10">
        <v>172</v>
      </c>
      <c r="G55" s="88">
        <v>0</v>
      </c>
      <c r="H55" s="89">
        <v>-2986771.1</v>
      </c>
      <c r="I55" s="131">
        <f t="shared" si="0"/>
        <v>-2986771.1</v>
      </c>
      <c r="J55" s="88">
        <v>0</v>
      </c>
      <c r="K55" s="89">
        <v>-4738239.48</v>
      </c>
      <c r="L55" s="131">
        <f t="shared" si="1"/>
        <v>-4738239.48</v>
      </c>
      <c r="M55" s="154"/>
      <c r="N55" s="154"/>
      <c r="O55" s="153"/>
      <c r="P55" s="154"/>
      <c r="Q55" s="154"/>
      <c r="R55" s="153"/>
      <c r="S55" s="155"/>
      <c r="T55" s="155"/>
      <c r="U55" s="155"/>
      <c r="V55" s="155"/>
      <c r="W55" s="155"/>
      <c r="X55" s="155"/>
      <c r="Y55" s="134"/>
    </row>
    <row r="56" spans="1:25" ht="12">
      <c r="A56" s="270" t="s">
        <v>28</v>
      </c>
      <c r="B56" s="271"/>
      <c r="C56" s="271"/>
      <c r="D56" s="271"/>
      <c r="E56" s="272"/>
      <c r="F56" s="10">
        <v>173</v>
      </c>
      <c r="G56" s="88">
        <v>0</v>
      </c>
      <c r="H56" s="89">
        <v>0</v>
      </c>
      <c r="I56" s="131">
        <f t="shared" si="0"/>
        <v>0</v>
      </c>
      <c r="J56" s="88">
        <v>0</v>
      </c>
      <c r="K56" s="89">
        <v>0</v>
      </c>
      <c r="L56" s="131">
        <f t="shared" si="1"/>
        <v>0</v>
      </c>
      <c r="M56" s="154"/>
      <c r="N56" s="154"/>
      <c r="O56" s="153"/>
      <c r="P56" s="154"/>
      <c r="Q56" s="154"/>
      <c r="R56" s="153"/>
      <c r="S56" s="155"/>
      <c r="T56" s="155"/>
      <c r="U56" s="155"/>
      <c r="V56" s="155"/>
      <c r="W56" s="155"/>
      <c r="X56" s="155"/>
      <c r="Y56" s="134"/>
    </row>
    <row r="57" spans="1:25" ht="21" customHeight="1">
      <c r="A57" s="264" t="s">
        <v>109</v>
      </c>
      <c r="B57" s="271"/>
      <c r="C57" s="271"/>
      <c r="D57" s="271"/>
      <c r="E57" s="272"/>
      <c r="F57" s="10">
        <v>174</v>
      </c>
      <c r="G57" s="181">
        <f>+G58+G62</f>
        <v>-114805742.84</v>
      </c>
      <c r="H57" s="182">
        <f>+H58+H62</f>
        <v>-694834651.8399999</v>
      </c>
      <c r="I57" s="183">
        <f t="shared" si="0"/>
        <v>-809640394.68</v>
      </c>
      <c r="J57" s="181">
        <f>+J58+J62</f>
        <v>-99014131.53999999</v>
      </c>
      <c r="K57" s="182">
        <f>+K58+K62</f>
        <v>-793432522.01</v>
      </c>
      <c r="L57" s="183">
        <f>+L58+L62</f>
        <v>-892446653.5500001</v>
      </c>
      <c r="M57" s="153"/>
      <c r="N57" s="153"/>
      <c r="O57" s="153"/>
      <c r="P57" s="153"/>
      <c r="Q57" s="153"/>
      <c r="R57" s="153"/>
      <c r="S57" s="155"/>
      <c r="T57" s="155"/>
      <c r="U57" s="155"/>
      <c r="V57" s="155"/>
      <c r="W57" s="155"/>
      <c r="X57" s="155"/>
      <c r="Y57" s="134"/>
    </row>
    <row r="58" spans="1:25" ht="12">
      <c r="A58" s="270" t="s">
        <v>110</v>
      </c>
      <c r="B58" s="271"/>
      <c r="C58" s="271"/>
      <c r="D58" s="271"/>
      <c r="E58" s="272"/>
      <c r="F58" s="10">
        <v>175</v>
      </c>
      <c r="G58" s="137">
        <f>SUM(G59:G61)</f>
        <v>-57454309.21</v>
      </c>
      <c r="H58" s="138">
        <f>SUM(H59:H61)</f>
        <v>-350876218.68</v>
      </c>
      <c r="I58" s="131">
        <f t="shared" si="0"/>
        <v>-408330527.89</v>
      </c>
      <c r="J58" s="137">
        <f>SUM(J59:J61)</f>
        <v>-47035632.48000002</v>
      </c>
      <c r="K58" s="138">
        <f>SUM(K59:K61)</f>
        <v>-439398514.65000004</v>
      </c>
      <c r="L58" s="131">
        <f>SUM(L59:L61)</f>
        <v>-486434147.13000005</v>
      </c>
      <c r="M58" s="153"/>
      <c r="N58" s="153"/>
      <c r="O58" s="153"/>
      <c r="P58" s="153"/>
      <c r="Q58" s="153"/>
      <c r="R58" s="153"/>
      <c r="S58" s="155"/>
      <c r="T58" s="155"/>
      <c r="U58" s="155"/>
      <c r="V58" s="155"/>
      <c r="W58" s="155"/>
      <c r="X58" s="155"/>
      <c r="Y58" s="134"/>
    </row>
    <row r="59" spans="1:25" ht="12">
      <c r="A59" s="270" t="s">
        <v>29</v>
      </c>
      <c r="B59" s="271"/>
      <c r="C59" s="271"/>
      <c r="D59" s="271"/>
      <c r="E59" s="272"/>
      <c r="F59" s="10">
        <v>176</v>
      </c>
      <c r="G59" s="88">
        <v>-25886500.32</v>
      </c>
      <c r="H59" s="89">
        <v>-244609311.01</v>
      </c>
      <c r="I59" s="131">
        <f>G59+H59</f>
        <v>-270495811.33</v>
      </c>
      <c r="J59" s="88">
        <v>-19666349.060000002</v>
      </c>
      <c r="K59" s="89">
        <v>-329739890.4</v>
      </c>
      <c r="L59" s="131">
        <f t="shared" si="1"/>
        <v>-349406239.46</v>
      </c>
      <c r="M59" s="154"/>
      <c r="N59" s="154"/>
      <c r="O59" s="153"/>
      <c r="P59" s="154"/>
      <c r="Q59" s="154"/>
      <c r="R59" s="153"/>
      <c r="S59" s="155"/>
      <c r="T59" s="155"/>
      <c r="U59" s="155"/>
      <c r="V59" s="155"/>
      <c r="W59" s="155"/>
      <c r="X59" s="155"/>
      <c r="Y59" s="134"/>
    </row>
    <row r="60" spans="1:25" ht="12">
      <c r="A60" s="270" t="s">
        <v>30</v>
      </c>
      <c r="B60" s="271"/>
      <c r="C60" s="271"/>
      <c r="D60" s="271"/>
      <c r="E60" s="272"/>
      <c r="F60" s="10">
        <v>177</v>
      </c>
      <c r="G60" s="88">
        <v>-31567808.89</v>
      </c>
      <c r="H60" s="89">
        <v>-169682635.48000002</v>
      </c>
      <c r="I60" s="131">
        <f>G60+H60</f>
        <v>-201250444.37</v>
      </c>
      <c r="J60" s="88">
        <v>-27369283.420000013</v>
      </c>
      <c r="K60" s="89">
        <v>-186232043.93000004</v>
      </c>
      <c r="L60" s="131">
        <f t="shared" si="1"/>
        <v>-213601327.35000005</v>
      </c>
      <c r="M60" s="154"/>
      <c r="N60" s="154"/>
      <c r="O60" s="153"/>
      <c r="P60" s="154"/>
      <c r="Q60" s="154"/>
      <c r="R60" s="153"/>
      <c r="S60" s="155"/>
      <c r="T60" s="155"/>
      <c r="U60" s="155"/>
      <c r="V60" s="155"/>
      <c r="W60" s="155"/>
      <c r="X60" s="155"/>
      <c r="Y60" s="134"/>
    </row>
    <row r="61" spans="1:25" ht="12">
      <c r="A61" s="270" t="s">
        <v>31</v>
      </c>
      <c r="B61" s="271"/>
      <c r="C61" s="271"/>
      <c r="D61" s="271"/>
      <c r="E61" s="272"/>
      <c r="F61" s="10">
        <v>178</v>
      </c>
      <c r="G61" s="88">
        <v>0</v>
      </c>
      <c r="H61" s="89">
        <v>63415727.81</v>
      </c>
      <c r="I61" s="131">
        <f>G61+H61</f>
        <v>63415727.81</v>
      </c>
      <c r="J61" s="88">
        <v>0</v>
      </c>
      <c r="K61" s="89">
        <v>76573419.67999999</v>
      </c>
      <c r="L61" s="131">
        <f t="shared" si="1"/>
        <v>76573419.67999999</v>
      </c>
      <c r="M61" s="154"/>
      <c r="N61" s="154"/>
      <c r="O61" s="153"/>
      <c r="P61" s="154"/>
      <c r="Q61" s="154"/>
      <c r="R61" s="153"/>
      <c r="S61" s="155"/>
      <c r="T61" s="155"/>
      <c r="U61" s="155"/>
      <c r="V61" s="155"/>
      <c r="W61" s="155"/>
      <c r="X61" s="155"/>
      <c r="Y61" s="134"/>
    </row>
    <row r="62" spans="1:25" ht="24" customHeight="1">
      <c r="A62" s="270" t="s">
        <v>111</v>
      </c>
      <c r="B62" s="271"/>
      <c r="C62" s="271"/>
      <c r="D62" s="271"/>
      <c r="E62" s="272"/>
      <c r="F62" s="10">
        <v>179</v>
      </c>
      <c r="G62" s="137">
        <f>SUM(G63:G65)</f>
        <v>-57351433.629999995</v>
      </c>
      <c r="H62" s="138">
        <f>SUM(H63:H65)</f>
        <v>-343958433.1599999</v>
      </c>
      <c r="I62" s="131">
        <f t="shared" si="0"/>
        <v>-401309866.7899999</v>
      </c>
      <c r="J62" s="137">
        <f>SUM(J63:J65)</f>
        <v>-51978499.05999998</v>
      </c>
      <c r="K62" s="138">
        <f>SUM(K63:K65)</f>
        <v>-354034007.36</v>
      </c>
      <c r="L62" s="131">
        <f>SUM(L63:L65)</f>
        <v>-406012506.42</v>
      </c>
      <c r="M62" s="153"/>
      <c r="N62" s="153"/>
      <c r="O62" s="153"/>
      <c r="P62" s="153"/>
      <c r="Q62" s="153"/>
      <c r="R62" s="153"/>
      <c r="S62" s="155"/>
      <c r="T62" s="155"/>
      <c r="U62" s="155"/>
      <c r="V62" s="155"/>
      <c r="W62" s="155"/>
      <c r="X62" s="155"/>
      <c r="Y62" s="134"/>
    </row>
    <row r="63" spans="1:25" ht="12">
      <c r="A63" s="270" t="s">
        <v>32</v>
      </c>
      <c r="B63" s="271"/>
      <c r="C63" s="271"/>
      <c r="D63" s="271"/>
      <c r="E63" s="272"/>
      <c r="F63" s="10">
        <v>180</v>
      </c>
      <c r="G63" s="88">
        <v>-1940038.61</v>
      </c>
      <c r="H63" s="89">
        <v>-38574718.93</v>
      </c>
      <c r="I63" s="131">
        <f t="shared" si="0"/>
        <v>-40514757.54</v>
      </c>
      <c r="J63" s="88">
        <v>-2861002.4999999995</v>
      </c>
      <c r="K63" s="89">
        <v>-39699725.92</v>
      </c>
      <c r="L63" s="131">
        <f t="shared" si="1"/>
        <v>-42560728.42</v>
      </c>
      <c r="M63" s="154"/>
      <c r="N63" s="154"/>
      <c r="O63" s="153"/>
      <c r="P63" s="154"/>
      <c r="Q63" s="154"/>
      <c r="R63" s="153"/>
      <c r="S63" s="155"/>
      <c r="T63" s="155"/>
      <c r="U63" s="155"/>
      <c r="V63" s="155"/>
      <c r="W63" s="155"/>
      <c r="X63" s="155"/>
      <c r="Y63" s="134"/>
    </row>
    <row r="64" spans="1:25" ht="12">
      <c r="A64" s="270" t="s">
        <v>47</v>
      </c>
      <c r="B64" s="271"/>
      <c r="C64" s="271"/>
      <c r="D64" s="271"/>
      <c r="E64" s="272"/>
      <c r="F64" s="10">
        <v>181</v>
      </c>
      <c r="G64" s="88">
        <v>-21565262.35</v>
      </c>
      <c r="H64" s="89">
        <v>-109839214.52</v>
      </c>
      <c r="I64" s="131">
        <f t="shared" si="0"/>
        <v>-131404476.87</v>
      </c>
      <c r="J64" s="88">
        <v>-21502544.959999997</v>
      </c>
      <c r="K64" s="89">
        <v>-123136703.99000002</v>
      </c>
      <c r="L64" s="131">
        <f t="shared" si="1"/>
        <v>-144639248.95000002</v>
      </c>
      <c r="M64" s="154"/>
      <c r="N64" s="154"/>
      <c r="O64" s="153"/>
      <c r="P64" s="154"/>
      <c r="Q64" s="154"/>
      <c r="R64" s="153"/>
      <c r="S64" s="155"/>
      <c r="T64" s="155"/>
      <c r="U64" s="155"/>
      <c r="V64" s="155"/>
      <c r="W64" s="155"/>
      <c r="X64" s="155"/>
      <c r="Y64" s="134"/>
    </row>
    <row r="65" spans="1:25" ht="12">
      <c r="A65" s="270" t="s">
        <v>48</v>
      </c>
      <c r="B65" s="271"/>
      <c r="C65" s="271"/>
      <c r="D65" s="271"/>
      <c r="E65" s="272"/>
      <c r="F65" s="10">
        <v>182</v>
      </c>
      <c r="G65" s="88">
        <v>-33846132.669999994</v>
      </c>
      <c r="H65" s="89">
        <v>-195544499.70999992</v>
      </c>
      <c r="I65" s="131">
        <f t="shared" si="0"/>
        <v>-229390632.3799999</v>
      </c>
      <c r="J65" s="88">
        <v>-27614951.599999983</v>
      </c>
      <c r="K65" s="89">
        <v>-191197577.45000002</v>
      </c>
      <c r="L65" s="131">
        <f t="shared" si="1"/>
        <v>-218812529.05</v>
      </c>
      <c r="M65" s="154"/>
      <c r="N65" s="154"/>
      <c r="O65" s="153"/>
      <c r="P65" s="154"/>
      <c r="Q65" s="154"/>
      <c r="R65" s="153"/>
      <c r="S65" s="155"/>
      <c r="T65" s="155"/>
      <c r="U65" s="155"/>
      <c r="V65" s="155"/>
      <c r="W65" s="155"/>
      <c r="X65" s="155"/>
      <c r="Y65" s="134"/>
    </row>
    <row r="66" spans="1:25" ht="12">
      <c r="A66" s="264" t="s">
        <v>112</v>
      </c>
      <c r="B66" s="271"/>
      <c r="C66" s="271"/>
      <c r="D66" s="271"/>
      <c r="E66" s="272"/>
      <c r="F66" s="10">
        <v>183</v>
      </c>
      <c r="G66" s="137">
        <f>+SUM(G67:G73)</f>
        <v>-14350824.860000003</v>
      </c>
      <c r="H66" s="138">
        <f>+SUM(H67:H73)</f>
        <v>-333153721.22999996</v>
      </c>
      <c r="I66" s="131">
        <f t="shared" si="0"/>
        <v>-347504546.09</v>
      </c>
      <c r="J66" s="137">
        <f>+SUM(J67:J73)</f>
        <v>-37785772.489999995</v>
      </c>
      <c r="K66" s="138">
        <f>+SUM(K67:K73)</f>
        <v>-162196973.4</v>
      </c>
      <c r="L66" s="131">
        <f>+SUM(L67:L73)</f>
        <v>-199982745.89000002</v>
      </c>
      <c r="M66" s="153"/>
      <c r="N66" s="153"/>
      <c r="O66" s="153"/>
      <c r="P66" s="153"/>
      <c r="Q66" s="153"/>
      <c r="R66" s="153"/>
      <c r="S66" s="155"/>
      <c r="T66" s="155"/>
      <c r="U66" s="155"/>
      <c r="V66" s="155"/>
      <c r="W66" s="155"/>
      <c r="X66" s="155"/>
      <c r="Y66" s="134"/>
    </row>
    <row r="67" spans="1:25" ht="21" customHeight="1">
      <c r="A67" s="270" t="s">
        <v>221</v>
      </c>
      <c r="B67" s="271"/>
      <c r="C67" s="271"/>
      <c r="D67" s="271"/>
      <c r="E67" s="272"/>
      <c r="F67" s="10">
        <v>184</v>
      </c>
      <c r="G67" s="88">
        <v>0</v>
      </c>
      <c r="H67" s="89">
        <v>0</v>
      </c>
      <c r="I67" s="131">
        <f t="shared" si="0"/>
        <v>0</v>
      </c>
      <c r="J67" s="88">
        <v>0</v>
      </c>
      <c r="K67" s="89">
        <v>0</v>
      </c>
      <c r="L67" s="131">
        <f t="shared" si="1"/>
        <v>0</v>
      </c>
      <c r="M67" s="154"/>
      <c r="N67" s="154"/>
      <c r="O67" s="153"/>
      <c r="P67" s="154"/>
      <c r="Q67" s="154"/>
      <c r="R67" s="153"/>
      <c r="S67" s="155"/>
      <c r="T67" s="155"/>
      <c r="U67" s="155"/>
      <c r="V67" s="155"/>
      <c r="W67" s="155"/>
      <c r="X67" s="155"/>
      <c r="Y67" s="134"/>
    </row>
    <row r="68" spans="1:25" ht="12">
      <c r="A68" s="270" t="s">
        <v>49</v>
      </c>
      <c r="B68" s="271"/>
      <c r="C68" s="271"/>
      <c r="D68" s="271"/>
      <c r="E68" s="272"/>
      <c r="F68" s="10">
        <v>185</v>
      </c>
      <c r="G68" s="88">
        <v>0</v>
      </c>
      <c r="H68" s="89">
        <v>-51.58</v>
      </c>
      <c r="I68" s="131">
        <f t="shared" si="0"/>
        <v>-51.58</v>
      </c>
      <c r="J68" s="88">
        <v>-11362.11</v>
      </c>
      <c r="K68" s="89">
        <v>-1113245.64</v>
      </c>
      <c r="L68" s="131">
        <f t="shared" si="1"/>
        <v>-1124607.75</v>
      </c>
      <c r="M68" s="154"/>
      <c r="N68" s="154"/>
      <c r="O68" s="153"/>
      <c r="P68" s="154"/>
      <c r="Q68" s="154"/>
      <c r="R68" s="153"/>
      <c r="S68" s="155"/>
      <c r="T68" s="155"/>
      <c r="U68" s="155"/>
      <c r="V68" s="155"/>
      <c r="W68" s="155"/>
      <c r="X68" s="155"/>
      <c r="Y68" s="134"/>
    </row>
    <row r="69" spans="1:25" ht="12">
      <c r="A69" s="270" t="s">
        <v>206</v>
      </c>
      <c r="B69" s="271"/>
      <c r="C69" s="271"/>
      <c r="D69" s="271"/>
      <c r="E69" s="272"/>
      <c r="F69" s="10">
        <v>186</v>
      </c>
      <c r="G69" s="88">
        <v>0</v>
      </c>
      <c r="H69" s="89">
        <v>-21097028.14</v>
      </c>
      <c r="I69" s="131">
        <f t="shared" si="0"/>
        <v>-21097028.14</v>
      </c>
      <c r="J69" s="88">
        <v>-452537.84</v>
      </c>
      <c r="K69" s="89">
        <v>-40381761.36</v>
      </c>
      <c r="L69" s="131">
        <f t="shared" si="1"/>
        <v>-40834299.2</v>
      </c>
      <c r="M69" s="154"/>
      <c r="N69" s="154"/>
      <c r="O69" s="153"/>
      <c r="P69" s="154"/>
      <c r="Q69" s="154"/>
      <c r="R69" s="153"/>
      <c r="S69" s="155"/>
      <c r="T69" s="155"/>
      <c r="U69" s="155"/>
      <c r="V69" s="155"/>
      <c r="W69" s="155"/>
      <c r="X69" s="155"/>
      <c r="Y69" s="134"/>
    </row>
    <row r="70" spans="1:25" ht="23.25" customHeight="1">
      <c r="A70" s="270" t="s">
        <v>254</v>
      </c>
      <c r="B70" s="271"/>
      <c r="C70" s="271"/>
      <c r="D70" s="271"/>
      <c r="E70" s="272"/>
      <c r="F70" s="10">
        <v>187</v>
      </c>
      <c r="G70" s="88">
        <v>-4814317.949999999</v>
      </c>
      <c r="H70" s="89">
        <v>-11411076.719999999</v>
      </c>
      <c r="I70" s="131">
        <f t="shared" si="0"/>
        <v>-16225394.669999998</v>
      </c>
      <c r="J70" s="88">
        <v>-3811435.69</v>
      </c>
      <c r="K70" s="89">
        <v>-7599102.139999999</v>
      </c>
      <c r="L70" s="131">
        <f t="shared" si="1"/>
        <v>-11410537.829999998</v>
      </c>
      <c r="M70" s="154"/>
      <c r="N70" s="154"/>
      <c r="O70" s="153"/>
      <c r="P70" s="154"/>
      <c r="Q70" s="154"/>
      <c r="R70" s="153"/>
      <c r="S70" s="155"/>
      <c r="T70" s="155"/>
      <c r="U70" s="155"/>
      <c r="V70" s="155"/>
      <c r="W70" s="155"/>
      <c r="X70" s="155"/>
      <c r="Y70" s="134"/>
    </row>
    <row r="71" spans="1:25" ht="19.5" customHeight="1">
      <c r="A71" s="270" t="s">
        <v>255</v>
      </c>
      <c r="B71" s="271"/>
      <c r="C71" s="271"/>
      <c r="D71" s="271"/>
      <c r="E71" s="272"/>
      <c r="F71" s="10">
        <v>188</v>
      </c>
      <c r="G71" s="88">
        <v>-298762.00000000006</v>
      </c>
      <c r="H71" s="89">
        <v>-1700345.9999999998</v>
      </c>
      <c r="I71" s="131">
        <f t="shared" si="0"/>
        <v>-1999107.9999999998</v>
      </c>
      <c r="J71" s="88">
        <v>-34429</v>
      </c>
      <c r="K71" s="89">
        <v>-3585026.8700000006</v>
      </c>
      <c r="L71" s="131">
        <f t="shared" si="1"/>
        <v>-3619455.8700000006</v>
      </c>
      <c r="M71" s="154"/>
      <c r="N71" s="154"/>
      <c r="O71" s="153"/>
      <c r="P71" s="154"/>
      <c r="Q71" s="154"/>
      <c r="R71" s="153"/>
      <c r="S71" s="155"/>
      <c r="T71" s="155"/>
      <c r="U71" s="155"/>
      <c r="V71" s="155"/>
      <c r="W71" s="155"/>
      <c r="X71" s="155"/>
      <c r="Y71" s="134"/>
    </row>
    <row r="72" spans="1:25" ht="12">
      <c r="A72" s="270" t="s">
        <v>257</v>
      </c>
      <c r="B72" s="271"/>
      <c r="C72" s="271"/>
      <c r="D72" s="271"/>
      <c r="E72" s="272"/>
      <c r="F72" s="10">
        <v>189</v>
      </c>
      <c r="G72" s="88">
        <v>-8217600.180000003</v>
      </c>
      <c r="H72" s="89">
        <v>-14018282.290000005</v>
      </c>
      <c r="I72" s="131">
        <f aca="true" t="shared" si="2" ref="I72:I96">G72+H72</f>
        <v>-22235882.470000006</v>
      </c>
      <c r="J72" s="88">
        <v>-32211092.759999998</v>
      </c>
      <c r="K72" s="89">
        <v>-13705198.149999999</v>
      </c>
      <c r="L72" s="131">
        <f t="shared" si="1"/>
        <v>-45916290.91</v>
      </c>
      <c r="M72" s="154"/>
      <c r="N72" s="154"/>
      <c r="O72" s="153"/>
      <c r="P72" s="154"/>
      <c r="Q72" s="154"/>
      <c r="R72" s="153"/>
      <c r="S72" s="155"/>
      <c r="T72" s="155"/>
      <c r="U72" s="155"/>
      <c r="V72" s="155"/>
      <c r="W72" s="155"/>
      <c r="X72" s="155"/>
      <c r="Y72" s="134"/>
    </row>
    <row r="73" spans="1:25" ht="12">
      <c r="A73" s="270" t="s">
        <v>256</v>
      </c>
      <c r="B73" s="271"/>
      <c r="C73" s="271"/>
      <c r="D73" s="271"/>
      <c r="E73" s="272"/>
      <c r="F73" s="10">
        <v>190</v>
      </c>
      <c r="G73" s="88">
        <v>-1020144.7300000001</v>
      </c>
      <c r="H73" s="89">
        <v>-284926936.49999994</v>
      </c>
      <c r="I73" s="131">
        <f t="shared" si="2"/>
        <v>-285947081.22999996</v>
      </c>
      <c r="J73" s="88">
        <v>-1264915.0899999999</v>
      </c>
      <c r="K73" s="89">
        <v>-95812639.24000001</v>
      </c>
      <c r="L73" s="131">
        <f aca="true" t="shared" si="3" ref="L73:L98">SUM(J73:K73)</f>
        <v>-97077554.33000001</v>
      </c>
      <c r="M73" s="154"/>
      <c r="N73" s="154"/>
      <c r="O73" s="153"/>
      <c r="P73" s="154"/>
      <c r="Q73" s="154"/>
      <c r="R73" s="153"/>
      <c r="S73" s="155"/>
      <c r="T73" s="155"/>
      <c r="U73" s="155"/>
      <c r="V73" s="155"/>
      <c r="W73" s="155"/>
      <c r="X73" s="155"/>
      <c r="Y73" s="134"/>
    </row>
    <row r="74" spans="1:25" ht="24.75" customHeight="1">
      <c r="A74" s="264" t="s">
        <v>113</v>
      </c>
      <c r="B74" s="271"/>
      <c r="C74" s="271"/>
      <c r="D74" s="271"/>
      <c r="E74" s="272"/>
      <c r="F74" s="10">
        <v>191</v>
      </c>
      <c r="G74" s="137">
        <f>+SUM(G75:G76)</f>
        <v>-497365.18999999994</v>
      </c>
      <c r="H74" s="138">
        <f>+SUM(H75:H76)</f>
        <v>-25182784.11</v>
      </c>
      <c r="I74" s="131">
        <f t="shared" si="2"/>
        <v>-25680149.3</v>
      </c>
      <c r="J74" s="137">
        <f>+SUM(J75:J76)</f>
        <v>-54987.90999999999</v>
      </c>
      <c r="K74" s="138">
        <f>+SUM(K75:K76)</f>
        <v>-31433179.009999998</v>
      </c>
      <c r="L74" s="131">
        <f>+SUM(L75:L76)</f>
        <v>-31488166.919999998</v>
      </c>
      <c r="M74" s="153"/>
      <c r="N74" s="153"/>
      <c r="O74" s="153"/>
      <c r="P74" s="153"/>
      <c r="Q74" s="153"/>
      <c r="R74" s="153"/>
      <c r="S74" s="155"/>
      <c r="T74" s="155"/>
      <c r="U74" s="155"/>
      <c r="V74" s="155"/>
      <c r="W74" s="155"/>
      <c r="X74" s="155"/>
      <c r="Y74" s="134"/>
    </row>
    <row r="75" spans="1:25" ht="12">
      <c r="A75" s="270" t="s">
        <v>50</v>
      </c>
      <c r="B75" s="271"/>
      <c r="C75" s="271"/>
      <c r="D75" s="271"/>
      <c r="E75" s="272"/>
      <c r="F75" s="10">
        <v>192</v>
      </c>
      <c r="G75" s="88">
        <v>0</v>
      </c>
      <c r="H75" s="89">
        <v>0</v>
      </c>
      <c r="I75" s="131">
        <f t="shared" si="2"/>
        <v>0</v>
      </c>
      <c r="J75" s="88">
        <v>0</v>
      </c>
      <c r="K75" s="89">
        <v>0</v>
      </c>
      <c r="L75" s="131">
        <f t="shared" si="3"/>
        <v>0</v>
      </c>
      <c r="M75" s="154"/>
      <c r="N75" s="154"/>
      <c r="O75" s="153"/>
      <c r="P75" s="154"/>
      <c r="Q75" s="154"/>
      <c r="R75" s="153"/>
      <c r="S75" s="155"/>
      <c r="T75" s="155"/>
      <c r="U75" s="155"/>
      <c r="V75" s="155"/>
      <c r="W75" s="155"/>
      <c r="X75" s="155"/>
      <c r="Y75" s="134"/>
    </row>
    <row r="76" spans="1:25" ht="12">
      <c r="A76" s="270" t="s">
        <v>51</v>
      </c>
      <c r="B76" s="271"/>
      <c r="C76" s="271"/>
      <c r="D76" s="271"/>
      <c r="E76" s="272"/>
      <c r="F76" s="10">
        <v>193</v>
      </c>
      <c r="G76" s="88">
        <v>-497365.18999999994</v>
      </c>
      <c r="H76" s="89">
        <v>-25182784.11</v>
      </c>
      <c r="I76" s="131">
        <f t="shared" si="2"/>
        <v>-25680149.3</v>
      </c>
      <c r="J76" s="88">
        <v>-54987.90999999999</v>
      </c>
      <c r="K76" s="89">
        <v>-31433179.009999998</v>
      </c>
      <c r="L76" s="131">
        <f t="shared" si="3"/>
        <v>-31488166.919999998</v>
      </c>
      <c r="M76" s="154"/>
      <c r="N76" s="154"/>
      <c r="O76" s="153"/>
      <c r="P76" s="154"/>
      <c r="Q76" s="154"/>
      <c r="R76" s="153"/>
      <c r="S76" s="155"/>
      <c r="T76" s="155"/>
      <c r="U76" s="155"/>
      <c r="V76" s="155"/>
      <c r="W76" s="155"/>
      <c r="X76" s="155"/>
      <c r="Y76" s="134"/>
    </row>
    <row r="77" spans="1:25" ht="12">
      <c r="A77" s="264" t="s">
        <v>59</v>
      </c>
      <c r="B77" s="271"/>
      <c r="C77" s="271"/>
      <c r="D77" s="271"/>
      <c r="E77" s="272"/>
      <c r="F77" s="10">
        <v>194</v>
      </c>
      <c r="G77" s="88">
        <v>-10695.999999999998</v>
      </c>
      <c r="H77" s="89">
        <v>-17484238.980000004</v>
      </c>
      <c r="I77" s="131">
        <f t="shared" si="2"/>
        <v>-17494934.980000004</v>
      </c>
      <c r="J77" s="88">
        <v>0</v>
      </c>
      <c r="K77" s="89">
        <v>-12949298.050000003</v>
      </c>
      <c r="L77" s="131">
        <f t="shared" si="3"/>
        <v>-12949298.050000003</v>
      </c>
      <c r="M77" s="154"/>
      <c r="N77" s="154"/>
      <c r="O77" s="153"/>
      <c r="P77" s="154"/>
      <c r="Q77" s="154"/>
      <c r="R77" s="153"/>
      <c r="S77" s="155"/>
      <c r="T77" s="155"/>
      <c r="U77" s="155"/>
      <c r="V77" s="155"/>
      <c r="W77" s="155"/>
      <c r="X77" s="155"/>
      <c r="Y77" s="134"/>
    </row>
    <row r="78" spans="1:25" ht="48" customHeight="1">
      <c r="A78" s="264" t="s">
        <v>365</v>
      </c>
      <c r="B78" s="271"/>
      <c r="C78" s="271"/>
      <c r="D78" s="271"/>
      <c r="E78" s="272"/>
      <c r="F78" s="10">
        <v>195</v>
      </c>
      <c r="G78" s="137">
        <f>+G7+G16+G30+G31+G32+G33+G42+G50+G54+G57+G66+G74+G77</f>
        <v>58744760.980000004</v>
      </c>
      <c r="H78" s="138">
        <f>+H7+H16+H30+H31+H32+H33+H42+H50+H54+H57+H66+H74+H77</f>
        <v>125779982.76000042</v>
      </c>
      <c r="I78" s="131">
        <f t="shared" si="2"/>
        <v>184524743.74000043</v>
      </c>
      <c r="J78" s="137">
        <f>+J7+J16+J30+J31+J32+J33+J42+J50+J54+J57+J66+J74+J77</f>
        <v>39805272.84999986</v>
      </c>
      <c r="K78" s="138">
        <f>+K7+K16+K30+K31+K32+K33+K42+K50+K54+K57+K66+K74+K77</f>
        <v>278773685.30999976</v>
      </c>
      <c r="L78" s="131">
        <f>+L7+L16+L30+L31+L32+L33+L42+L50+L54+L57+L66+L74+L77</f>
        <v>318578958.1599994</v>
      </c>
      <c r="M78" s="153"/>
      <c r="N78" s="153"/>
      <c r="O78" s="153"/>
      <c r="P78" s="153"/>
      <c r="Q78" s="153"/>
      <c r="R78" s="153"/>
      <c r="S78" s="155"/>
      <c r="T78" s="155"/>
      <c r="U78" s="155"/>
      <c r="V78" s="155"/>
      <c r="W78" s="155"/>
      <c r="X78" s="155"/>
      <c r="Y78" s="134"/>
    </row>
    <row r="79" spans="1:25" ht="12">
      <c r="A79" s="264" t="s">
        <v>114</v>
      </c>
      <c r="B79" s="271"/>
      <c r="C79" s="271"/>
      <c r="D79" s="271"/>
      <c r="E79" s="272"/>
      <c r="F79" s="10">
        <v>196</v>
      </c>
      <c r="G79" s="137">
        <f>+G80+G81</f>
        <v>-9321352.133739982</v>
      </c>
      <c r="H79" s="138">
        <f>+H80+H81</f>
        <v>-24260447.33202292</v>
      </c>
      <c r="I79" s="131">
        <f t="shared" si="2"/>
        <v>-33581799.4657629</v>
      </c>
      <c r="J79" s="137">
        <f>+J80+J81</f>
        <v>-7864426.926680003</v>
      </c>
      <c r="K79" s="138">
        <f>+K80+K81</f>
        <v>-50226056.25052617</v>
      </c>
      <c r="L79" s="131">
        <f t="shared" si="3"/>
        <v>-58090483.17720617</v>
      </c>
      <c r="M79" s="153"/>
      <c r="N79" s="153"/>
      <c r="O79" s="153"/>
      <c r="P79" s="153"/>
      <c r="Q79" s="153"/>
      <c r="R79" s="153"/>
      <c r="S79" s="155"/>
      <c r="T79" s="155"/>
      <c r="U79" s="155"/>
      <c r="V79" s="155"/>
      <c r="W79" s="155"/>
      <c r="X79" s="155"/>
      <c r="Y79" s="134"/>
    </row>
    <row r="80" spans="1:25" ht="12">
      <c r="A80" s="270" t="s">
        <v>52</v>
      </c>
      <c r="B80" s="271"/>
      <c r="C80" s="271"/>
      <c r="D80" s="271"/>
      <c r="E80" s="272"/>
      <c r="F80" s="10">
        <v>197</v>
      </c>
      <c r="G80" s="88">
        <v>-7482539.113739981</v>
      </c>
      <c r="H80" s="89">
        <v>-12249308.152022922</v>
      </c>
      <c r="I80" s="131">
        <f t="shared" si="2"/>
        <v>-19731847.265762903</v>
      </c>
      <c r="J80" s="88">
        <v>-7415666.176680003</v>
      </c>
      <c r="K80" s="89">
        <v>-39905586.17052617</v>
      </c>
      <c r="L80" s="131">
        <f t="shared" si="3"/>
        <v>-47321252.347206175</v>
      </c>
      <c r="M80" s="154"/>
      <c r="N80" s="154"/>
      <c r="O80" s="153"/>
      <c r="P80" s="154"/>
      <c r="Q80" s="154"/>
      <c r="R80" s="153"/>
      <c r="S80" s="155"/>
      <c r="T80" s="155"/>
      <c r="U80" s="155"/>
      <c r="V80" s="155"/>
      <c r="W80" s="155"/>
      <c r="X80" s="155"/>
      <c r="Y80" s="134"/>
    </row>
    <row r="81" spans="1:25" ht="12">
      <c r="A81" s="270" t="s">
        <v>53</v>
      </c>
      <c r="B81" s="271"/>
      <c r="C81" s="271"/>
      <c r="D81" s="271"/>
      <c r="E81" s="272"/>
      <c r="F81" s="10">
        <v>198</v>
      </c>
      <c r="G81" s="88">
        <v>-1838813.02</v>
      </c>
      <c r="H81" s="89">
        <v>-12011139.18</v>
      </c>
      <c r="I81" s="131">
        <f t="shared" si="2"/>
        <v>-13849952.2</v>
      </c>
      <c r="J81" s="88">
        <v>-448760.75</v>
      </c>
      <c r="K81" s="89">
        <v>-10320470.079999998</v>
      </c>
      <c r="L81" s="131">
        <f t="shared" si="3"/>
        <v>-10769230.829999998</v>
      </c>
      <c r="M81" s="154"/>
      <c r="N81" s="154"/>
      <c r="O81" s="153"/>
      <c r="P81" s="154"/>
      <c r="Q81" s="154"/>
      <c r="R81" s="153"/>
      <c r="S81" s="155"/>
      <c r="T81" s="155"/>
      <c r="U81" s="155"/>
      <c r="V81" s="155"/>
      <c r="W81" s="155"/>
      <c r="X81" s="155"/>
      <c r="Y81" s="134"/>
    </row>
    <row r="82" spans="1:25" ht="21" customHeight="1">
      <c r="A82" s="264" t="s">
        <v>208</v>
      </c>
      <c r="B82" s="271"/>
      <c r="C82" s="271"/>
      <c r="D82" s="271"/>
      <c r="E82" s="272"/>
      <c r="F82" s="10">
        <v>199</v>
      </c>
      <c r="G82" s="137">
        <f>+G78+G79</f>
        <v>49423408.846260026</v>
      </c>
      <c r="H82" s="138">
        <f>+H78+H79</f>
        <v>101519535.4279775</v>
      </c>
      <c r="I82" s="131">
        <f t="shared" si="2"/>
        <v>150942944.2742375</v>
      </c>
      <c r="J82" s="137">
        <f>+J78+J79</f>
        <v>31940845.923319858</v>
      </c>
      <c r="K82" s="138">
        <f>+K78+K79</f>
        <v>228547629.0594736</v>
      </c>
      <c r="L82" s="131">
        <f>+L78+L79</f>
        <v>260488474.9827932</v>
      </c>
      <c r="M82" s="153"/>
      <c r="N82" s="153"/>
      <c r="O82" s="153"/>
      <c r="P82" s="153"/>
      <c r="Q82" s="153"/>
      <c r="R82" s="153"/>
      <c r="S82" s="155"/>
      <c r="T82" s="155"/>
      <c r="U82" s="155"/>
      <c r="V82" s="155"/>
      <c r="W82" s="155"/>
      <c r="X82" s="155"/>
      <c r="Y82" s="134"/>
    </row>
    <row r="83" spans="1:25" ht="12">
      <c r="A83" s="264" t="s">
        <v>258</v>
      </c>
      <c r="B83" s="265"/>
      <c r="C83" s="265"/>
      <c r="D83" s="265"/>
      <c r="E83" s="266"/>
      <c r="F83" s="10">
        <v>200</v>
      </c>
      <c r="G83" s="88">
        <v>0</v>
      </c>
      <c r="H83" s="89">
        <v>0</v>
      </c>
      <c r="I83" s="131">
        <f t="shared" si="2"/>
        <v>0</v>
      </c>
      <c r="J83" s="88">
        <v>0</v>
      </c>
      <c r="K83" s="89">
        <v>0</v>
      </c>
      <c r="L83" s="131">
        <f t="shared" si="3"/>
        <v>0</v>
      </c>
      <c r="M83" s="154"/>
      <c r="N83" s="154"/>
      <c r="O83" s="153"/>
      <c r="P83" s="154"/>
      <c r="Q83" s="154"/>
      <c r="R83" s="153"/>
      <c r="S83" s="155"/>
      <c r="T83" s="155"/>
      <c r="U83" s="155"/>
      <c r="V83" s="155"/>
      <c r="W83" s="155"/>
      <c r="X83" s="155"/>
      <c r="Y83" s="134"/>
    </row>
    <row r="84" spans="1:25" ht="12">
      <c r="A84" s="264" t="s">
        <v>259</v>
      </c>
      <c r="B84" s="265"/>
      <c r="C84" s="265"/>
      <c r="D84" s="265"/>
      <c r="E84" s="266"/>
      <c r="F84" s="10">
        <v>201</v>
      </c>
      <c r="G84" s="88">
        <v>0</v>
      </c>
      <c r="H84" s="89">
        <v>0</v>
      </c>
      <c r="I84" s="131">
        <f t="shared" si="2"/>
        <v>0</v>
      </c>
      <c r="J84" s="88">
        <v>0</v>
      </c>
      <c r="K84" s="89">
        <v>0</v>
      </c>
      <c r="L84" s="131">
        <f t="shared" si="3"/>
        <v>0</v>
      </c>
      <c r="M84" s="154"/>
      <c r="N84" s="154"/>
      <c r="O84" s="153"/>
      <c r="P84" s="154"/>
      <c r="Q84" s="154"/>
      <c r="R84" s="153"/>
      <c r="S84" s="155"/>
      <c r="T84" s="155"/>
      <c r="U84" s="155"/>
      <c r="V84" s="155"/>
      <c r="W84" s="155"/>
      <c r="X84" s="155"/>
      <c r="Y84" s="134"/>
    </row>
    <row r="85" spans="1:25" ht="12">
      <c r="A85" s="264" t="s">
        <v>264</v>
      </c>
      <c r="B85" s="265"/>
      <c r="C85" s="265"/>
      <c r="D85" s="265"/>
      <c r="E85" s="265"/>
      <c r="F85" s="10">
        <v>202</v>
      </c>
      <c r="G85" s="88">
        <f>+G7+G16+G30+G31+G32+G81</f>
        <v>676407244.1300001</v>
      </c>
      <c r="H85" s="89">
        <f>+H7+H16+H30+H31+H32+H81</f>
        <v>2137267690.3200004</v>
      </c>
      <c r="I85" s="184">
        <f t="shared" si="2"/>
        <v>2813674934.450001</v>
      </c>
      <c r="J85" s="88">
        <f>+J7+J16+J30+J31+J32+J81</f>
        <v>694981047.3299999</v>
      </c>
      <c r="K85" s="89">
        <f>+K7+K16+K30+K31+K32+K81</f>
        <v>2302322801.2400002</v>
      </c>
      <c r="L85" s="184">
        <f>+L7+L16+L30+L31+L32+L81</f>
        <v>2997303848.57</v>
      </c>
      <c r="M85" s="154"/>
      <c r="N85" s="154"/>
      <c r="O85" s="156"/>
      <c r="P85" s="154"/>
      <c r="Q85" s="154"/>
      <c r="R85" s="156"/>
      <c r="S85" s="155"/>
      <c r="T85" s="155"/>
      <c r="U85" s="155"/>
      <c r="V85" s="155"/>
      <c r="W85" s="155"/>
      <c r="X85" s="155"/>
      <c r="Y85" s="134"/>
    </row>
    <row r="86" spans="1:25" ht="12">
      <c r="A86" s="264" t="s">
        <v>265</v>
      </c>
      <c r="B86" s="265"/>
      <c r="C86" s="265"/>
      <c r="D86" s="265"/>
      <c r="E86" s="265"/>
      <c r="F86" s="10">
        <v>203</v>
      </c>
      <c r="G86" s="88">
        <f>+G33+G42+G50+G54+G57+G66+G74+G77+G80</f>
        <v>-626983835.2837402</v>
      </c>
      <c r="H86" s="89">
        <f>+H33+H42+H50+H54+H57+H66+H74+H77+H80</f>
        <v>-2035748154.8920228</v>
      </c>
      <c r="I86" s="184">
        <f t="shared" si="2"/>
        <v>-2662731990.175763</v>
      </c>
      <c r="J86" s="88">
        <f>+J33+J42+J50+J54+J57+J66+J74+J77+J80</f>
        <v>-663040201.40668</v>
      </c>
      <c r="K86" s="89">
        <f>+K33+K42+K50+K54+K57+K66+K74+K77+K80</f>
        <v>-2073775172.1805267</v>
      </c>
      <c r="L86" s="184">
        <f>+L33+L42+L50+L54+L57+L66+L74+L77+L80</f>
        <v>-2736815373.587207</v>
      </c>
      <c r="M86" s="154"/>
      <c r="N86" s="154"/>
      <c r="O86" s="156"/>
      <c r="P86" s="154"/>
      <c r="Q86" s="154"/>
      <c r="R86" s="156"/>
      <c r="S86" s="155"/>
      <c r="T86" s="155"/>
      <c r="U86" s="155"/>
      <c r="V86" s="155"/>
      <c r="W86" s="155"/>
      <c r="X86" s="155"/>
      <c r="Y86" s="134"/>
    </row>
    <row r="87" spans="1:25" ht="12">
      <c r="A87" s="264" t="s">
        <v>209</v>
      </c>
      <c r="B87" s="271"/>
      <c r="C87" s="271"/>
      <c r="D87" s="271"/>
      <c r="E87" s="271"/>
      <c r="F87" s="10">
        <v>204</v>
      </c>
      <c r="G87" s="88">
        <f>+G88+G89+G90+G91+G92+G93+G94-G95</f>
        <v>24739234.15999999</v>
      </c>
      <c r="H87" s="89">
        <f>+H88+H89+H90+H91+H92+H93+H94-H95</f>
        <v>69037853.36932197</v>
      </c>
      <c r="I87" s="184">
        <f t="shared" si="2"/>
        <v>93777087.52932197</v>
      </c>
      <c r="J87" s="88">
        <f>+J88+J89+J90+J91+J92+J93+J94-J95</f>
        <v>-15305114.429999994</v>
      </c>
      <c r="K87" s="89">
        <f>+K88+K89+K90+K91+K92+K93+K94-K95</f>
        <v>-45759719.22840001</v>
      </c>
      <c r="L87" s="184">
        <f>+J87+K87</f>
        <v>-61064833.6584</v>
      </c>
      <c r="M87" s="154"/>
      <c r="N87" s="154"/>
      <c r="O87" s="156"/>
      <c r="P87" s="154"/>
      <c r="Q87" s="154"/>
      <c r="R87" s="156"/>
      <c r="S87" s="155"/>
      <c r="T87" s="155"/>
      <c r="U87" s="155"/>
      <c r="V87" s="155"/>
      <c r="W87" s="155"/>
      <c r="X87" s="155"/>
      <c r="Y87" s="134"/>
    </row>
    <row r="88" spans="1:25" ht="19.5" customHeight="1">
      <c r="A88" s="270" t="s">
        <v>266</v>
      </c>
      <c r="B88" s="271"/>
      <c r="C88" s="271"/>
      <c r="D88" s="271"/>
      <c r="E88" s="271"/>
      <c r="F88" s="10">
        <v>205</v>
      </c>
      <c r="G88" s="88">
        <v>0</v>
      </c>
      <c r="H88" s="89">
        <v>0</v>
      </c>
      <c r="I88" s="131">
        <f t="shared" si="2"/>
        <v>0</v>
      </c>
      <c r="J88" s="88">
        <v>0</v>
      </c>
      <c r="K88" s="89">
        <v>-1277.08</v>
      </c>
      <c r="L88" s="131">
        <f t="shared" si="3"/>
        <v>-1277.08</v>
      </c>
      <c r="M88" s="154"/>
      <c r="N88" s="154"/>
      <c r="O88" s="153"/>
      <c r="P88" s="154"/>
      <c r="Q88" s="154"/>
      <c r="R88" s="153"/>
      <c r="S88" s="155"/>
      <c r="T88" s="155"/>
      <c r="U88" s="155"/>
      <c r="V88" s="155"/>
      <c r="W88" s="155"/>
      <c r="X88" s="155"/>
      <c r="Y88" s="134"/>
    </row>
    <row r="89" spans="1:25" ht="23.25" customHeight="1">
      <c r="A89" s="270" t="s">
        <v>267</v>
      </c>
      <c r="B89" s="271"/>
      <c r="C89" s="271"/>
      <c r="D89" s="271"/>
      <c r="E89" s="271"/>
      <c r="F89" s="10">
        <v>206</v>
      </c>
      <c r="G89" s="88">
        <v>30169797.75999999</v>
      </c>
      <c r="H89" s="89">
        <v>88451190.81000003</v>
      </c>
      <c r="I89" s="131">
        <f t="shared" si="2"/>
        <v>118620988.57000002</v>
      </c>
      <c r="J89" s="88">
        <v>-18664773.689999994</v>
      </c>
      <c r="K89" s="89">
        <v>-53199876.910000004</v>
      </c>
      <c r="L89" s="131">
        <f t="shared" si="3"/>
        <v>-71864650.6</v>
      </c>
      <c r="M89" s="154"/>
      <c r="N89" s="154"/>
      <c r="O89" s="153"/>
      <c r="P89" s="154"/>
      <c r="Q89" s="154"/>
      <c r="R89" s="153"/>
      <c r="S89" s="155"/>
      <c r="T89" s="155"/>
      <c r="U89" s="155"/>
      <c r="V89" s="155"/>
      <c r="W89" s="155"/>
      <c r="X89" s="155"/>
      <c r="Y89" s="134"/>
    </row>
    <row r="90" spans="1:25" ht="21.75" customHeight="1">
      <c r="A90" s="270" t="s">
        <v>268</v>
      </c>
      <c r="B90" s="271"/>
      <c r="C90" s="271"/>
      <c r="D90" s="271"/>
      <c r="E90" s="271"/>
      <c r="F90" s="10">
        <v>207</v>
      </c>
      <c r="G90" s="88">
        <v>0</v>
      </c>
      <c r="H90" s="89">
        <v>-4258686.69487805</v>
      </c>
      <c r="I90" s="131">
        <f t="shared" si="2"/>
        <v>-4258686.69487805</v>
      </c>
      <c r="J90" s="88">
        <v>0</v>
      </c>
      <c r="K90" s="89">
        <v>-2603101.3199999975</v>
      </c>
      <c r="L90" s="131">
        <f t="shared" si="3"/>
        <v>-2603101.3199999975</v>
      </c>
      <c r="M90" s="154"/>
      <c r="N90" s="154"/>
      <c r="O90" s="153"/>
      <c r="P90" s="154"/>
      <c r="Q90" s="154"/>
      <c r="R90" s="153"/>
      <c r="S90" s="155"/>
      <c r="T90" s="155"/>
      <c r="U90" s="155"/>
      <c r="V90" s="155"/>
      <c r="W90" s="155"/>
      <c r="X90" s="155"/>
      <c r="Y90" s="134"/>
    </row>
    <row r="91" spans="1:25" ht="21" customHeight="1">
      <c r="A91" s="270" t="s">
        <v>269</v>
      </c>
      <c r="B91" s="271"/>
      <c r="C91" s="271"/>
      <c r="D91" s="271"/>
      <c r="E91" s="271"/>
      <c r="F91" s="10">
        <v>208</v>
      </c>
      <c r="G91" s="88">
        <v>0</v>
      </c>
      <c r="H91" s="89">
        <v>0</v>
      </c>
      <c r="I91" s="131">
        <f t="shared" si="2"/>
        <v>0</v>
      </c>
      <c r="J91" s="88">
        <v>0</v>
      </c>
      <c r="K91" s="89">
        <v>0</v>
      </c>
      <c r="L91" s="131">
        <f t="shared" si="3"/>
        <v>0</v>
      </c>
      <c r="M91" s="154"/>
      <c r="N91" s="154"/>
      <c r="O91" s="153"/>
      <c r="P91" s="154"/>
      <c r="Q91" s="154"/>
      <c r="R91" s="153"/>
      <c r="S91" s="155"/>
      <c r="T91" s="155"/>
      <c r="U91" s="155"/>
      <c r="V91" s="155"/>
      <c r="W91" s="155"/>
      <c r="X91" s="155"/>
      <c r="Y91" s="134"/>
    </row>
    <row r="92" spans="1:25" ht="12">
      <c r="A92" s="270" t="s">
        <v>270</v>
      </c>
      <c r="B92" s="271"/>
      <c r="C92" s="271"/>
      <c r="D92" s="271"/>
      <c r="E92" s="271"/>
      <c r="F92" s="10">
        <v>209</v>
      </c>
      <c r="G92" s="88">
        <v>0</v>
      </c>
      <c r="H92" s="89">
        <v>0</v>
      </c>
      <c r="I92" s="131">
        <f t="shared" si="2"/>
        <v>0</v>
      </c>
      <c r="J92" s="88">
        <v>0</v>
      </c>
      <c r="K92" s="89">
        <v>0</v>
      </c>
      <c r="L92" s="131">
        <f t="shared" si="3"/>
        <v>0</v>
      </c>
      <c r="M92" s="154"/>
      <c r="N92" s="154"/>
      <c r="O92" s="153"/>
      <c r="P92" s="154"/>
      <c r="Q92" s="154"/>
      <c r="R92" s="153"/>
      <c r="S92" s="155"/>
      <c r="T92" s="155"/>
      <c r="U92" s="155"/>
      <c r="V92" s="155"/>
      <c r="W92" s="155"/>
      <c r="X92" s="155"/>
      <c r="Y92" s="134"/>
    </row>
    <row r="93" spans="1:25" ht="22.5" customHeight="1">
      <c r="A93" s="270" t="s">
        <v>271</v>
      </c>
      <c r="B93" s="271"/>
      <c r="C93" s="271"/>
      <c r="D93" s="271"/>
      <c r="E93" s="271"/>
      <c r="F93" s="10">
        <v>210</v>
      </c>
      <c r="G93" s="88">
        <v>0</v>
      </c>
      <c r="H93" s="89">
        <v>0</v>
      </c>
      <c r="I93" s="131">
        <f t="shared" si="2"/>
        <v>0</v>
      </c>
      <c r="J93" s="88">
        <v>0</v>
      </c>
      <c r="K93" s="89">
        <v>0</v>
      </c>
      <c r="L93" s="131">
        <f t="shared" si="3"/>
        <v>0</v>
      </c>
      <c r="M93" s="154"/>
      <c r="N93" s="154"/>
      <c r="O93" s="153"/>
      <c r="P93" s="154"/>
      <c r="Q93" s="154"/>
      <c r="R93" s="153"/>
      <c r="S93" s="155"/>
      <c r="T93" s="155"/>
      <c r="U93" s="155"/>
      <c r="V93" s="155"/>
      <c r="W93" s="155"/>
      <c r="X93" s="155"/>
      <c r="Y93" s="134"/>
    </row>
    <row r="94" spans="1:25" ht="12">
      <c r="A94" s="270" t="s">
        <v>272</v>
      </c>
      <c r="B94" s="271"/>
      <c r="C94" s="271"/>
      <c r="D94" s="271"/>
      <c r="E94" s="271"/>
      <c r="F94" s="10">
        <v>211</v>
      </c>
      <c r="G94" s="88">
        <v>0</v>
      </c>
      <c r="H94" s="89">
        <v>0</v>
      </c>
      <c r="I94" s="131">
        <f t="shared" si="2"/>
        <v>0</v>
      </c>
      <c r="J94" s="88">
        <v>0</v>
      </c>
      <c r="K94" s="89">
        <v>0</v>
      </c>
      <c r="L94" s="131">
        <f t="shared" si="3"/>
        <v>0</v>
      </c>
      <c r="M94" s="154"/>
      <c r="N94" s="154"/>
      <c r="O94" s="153"/>
      <c r="P94" s="154"/>
      <c r="Q94" s="154"/>
      <c r="R94" s="153"/>
      <c r="S94" s="155"/>
      <c r="T94" s="155"/>
      <c r="U94" s="155"/>
      <c r="V94" s="155"/>
      <c r="W94" s="155"/>
      <c r="X94" s="155"/>
      <c r="Y94" s="134"/>
    </row>
    <row r="95" spans="1:25" ht="12">
      <c r="A95" s="270" t="s">
        <v>273</v>
      </c>
      <c r="B95" s="271"/>
      <c r="C95" s="271"/>
      <c r="D95" s="271"/>
      <c r="E95" s="271"/>
      <c r="F95" s="10">
        <v>212</v>
      </c>
      <c r="G95" s="88">
        <v>5430563.6</v>
      </c>
      <c r="H95" s="89">
        <v>15154650.7458</v>
      </c>
      <c r="I95" s="131">
        <f t="shared" si="2"/>
        <v>20585214.345799997</v>
      </c>
      <c r="J95" s="88">
        <v>-3359659.26</v>
      </c>
      <c r="K95" s="89">
        <v>-10044536.0816</v>
      </c>
      <c r="L95" s="131">
        <f t="shared" si="3"/>
        <v>-13404195.341599999</v>
      </c>
      <c r="M95" s="154"/>
      <c r="N95" s="154"/>
      <c r="O95" s="153"/>
      <c r="P95" s="154"/>
      <c r="Q95" s="154"/>
      <c r="R95" s="153"/>
      <c r="S95" s="155"/>
      <c r="T95" s="155"/>
      <c r="U95" s="155"/>
      <c r="V95" s="155"/>
      <c r="W95" s="155"/>
      <c r="X95" s="155"/>
      <c r="Y95" s="134"/>
    </row>
    <row r="96" spans="1:25" ht="12">
      <c r="A96" s="264" t="s">
        <v>207</v>
      </c>
      <c r="B96" s="271"/>
      <c r="C96" s="271"/>
      <c r="D96" s="271"/>
      <c r="E96" s="271"/>
      <c r="F96" s="10">
        <v>213</v>
      </c>
      <c r="G96" s="137">
        <f>+G82+G87</f>
        <v>74162643.00626001</v>
      </c>
      <c r="H96" s="138">
        <f>+H82+H87</f>
        <v>170557388.79729947</v>
      </c>
      <c r="I96" s="131">
        <f t="shared" si="2"/>
        <v>244720031.80355948</v>
      </c>
      <c r="J96" s="137">
        <f>+J82+J87</f>
        <v>16635731.493319863</v>
      </c>
      <c r="K96" s="138">
        <f>+K82+K87</f>
        <v>182787909.83107358</v>
      </c>
      <c r="L96" s="131">
        <f t="shared" si="3"/>
        <v>199423641.32439345</v>
      </c>
      <c r="M96" s="153"/>
      <c r="N96" s="153"/>
      <c r="O96" s="153"/>
      <c r="P96" s="153"/>
      <c r="Q96" s="153"/>
      <c r="R96" s="153"/>
      <c r="S96" s="155"/>
      <c r="T96" s="155"/>
      <c r="U96" s="155"/>
      <c r="V96" s="155"/>
      <c r="W96" s="155"/>
      <c r="X96" s="155"/>
      <c r="Y96" s="134"/>
    </row>
    <row r="97" spans="1:24" ht="12">
      <c r="A97" s="264" t="s">
        <v>258</v>
      </c>
      <c r="B97" s="265"/>
      <c r="C97" s="265"/>
      <c r="D97" s="265"/>
      <c r="E97" s="266"/>
      <c r="F97" s="10">
        <v>214</v>
      </c>
      <c r="G97" s="5">
        <v>0</v>
      </c>
      <c r="H97" s="6">
        <v>0</v>
      </c>
      <c r="I97" s="89"/>
      <c r="J97" s="5">
        <v>0</v>
      </c>
      <c r="K97" s="6">
        <v>0</v>
      </c>
      <c r="L97" s="185">
        <f t="shared" si="3"/>
        <v>0</v>
      </c>
      <c r="M97" s="108"/>
      <c r="N97" s="108"/>
      <c r="O97" s="154"/>
      <c r="P97" s="108"/>
      <c r="Q97" s="108"/>
      <c r="R97" s="154"/>
      <c r="S97" s="155"/>
      <c r="T97" s="155"/>
      <c r="U97" s="155"/>
      <c r="V97" s="155"/>
      <c r="W97" s="155"/>
      <c r="X97" s="155"/>
    </row>
    <row r="98" spans="1:24" ht="12">
      <c r="A98" s="264" t="s">
        <v>259</v>
      </c>
      <c r="B98" s="265"/>
      <c r="C98" s="265"/>
      <c r="D98" s="265"/>
      <c r="E98" s="266"/>
      <c r="F98" s="10">
        <v>215</v>
      </c>
      <c r="G98" s="5">
        <v>0</v>
      </c>
      <c r="H98" s="6">
        <v>0</v>
      </c>
      <c r="I98" s="89"/>
      <c r="J98" s="5">
        <v>0</v>
      </c>
      <c r="K98" s="6">
        <v>0</v>
      </c>
      <c r="L98" s="185">
        <f t="shared" si="3"/>
        <v>0</v>
      </c>
      <c r="M98" s="108"/>
      <c r="N98" s="108"/>
      <c r="O98" s="154"/>
      <c r="P98" s="108"/>
      <c r="Q98" s="108"/>
      <c r="R98" s="154"/>
      <c r="S98" s="155"/>
      <c r="T98" s="155"/>
      <c r="U98" s="155"/>
      <c r="V98" s="155"/>
      <c r="W98" s="155"/>
      <c r="X98" s="155"/>
    </row>
    <row r="99" spans="1:24" ht="12">
      <c r="A99" s="267" t="s">
        <v>299</v>
      </c>
      <c r="B99" s="273"/>
      <c r="C99" s="273"/>
      <c r="D99" s="273"/>
      <c r="E99" s="273"/>
      <c r="F99" s="11">
        <v>216</v>
      </c>
      <c r="G99" s="7">
        <v>0</v>
      </c>
      <c r="H99" s="8">
        <v>0</v>
      </c>
      <c r="I99" s="92"/>
      <c r="J99" s="7">
        <v>0</v>
      </c>
      <c r="K99" s="8">
        <v>0</v>
      </c>
      <c r="L99" s="186">
        <f>SUM(J99:K99)</f>
        <v>0</v>
      </c>
      <c r="M99" s="108"/>
      <c r="N99" s="108"/>
      <c r="O99" s="154"/>
      <c r="P99" s="108"/>
      <c r="Q99" s="108"/>
      <c r="R99" s="154"/>
      <c r="S99" s="155"/>
      <c r="T99" s="155"/>
      <c r="U99" s="155"/>
      <c r="V99" s="155"/>
      <c r="W99" s="155"/>
      <c r="X99" s="155"/>
    </row>
    <row r="100" spans="1:24" ht="12">
      <c r="A100" s="294" t="s">
        <v>377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S100" s="155"/>
      <c r="T100" s="155"/>
      <c r="U100" s="155"/>
      <c r="V100" s="155"/>
      <c r="W100" s="155"/>
      <c r="X100" s="155"/>
    </row>
  </sheetData>
  <sheetProtection/>
  <mergeCells count="102">
    <mergeCell ref="A1:L1"/>
    <mergeCell ref="A90:E90"/>
    <mergeCell ref="A91:E91"/>
    <mergeCell ref="A92:E92"/>
    <mergeCell ref="A86:E86"/>
    <mergeCell ref="A89:E89"/>
    <mergeCell ref="A88:E88"/>
    <mergeCell ref="A80:E80"/>
    <mergeCell ref="A87:E87"/>
    <mergeCell ref="A81:E81"/>
    <mergeCell ref="A98:E98"/>
    <mergeCell ref="A99:E99"/>
    <mergeCell ref="A100:L100"/>
    <mergeCell ref="A93:E93"/>
    <mergeCell ref="A94:E94"/>
    <mergeCell ref="A95:E95"/>
    <mergeCell ref="A96:E96"/>
    <mergeCell ref="A97:E97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6:E36"/>
    <mergeCell ref="A37:E37"/>
    <mergeCell ref="A38:E38"/>
    <mergeCell ref="A39:E39"/>
    <mergeCell ref="A52:E52"/>
    <mergeCell ref="A51:E51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A65536 B2:F65536 L87:L99 G100:L65536 I97 G98:I99 L8:L15 L17:L33 L35:L37 L39:L41 L44:L45 L47:L49 L51:L53 L55:L56 L59:L61 L63:L65 L67:L73 L75:L77 L79:L81 L83:L84 G2:L6 M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6" max="255" man="1"/>
  </rowBreaks>
  <customProperties>
    <customPr name="EpmWorksheetKeyString_GUID" r:id="rId2"/>
  </customProperties>
  <ignoredErrors>
    <ignoredError sqref="G7:H7 L7 L8:L15 I8:I15 J16:K16 I99 I97 I98" unlockedFormula="1"/>
    <ignoredError sqref="I7 L33:L34 L31:L32 L38 L42:L43 L46 G50:L50 L25:L30 L35:L37 L39:L41 L44:L45 L47:L49 L24 L16 L19:L23 L17 I17 L18 I19:I23 I24 G16:I16 I47:I49 I44:I45 G46:K46 I39:I41 G42:K43 I35:I37 G38:K38 I31 I32 G33:K34 I25:I30 L61 L59:L60 L55:L56 L51:L53 I61 I55:I56 G57:L58 I51:I53 G54:L54 I59:I60 G62:L62 L75:L77 L67:L73 L63:L65 I75:I77 I67:I73 I63:I65 G66:L66 L74 G78:L79 L88:L94 L83:L84 L80:L81 I88:I94 I83:I84 G85:L87 I80:I81 G82:L82 L95 I95 G96:L96 J24:K24 G18:K18 G24:H24 G74:K74 L97:L99 J7:K7" formula="1" unlockedFormula="1"/>
    <ignoredError sqref="J24:K24 G18:K18 G24:H24 G74:K74 L97:L99" formula="1" formulaRange="1" unlockedFormula="1"/>
    <ignoredError sqref="J7:K7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110" zoomScaleSheetLayoutView="110" zoomScalePageLayoutView="0" workbookViewId="0" topLeftCell="A1">
      <pane xSplit="9" ySplit="5" topLeftCell="J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12" sqref="I12"/>
    </sheetView>
  </sheetViews>
  <sheetFormatPr defaultColWidth="9.140625" defaultRowHeight="12.75"/>
  <cols>
    <col min="1" max="9" width="9.140625" style="77" customWidth="1"/>
    <col min="10" max="10" width="10.7109375" style="77" customWidth="1"/>
    <col min="11" max="11" width="13.00390625" style="77" customWidth="1"/>
    <col min="12" max="13" width="9.140625" style="162" customWidth="1"/>
    <col min="14" max="16384" width="9.140625" style="77" customWidth="1"/>
  </cols>
  <sheetData>
    <row r="1" spans="1:10" ht="18.75" customHeight="1">
      <c r="A1" s="308" t="s">
        <v>211</v>
      </c>
      <c r="B1" s="309"/>
      <c r="C1" s="309"/>
      <c r="D1" s="309"/>
      <c r="E1" s="309"/>
      <c r="F1" s="309"/>
      <c r="G1" s="309"/>
      <c r="H1" s="309"/>
      <c r="I1" s="309"/>
      <c r="J1" s="310"/>
    </row>
    <row r="2" spans="1:10" ht="12.75" customHeight="1">
      <c r="A2" s="311" t="s">
        <v>403</v>
      </c>
      <c r="B2" s="312"/>
      <c r="C2" s="312"/>
      <c r="D2" s="312"/>
      <c r="E2" s="312"/>
      <c r="F2" s="312"/>
      <c r="G2" s="312"/>
      <c r="H2" s="312"/>
      <c r="I2" s="312"/>
      <c r="J2" s="310"/>
    </row>
    <row r="3" spans="1:11" ht="12.75">
      <c r="A3" s="196"/>
      <c r="B3" s="197"/>
      <c r="C3" s="197"/>
      <c r="D3" s="305"/>
      <c r="E3" s="305"/>
      <c r="F3" s="197"/>
      <c r="G3" s="197"/>
      <c r="H3" s="197"/>
      <c r="I3" s="197"/>
      <c r="J3" s="175"/>
      <c r="K3" s="176" t="s">
        <v>58</v>
      </c>
    </row>
    <row r="4" spans="1:11" ht="33" customHeight="1">
      <c r="A4" s="313" t="s">
        <v>6</v>
      </c>
      <c r="B4" s="313"/>
      <c r="C4" s="313"/>
      <c r="D4" s="313"/>
      <c r="E4" s="313"/>
      <c r="F4" s="313"/>
      <c r="G4" s="313"/>
      <c r="H4" s="313"/>
      <c r="I4" s="80" t="s">
        <v>62</v>
      </c>
      <c r="J4" s="81" t="s">
        <v>373</v>
      </c>
      <c r="K4" s="158" t="s">
        <v>374</v>
      </c>
    </row>
    <row r="5" spans="1:11" ht="12.75" customHeight="1">
      <c r="A5" s="314">
        <v>1</v>
      </c>
      <c r="B5" s="314"/>
      <c r="C5" s="314"/>
      <c r="D5" s="314"/>
      <c r="E5" s="314"/>
      <c r="F5" s="314"/>
      <c r="G5" s="314"/>
      <c r="H5" s="314"/>
      <c r="I5" s="82">
        <v>2</v>
      </c>
      <c r="J5" s="83" t="s">
        <v>60</v>
      </c>
      <c r="K5" s="159" t="s">
        <v>61</v>
      </c>
    </row>
    <row r="6" spans="1:17" ht="12">
      <c r="A6" s="315" t="s">
        <v>213</v>
      </c>
      <c r="B6" s="316"/>
      <c r="C6" s="316"/>
      <c r="D6" s="316"/>
      <c r="E6" s="316"/>
      <c r="F6" s="316"/>
      <c r="G6" s="316"/>
      <c r="H6" s="317"/>
      <c r="I6" s="79">
        <v>1</v>
      </c>
      <c r="J6" s="198">
        <f>J7+J18+J36</f>
        <v>-164525862.60228536</v>
      </c>
      <c r="K6" s="187">
        <f>K7+K18+K36</f>
        <v>107834806.78799915</v>
      </c>
      <c r="L6" s="163"/>
      <c r="M6" s="163"/>
      <c r="N6" s="157"/>
      <c r="O6" s="157"/>
      <c r="P6" s="157"/>
      <c r="Q6" s="157"/>
    </row>
    <row r="7" spans="1:16" ht="12">
      <c r="A7" s="298" t="s">
        <v>214</v>
      </c>
      <c r="B7" s="306"/>
      <c r="C7" s="306"/>
      <c r="D7" s="306"/>
      <c r="E7" s="306"/>
      <c r="F7" s="306"/>
      <c r="G7" s="306"/>
      <c r="H7" s="307"/>
      <c r="I7" s="14">
        <v>2</v>
      </c>
      <c r="J7" s="199">
        <f>J8+J9</f>
        <v>61686454.44387813</v>
      </c>
      <c r="K7" s="188">
        <f>K8+K9</f>
        <v>122823940.83399951</v>
      </c>
      <c r="L7" s="164"/>
      <c r="M7" s="164"/>
      <c r="N7" s="157"/>
      <c r="O7" s="157"/>
      <c r="P7" s="135"/>
    </row>
    <row r="8" spans="1:16" ht="12">
      <c r="A8" s="301" t="s">
        <v>85</v>
      </c>
      <c r="B8" s="306"/>
      <c r="C8" s="306"/>
      <c r="D8" s="306"/>
      <c r="E8" s="306"/>
      <c r="F8" s="306"/>
      <c r="G8" s="306"/>
      <c r="H8" s="307"/>
      <c r="I8" s="14">
        <v>3</v>
      </c>
      <c r="J8" s="132">
        <v>184524743.74000034</v>
      </c>
      <c r="K8" s="160">
        <v>318578958.1599995</v>
      </c>
      <c r="L8" s="165"/>
      <c r="M8" s="165"/>
      <c r="N8" s="157"/>
      <c r="O8" s="157"/>
      <c r="P8" s="135"/>
    </row>
    <row r="9" spans="1:16" ht="12">
      <c r="A9" s="301" t="s">
        <v>86</v>
      </c>
      <c r="B9" s="306"/>
      <c r="C9" s="306"/>
      <c r="D9" s="306"/>
      <c r="E9" s="306"/>
      <c r="F9" s="306"/>
      <c r="G9" s="306"/>
      <c r="H9" s="307"/>
      <c r="I9" s="14">
        <v>4</v>
      </c>
      <c r="J9" s="199">
        <f>SUM(J10:J17)</f>
        <v>-122838289.29612221</v>
      </c>
      <c r="K9" s="188">
        <f>SUM(K10:K17)</f>
        <v>-195755017.32599998</v>
      </c>
      <c r="L9" s="164"/>
      <c r="M9" s="164"/>
      <c r="N9" s="157"/>
      <c r="O9" s="157"/>
      <c r="P9" s="135"/>
    </row>
    <row r="10" spans="1:16" ht="12">
      <c r="A10" s="301" t="s">
        <v>115</v>
      </c>
      <c r="B10" s="306"/>
      <c r="C10" s="306"/>
      <c r="D10" s="306"/>
      <c r="E10" s="306"/>
      <c r="F10" s="306"/>
      <c r="G10" s="306"/>
      <c r="H10" s="307"/>
      <c r="I10" s="14">
        <v>5</v>
      </c>
      <c r="J10" s="132">
        <v>30054038.000000004</v>
      </c>
      <c r="K10" s="160">
        <v>28251452.139999997</v>
      </c>
      <c r="L10" s="165"/>
      <c r="M10" s="165"/>
      <c r="N10" s="157"/>
      <c r="O10" s="157"/>
      <c r="P10" s="135"/>
    </row>
    <row r="11" spans="1:16" ht="12">
      <c r="A11" s="301" t="s">
        <v>116</v>
      </c>
      <c r="B11" s="306"/>
      <c r="C11" s="306"/>
      <c r="D11" s="306"/>
      <c r="E11" s="306"/>
      <c r="F11" s="306"/>
      <c r="G11" s="306"/>
      <c r="H11" s="307"/>
      <c r="I11" s="14">
        <v>6</v>
      </c>
      <c r="J11" s="132">
        <v>10460719.54</v>
      </c>
      <c r="K11" s="160">
        <v>14309276.279999996</v>
      </c>
      <c r="L11" s="165"/>
      <c r="M11" s="165"/>
      <c r="N11" s="157"/>
      <c r="O11" s="157"/>
      <c r="P11" s="135"/>
    </row>
    <row r="12" spans="1:16" ht="12">
      <c r="A12" s="301" t="s">
        <v>117</v>
      </c>
      <c r="B12" s="306"/>
      <c r="C12" s="306"/>
      <c r="D12" s="306"/>
      <c r="E12" s="306"/>
      <c r="F12" s="306"/>
      <c r="G12" s="306"/>
      <c r="H12" s="307"/>
      <c r="I12" s="14">
        <v>7</v>
      </c>
      <c r="J12" s="132">
        <v>94561537.94999999</v>
      </c>
      <c r="K12" s="160">
        <v>32406996.74</v>
      </c>
      <c r="L12" s="165"/>
      <c r="M12" s="165"/>
      <c r="N12" s="157"/>
      <c r="O12" s="157"/>
      <c r="P12" s="135"/>
    </row>
    <row r="13" spans="1:16" ht="12">
      <c r="A13" s="301" t="s">
        <v>118</v>
      </c>
      <c r="B13" s="306"/>
      <c r="C13" s="306"/>
      <c r="D13" s="306"/>
      <c r="E13" s="306"/>
      <c r="F13" s="306"/>
      <c r="G13" s="306"/>
      <c r="H13" s="307"/>
      <c r="I13" s="14">
        <v>8</v>
      </c>
      <c r="J13" s="133">
        <v>51.58</v>
      </c>
      <c r="K13" s="161">
        <v>1124607.7499999998</v>
      </c>
      <c r="L13" s="165"/>
      <c r="M13" s="165"/>
      <c r="N13" s="157"/>
      <c r="O13" s="157"/>
      <c r="P13" s="135"/>
    </row>
    <row r="14" spans="1:16" ht="12">
      <c r="A14" s="301" t="s">
        <v>119</v>
      </c>
      <c r="B14" s="306"/>
      <c r="C14" s="306"/>
      <c r="D14" s="306"/>
      <c r="E14" s="306"/>
      <c r="F14" s="306"/>
      <c r="G14" s="306"/>
      <c r="H14" s="307"/>
      <c r="I14" s="14">
        <v>9</v>
      </c>
      <c r="J14" s="132">
        <v>-228441535.68</v>
      </c>
      <c r="K14" s="161">
        <v>-222377944.04</v>
      </c>
      <c r="L14" s="165"/>
      <c r="M14" s="165"/>
      <c r="N14" s="157"/>
      <c r="O14" s="157"/>
      <c r="P14" s="135"/>
    </row>
    <row r="15" spans="1:16" ht="12">
      <c r="A15" s="301" t="s">
        <v>120</v>
      </c>
      <c r="B15" s="306"/>
      <c r="C15" s="306"/>
      <c r="D15" s="306"/>
      <c r="E15" s="306"/>
      <c r="F15" s="306"/>
      <c r="G15" s="306"/>
      <c r="H15" s="307"/>
      <c r="I15" s="14">
        <v>10</v>
      </c>
      <c r="J15" s="133">
        <v>0</v>
      </c>
      <c r="K15" s="147">
        <v>0</v>
      </c>
      <c r="L15" s="165"/>
      <c r="M15" s="165"/>
      <c r="N15" s="157"/>
      <c r="O15" s="157"/>
      <c r="P15" s="135"/>
    </row>
    <row r="16" spans="1:16" ht="21" customHeight="1">
      <c r="A16" s="301" t="s">
        <v>121</v>
      </c>
      <c r="B16" s="306"/>
      <c r="C16" s="306"/>
      <c r="D16" s="306"/>
      <c r="E16" s="306"/>
      <c r="F16" s="306"/>
      <c r="G16" s="306"/>
      <c r="H16" s="307"/>
      <c r="I16" s="14">
        <v>11</v>
      </c>
      <c r="J16" s="132">
        <v>438889.4899999623</v>
      </c>
      <c r="K16" s="161">
        <v>-13916185.379999995</v>
      </c>
      <c r="L16" s="165"/>
      <c r="M16" s="165"/>
      <c r="N16" s="157"/>
      <c r="O16" s="157"/>
      <c r="P16" s="135"/>
    </row>
    <row r="17" spans="1:16" ht="12">
      <c r="A17" s="301" t="s">
        <v>122</v>
      </c>
      <c r="B17" s="306"/>
      <c r="C17" s="306"/>
      <c r="D17" s="306"/>
      <c r="E17" s="306"/>
      <c r="F17" s="306"/>
      <c r="G17" s="306"/>
      <c r="H17" s="307"/>
      <c r="I17" s="14">
        <v>12</v>
      </c>
      <c r="J17" s="132">
        <v>-29911990.17612219</v>
      </c>
      <c r="K17" s="161">
        <v>-35553220.816</v>
      </c>
      <c r="L17" s="165"/>
      <c r="M17" s="165"/>
      <c r="N17" s="157"/>
      <c r="O17" s="157"/>
      <c r="P17" s="135"/>
    </row>
    <row r="18" spans="1:16" ht="12">
      <c r="A18" s="298" t="s">
        <v>123</v>
      </c>
      <c r="B18" s="306"/>
      <c r="C18" s="306"/>
      <c r="D18" s="306"/>
      <c r="E18" s="306"/>
      <c r="F18" s="306"/>
      <c r="G18" s="306"/>
      <c r="H18" s="307"/>
      <c r="I18" s="14">
        <v>13</v>
      </c>
      <c r="J18" s="200">
        <f>SUM(J19:J35)</f>
        <v>-208635388.64616346</v>
      </c>
      <c r="K18" s="189">
        <f>SUM(K19:K35)</f>
        <v>12593714.233999649</v>
      </c>
      <c r="L18" s="163"/>
      <c r="M18" s="163"/>
      <c r="N18" s="157"/>
      <c r="O18" s="157"/>
      <c r="P18" s="135"/>
    </row>
    <row r="19" spans="1:16" ht="12">
      <c r="A19" s="301" t="s">
        <v>124</v>
      </c>
      <c r="B19" s="306"/>
      <c r="C19" s="306"/>
      <c r="D19" s="306"/>
      <c r="E19" s="306"/>
      <c r="F19" s="306"/>
      <c r="G19" s="306"/>
      <c r="H19" s="307"/>
      <c r="I19" s="14">
        <v>14</v>
      </c>
      <c r="J19" s="132">
        <v>-860961194.8800002</v>
      </c>
      <c r="K19" s="161">
        <v>-271469118.8299993</v>
      </c>
      <c r="L19" s="165"/>
      <c r="M19" s="165"/>
      <c r="N19" s="157"/>
      <c r="O19" s="157"/>
      <c r="P19" s="135"/>
    </row>
    <row r="20" spans="1:16" ht="19.5" customHeight="1">
      <c r="A20" s="301" t="s">
        <v>147</v>
      </c>
      <c r="B20" s="306"/>
      <c r="C20" s="306"/>
      <c r="D20" s="306"/>
      <c r="E20" s="306"/>
      <c r="F20" s="306"/>
      <c r="G20" s="306"/>
      <c r="H20" s="307"/>
      <c r="I20" s="14">
        <v>15</v>
      </c>
      <c r="J20" s="132">
        <v>167577148.40000004</v>
      </c>
      <c r="K20" s="161">
        <v>-89240655.58</v>
      </c>
      <c r="L20" s="165"/>
      <c r="M20" s="165"/>
      <c r="N20" s="157"/>
      <c r="O20" s="157"/>
      <c r="P20" s="135"/>
    </row>
    <row r="21" spans="1:16" ht="12">
      <c r="A21" s="301" t="s">
        <v>125</v>
      </c>
      <c r="B21" s="306"/>
      <c r="C21" s="306"/>
      <c r="D21" s="306"/>
      <c r="E21" s="306"/>
      <c r="F21" s="306"/>
      <c r="G21" s="306"/>
      <c r="H21" s="307"/>
      <c r="I21" s="14">
        <v>16</v>
      </c>
      <c r="J21" s="132">
        <v>509352343.0199999</v>
      </c>
      <c r="K21" s="161">
        <v>346094876.6</v>
      </c>
      <c r="L21" s="165"/>
      <c r="M21" s="165"/>
      <c r="N21" s="157"/>
      <c r="O21" s="157"/>
      <c r="P21" s="135"/>
    </row>
    <row r="22" spans="1:16" ht="22.5" customHeight="1">
      <c r="A22" s="301" t="s">
        <v>126</v>
      </c>
      <c r="B22" s="306"/>
      <c r="C22" s="306"/>
      <c r="D22" s="306"/>
      <c r="E22" s="306"/>
      <c r="F22" s="306"/>
      <c r="G22" s="306"/>
      <c r="H22" s="307"/>
      <c r="I22" s="14">
        <v>17</v>
      </c>
      <c r="J22" s="133">
        <v>0</v>
      </c>
      <c r="K22" s="147">
        <v>0</v>
      </c>
      <c r="L22" s="165"/>
      <c r="M22" s="165"/>
      <c r="N22" s="157"/>
      <c r="O22" s="157"/>
      <c r="P22" s="135"/>
    </row>
    <row r="23" spans="1:16" ht="21" customHeight="1">
      <c r="A23" s="301" t="s">
        <v>127</v>
      </c>
      <c r="B23" s="306"/>
      <c r="C23" s="306"/>
      <c r="D23" s="306"/>
      <c r="E23" s="306"/>
      <c r="F23" s="306"/>
      <c r="G23" s="306"/>
      <c r="H23" s="307"/>
      <c r="I23" s="14">
        <v>18</v>
      </c>
      <c r="J23" s="132">
        <v>-197312934.16</v>
      </c>
      <c r="K23" s="160">
        <v>-99127309.53000003</v>
      </c>
      <c r="L23" s="165"/>
      <c r="M23" s="165"/>
      <c r="N23" s="157"/>
      <c r="O23" s="157"/>
      <c r="P23" s="135"/>
    </row>
    <row r="24" spans="1:16" ht="12">
      <c r="A24" s="301" t="s">
        <v>128</v>
      </c>
      <c r="B24" s="306"/>
      <c r="C24" s="306"/>
      <c r="D24" s="306"/>
      <c r="E24" s="306"/>
      <c r="F24" s="306"/>
      <c r="G24" s="306"/>
      <c r="H24" s="307"/>
      <c r="I24" s="14">
        <v>19</v>
      </c>
      <c r="J24" s="132">
        <v>-27470647.94999999</v>
      </c>
      <c r="K24" s="160">
        <v>-3600805.180000037</v>
      </c>
      <c r="L24" s="165"/>
      <c r="M24" s="165"/>
      <c r="N24" s="157"/>
      <c r="O24" s="157"/>
      <c r="P24" s="135"/>
    </row>
    <row r="25" spans="1:16" ht="12">
      <c r="A25" s="301" t="s">
        <v>129</v>
      </c>
      <c r="B25" s="306"/>
      <c r="C25" s="306"/>
      <c r="D25" s="306"/>
      <c r="E25" s="306"/>
      <c r="F25" s="306"/>
      <c r="G25" s="306"/>
      <c r="H25" s="307"/>
      <c r="I25" s="14">
        <v>20</v>
      </c>
      <c r="J25" s="131">
        <v>-46817.6799999997</v>
      </c>
      <c r="K25" s="131">
        <v>0</v>
      </c>
      <c r="L25" s="165"/>
      <c r="M25" s="165"/>
      <c r="N25" s="157"/>
      <c r="O25" s="157"/>
      <c r="P25" s="135"/>
    </row>
    <row r="26" spans="1:16" ht="12">
      <c r="A26" s="301" t="s">
        <v>130</v>
      </c>
      <c r="B26" s="306"/>
      <c r="C26" s="306"/>
      <c r="D26" s="306"/>
      <c r="E26" s="306"/>
      <c r="F26" s="306"/>
      <c r="G26" s="306"/>
      <c r="H26" s="307"/>
      <c r="I26" s="14">
        <v>21</v>
      </c>
      <c r="J26" s="132">
        <v>67752626.1400002</v>
      </c>
      <c r="K26" s="160">
        <v>43986071.89459984</v>
      </c>
      <c r="L26" s="165"/>
      <c r="M26" s="165"/>
      <c r="N26" s="157"/>
      <c r="O26" s="157"/>
      <c r="P26" s="135"/>
    </row>
    <row r="27" spans="1:16" ht="12">
      <c r="A27" s="301" t="s">
        <v>131</v>
      </c>
      <c r="B27" s="306"/>
      <c r="C27" s="306"/>
      <c r="D27" s="306"/>
      <c r="E27" s="306"/>
      <c r="F27" s="306"/>
      <c r="G27" s="306"/>
      <c r="H27" s="307"/>
      <c r="I27" s="14">
        <v>22</v>
      </c>
      <c r="J27" s="132">
        <v>2194735.0599999996</v>
      </c>
      <c r="K27" s="160">
        <v>-19311053.26</v>
      </c>
      <c r="L27" s="165"/>
      <c r="M27" s="165"/>
      <c r="N27" s="157"/>
      <c r="O27" s="157"/>
      <c r="P27" s="135"/>
    </row>
    <row r="28" spans="1:16" ht="21" customHeight="1">
      <c r="A28" s="301" t="s">
        <v>146</v>
      </c>
      <c r="B28" s="306"/>
      <c r="C28" s="306"/>
      <c r="D28" s="306"/>
      <c r="E28" s="306"/>
      <c r="F28" s="306"/>
      <c r="G28" s="306"/>
      <c r="H28" s="307"/>
      <c r="I28" s="14">
        <v>23</v>
      </c>
      <c r="J28" s="132">
        <v>-63922078.08000001</v>
      </c>
      <c r="K28" s="160">
        <v>-76759080.83999994</v>
      </c>
      <c r="L28" s="165"/>
      <c r="M28" s="165"/>
      <c r="N28" s="157"/>
      <c r="O28" s="157"/>
      <c r="P28" s="135"/>
    </row>
    <row r="29" spans="1:16" ht="12">
      <c r="A29" s="301" t="s">
        <v>132</v>
      </c>
      <c r="B29" s="306"/>
      <c r="C29" s="306"/>
      <c r="D29" s="306"/>
      <c r="E29" s="306"/>
      <c r="F29" s="306"/>
      <c r="G29" s="306"/>
      <c r="H29" s="307"/>
      <c r="I29" s="14">
        <v>24</v>
      </c>
      <c r="J29" s="132">
        <v>-1535519.8300005794</v>
      </c>
      <c r="K29" s="160">
        <v>71139609.61999908</v>
      </c>
      <c r="L29" s="165"/>
      <c r="M29" s="165"/>
      <c r="N29" s="157"/>
      <c r="O29" s="157"/>
      <c r="P29" s="135"/>
    </row>
    <row r="30" spans="1:16" ht="19.5" customHeight="1">
      <c r="A30" s="301" t="s">
        <v>133</v>
      </c>
      <c r="B30" s="306"/>
      <c r="C30" s="306"/>
      <c r="D30" s="306"/>
      <c r="E30" s="306"/>
      <c r="F30" s="306"/>
      <c r="G30" s="306"/>
      <c r="H30" s="307"/>
      <c r="I30" s="14">
        <v>25</v>
      </c>
      <c r="J30" s="132">
        <v>197312934.16</v>
      </c>
      <c r="K30" s="160">
        <v>99127309.53000003</v>
      </c>
      <c r="L30" s="165"/>
      <c r="M30" s="165"/>
      <c r="N30" s="157"/>
      <c r="O30" s="157"/>
      <c r="P30" s="135"/>
    </row>
    <row r="31" spans="1:16" ht="12">
      <c r="A31" s="301" t="s">
        <v>134</v>
      </c>
      <c r="B31" s="306"/>
      <c r="C31" s="306"/>
      <c r="D31" s="306"/>
      <c r="E31" s="306"/>
      <c r="F31" s="306"/>
      <c r="G31" s="306"/>
      <c r="H31" s="307"/>
      <c r="I31" s="14">
        <v>26</v>
      </c>
      <c r="J31" s="132">
        <v>-14822665.360562902</v>
      </c>
      <c r="K31" s="160">
        <v>19794191.5194</v>
      </c>
      <c r="L31" s="165"/>
      <c r="M31" s="165"/>
      <c r="N31" s="157"/>
      <c r="O31" s="157"/>
      <c r="P31" s="135"/>
    </row>
    <row r="32" spans="1:16" ht="12">
      <c r="A32" s="301" t="s">
        <v>135</v>
      </c>
      <c r="B32" s="306"/>
      <c r="C32" s="306"/>
      <c r="D32" s="306"/>
      <c r="E32" s="306"/>
      <c r="F32" s="306"/>
      <c r="G32" s="306"/>
      <c r="H32" s="307"/>
      <c r="I32" s="14">
        <v>27</v>
      </c>
      <c r="J32" s="133">
        <v>0</v>
      </c>
      <c r="K32" s="147">
        <v>0</v>
      </c>
      <c r="L32" s="165"/>
      <c r="M32" s="165"/>
      <c r="N32" s="157"/>
      <c r="O32" s="157"/>
      <c r="P32" s="135"/>
    </row>
    <row r="33" spans="1:16" ht="12">
      <c r="A33" s="301" t="s">
        <v>136</v>
      </c>
      <c r="B33" s="306"/>
      <c r="C33" s="306"/>
      <c r="D33" s="306"/>
      <c r="E33" s="306"/>
      <c r="F33" s="306"/>
      <c r="G33" s="306"/>
      <c r="H33" s="307"/>
      <c r="I33" s="14">
        <v>28</v>
      </c>
      <c r="J33" s="132">
        <v>1999056.42</v>
      </c>
      <c r="K33" s="160">
        <v>1916213.9400000013</v>
      </c>
      <c r="L33" s="165"/>
      <c r="M33" s="165"/>
      <c r="N33" s="157"/>
      <c r="O33" s="157"/>
      <c r="P33" s="135"/>
    </row>
    <row r="34" spans="1:16" ht="12">
      <c r="A34" s="301" t="s">
        <v>137</v>
      </c>
      <c r="B34" s="306"/>
      <c r="C34" s="306"/>
      <c r="D34" s="306"/>
      <c r="E34" s="306"/>
      <c r="F34" s="306"/>
      <c r="G34" s="306"/>
      <c r="H34" s="307"/>
      <c r="I34" s="14">
        <v>29</v>
      </c>
      <c r="J34" s="132">
        <v>-13561164.725599922</v>
      </c>
      <c r="K34" s="160">
        <v>-9928528.690000065</v>
      </c>
      <c r="L34" s="165"/>
      <c r="M34" s="165"/>
      <c r="N34" s="157"/>
      <c r="O34" s="157"/>
      <c r="P34" s="135"/>
    </row>
    <row r="35" spans="1:16" ht="21" customHeight="1">
      <c r="A35" s="301" t="s">
        <v>138</v>
      </c>
      <c r="B35" s="306"/>
      <c r="C35" s="306"/>
      <c r="D35" s="306"/>
      <c r="E35" s="306"/>
      <c r="F35" s="306"/>
      <c r="G35" s="306"/>
      <c r="H35" s="307"/>
      <c r="I35" s="14">
        <v>30</v>
      </c>
      <c r="J35" s="132">
        <v>24808790.820000056</v>
      </c>
      <c r="K35" s="160">
        <v>-28006.95999993547</v>
      </c>
      <c r="L35" s="165"/>
      <c r="M35" s="165"/>
      <c r="N35" s="157"/>
      <c r="O35" s="157"/>
      <c r="P35" s="135"/>
    </row>
    <row r="36" spans="1:16" ht="12">
      <c r="A36" s="298" t="s">
        <v>139</v>
      </c>
      <c r="B36" s="306"/>
      <c r="C36" s="306"/>
      <c r="D36" s="306"/>
      <c r="E36" s="306"/>
      <c r="F36" s="306"/>
      <c r="G36" s="306"/>
      <c r="H36" s="307"/>
      <c r="I36" s="14">
        <v>31</v>
      </c>
      <c r="J36" s="132">
        <v>-17576928.400000002</v>
      </c>
      <c r="K36" s="160">
        <v>-27582848.279999997</v>
      </c>
      <c r="L36" s="165"/>
      <c r="M36" s="165"/>
      <c r="N36" s="157"/>
      <c r="O36" s="157"/>
      <c r="P36" s="135"/>
    </row>
    <row r="37" spans="1:16" ht="12">
      <c r="A37" s="298" t="s">
        <v>92</v>
      </c>
      <c r="B37" s="306"/>
      <c r="C37" s="306"/>
      <c r="D37" s="306"/>
      <c r="E37" s="306"/>
      <c r="F37" s="306"/>
      <c r="G37" s="306"/>
      <c r="H37" s="307"/>
      <c r="I37" s="14">
        <v>32</v>
      </c>
      <c r="J37" s="200">
        <f>SUM(J38:J51)</f>
        <v>125444879.78000003</v>
      </c>
      <c r="K37" s="190">
        <f>SUM(K38:K51)</f>
        <v>154388697.5099999</v>
      </c>
      <c r="L37" s="163"/>
      <c r="M37" s="163"/>
      <c r="N37" s="157"/>
      <c r="O37" s="157"/>
      <c r="P37" s="135"/>
    </row>
    <row r="38" spans="1:16" ht="12">
      <c r="A38" s="301" t="s">
        <v>140</v>
      </c>
      <c r="B38" s="306"/>
      <c r="C38" s="306"/>
      <c r="D38" s="306"/>
      <c r="E38" s="306"/>
      <c r="F38" s="306"/>
      <c r="G38" s="306"/>
      <c r="H38" s="307"/>
      <c r="I38" s="14">
        <v>33</v>
      </c>
      <c r="J38" s="132">
        <v>1010169.5000000001</v>
      </c>
      <c r="K38" s="160">
        <v>2276087.659999999</v>
      </c>
      <c r="L38" s="165"/>
      <c r="M38" s="165"/>
      <c r="N38" s="157"/>
      <c r="O38" s="157"/>
      <c r="P38" s="135"/>
    </row>
    <row r="39" spans="1:16" ht="12">
      <c r="A39" s="301" t="s">
        <v>141</v>
      </c>
      <c r="B39" s="306"/>
      <c r="C39" s="306"/>
      <c r="D39" s="306"/>
      <c r="E39" s="306"/>
      <c r="F39" s="306"/>
      <c r="G39" s="306"/>
      <c r="H39" s="307"/>
      <c r="I39" s="14">
        <v>34</v>
      </c>
      <c r="J39" s="132">
        <v>-33729153.900000006</v>
      </c>
      <c r="K39" s="161">
        <v>-20132690.280000046</v>
      </c>
      <c r="L39" s="165"/>
      <c r="M39" s="165"/>
      <c r="N39" s="157"/>
      <c r="O39" s="157"/>
      <c r="P39" s="135"/>
    </row>
    <row r="40" spans="1:16" ht="12">
      <c r="A40" s="301" t="s">
        <v>142</v>
      </c>
      <c r="B40" s="306"/>
      <c r="C40" s="306"/>
      <c r="D40" s="306"/>
      <c r="E40" s="306"/>
      <c r="F40" s="306"/>
      <c r="G40" s="306"/>
      <c r="H40" s="307"/>
      <c r="I40" s="14">
        <v>35</v>
      </c>
      <c r="J40" s="133">
        <v>0</v>
      </c>
      <c r="K40" s="147">
        <v>0</v>
      </c>
      <c r="L40" s="165"/>
      <c r="M40" s="165"/>
      <c r="N40" s="157"/>
      <c r="O40" s="157"/>
      <c r="P40" s="135"/>
    </row>
    <row r="41" spans="1:16" ht="12">
      <c r="A41" s="301" t="s">
        <v>143</v>
      </c>
      <c r="B41" s="306"/>
      <c r="C41" s="306"/>
      <c r="D41" s="306"/>
      <c r="E41" s="306"/>
      <c r="F41" s="306"/>
      <c r="G41" s="306"/>
      <c r="H41" s="307"/>
      <c r="I41" s="14">
        <v>36</v>
      </c>
      <c r="J41" s="133">
        <v>-14502787.540000003</v>
      </c>
      <c r="K41" s="147">
        <v>-13559231.539999997</v>
      </c>
      <c r="L41" s="165"/>
      <c r="M41" s="165"/>
      <c r="N41" s="157"/>
      <c r="O41" s="157"/>
      <c r="P41" s="135"/>
    </row>
    <row r="42" spans="1:16" ht="21" customHeight="1">
      <c r="A42" s="301" t="s">
        <v>144</v>
      </c>
      <c r="B42" s="306"/>
      <c r="C42" s="306"/>
      <c r="D42" s="306"/>
      <c r="E42" s="306"/>
      <c r="F42" s="306"/>
      <c r="G42" s="306"/>
      <c r="H42" s="307"/>
      <c r="I42" s="14">
        <v>37</v>
      </c>
      <c r="J42" s="133">
        <v>10531165.590000033</v>
      </c>
      <c r="K42" s="147">
        <v>30651520.25</v>
      </c>
      <c r="L42" s="165"/>
      <c r="M42" s="165"/>
      <c r="N42" s="157"/>
      <c r="O42" s="157"/>
      <c r="P42" s="135"/>
    </row>
    <row r="43" spans="1:16" ht="21.75" customHeight="1">
      <c r="A43" s="301" t="s">
        <v>145</v>
      </c>
      <c r="B43" s="306"/>
      <c r="C43" s="306"/>
      <c r="D43" s="306"/>
      <c r="E43" s="306"/>
      <c r="F43" s="306"/>
      <c r="G43" s="306"/>
      <c r="H43" s="307"/>
      <c r="I43" s="14">
        <v>38</v>
      </c>
      <c r="J43" s="133">
        <v>-950933.21</v>
      </c>
      <c r="K43" s="147">
        <v>-1017204.5800000001</v>
      </c>
      <c r="L43" s="165"/>
      <c r="M43" s="165"/>
      <c r="N43" s="157"/>
      <c r="O43" s="157"/>
      <c r="P43" s="135"/>
    </row>
    <row r="44" spans="1:16" ht="23.25" customHeight="1">
      <c r="A44" s="301" t="s">
        <v>148</v>
      </c>
      <c r="B44" s="306"/>
      <c r="C44" s="306"/>
      <c r="D44" s="306"/>
      <c r="E44" s="306"/>
      <c r="F44" s="306"/>
      <c r="G44" s="306"/>
      <c r="H44" s="307"/>
      <c r="I44" s="14">
        <v>39</v>
      </c>
      <c r="J44" s="133">
        <v>-57287143.1</v>
      </c>
      <c r="K44" s="147">
        <v>-230105.87</v>
      </c>
      <c r="L44" s="165"/>
      <c r="M44" s="165"/>
      <c r="N44" s="157"/>
      <c r="O44" s="157"/>
      <c r="P44" s="135"/>
    </row>
    <row r="45" spans="1:16" ht="12">
      <c r="A45" s="301" t="s">
        <v>249</v>
      </c>
      <c r="B45" s="306"/>
      <c r="C45" s="306"/>
      <c r="D45" s="306"/>
      <c r="E45" s="306"/>
      <c r="F45" s="306"/>
      <c r="G45" s="306"/>
      <c r="H45" s="307"/>
      <c r="I45" s="14">
        <v>40</v>
      </c>
      <c r="J45" s="133">
        <v>389894140.12</v>
      </c>
      <c r="K45" s="147">
        <v>448510329.63</v>
      </c>
      <c r="L45" s="165"/>
      <c r="M45" s="165"/>
      <c r="N45" s="157"/>
      <c r="O45" s="157"/>
      <c r="P45" s="135"/>
    </row>
    <row r="46" spans="1:16" ht="12">
      <c r="A46" s="301" t="s">
        <v>250</v>
      </c>
      <c r="B46" s="306"/>
      <c r="C46" s="306"/>
      <c r="D46" s="306"/>
      <c r="E46" s="306"/>
      <c r="F46" s="306"/>
      <c r="G46" s="306"/>
      <c r="H46" s="307"/>
      <c r="I46" s="14">
        <v>41</v>
      </c>
      <c r="J46" s="133">
        <v>-249693346</v>
      </c>
      <c r="K46" s="147">
        <v>-339343205.94000006</v>
      </c>
      <c r="L46" s="165"/>
      <c r="M46" s="165"/>
      <c r="N46" s="157"/>
      <c r="O46" s="157"/>
      <c r="P46" s="135"/>
    </row>
    <row r="47" spans="1:16" ht="12">
      <c r="A47" s="301" t="s">
        <v>251</v>
      </c>
      <c r="B47" s="306"/>
      <c r="C47" s="306"/>
      <c r="D47" s="306"/>
      <c r="E47" s="306"/>
      <c r="F47" s="306"/>
      <c r="G47" s="306"/>
      <c r="H47" s="307"/>
      <c r="I47" s="14">
        <v>42</v>
      </c>
      <c r="J47" s="133">
        <v>0</v>
      </c>
      <c r="K47" s="147">
        <v>0</v>
      </c>
      <c r="L47" s="165"/>
      <c r="M47" s="165"/>
      <c r="N47" s="157"/>
      <c r="O47" s="157"/>
      <c r="P47" s="135"/>
    </row>
    <row r="48" spans="1:16" ht="12">
      <c r="A48" s="301" t="s">
        <v>252</v>
      </c>
      <c r="B48" s="306"/>
      <c r="C48" s="306"/>
      <c r="D48" s="306"/>
      <c r="E48" s="306"/>
      <c r="F48" s="306"/>
      <c r="G48" s="306"/>
      <c r="H48" s="307"/>
      <c r="I48" s="14">
        <v>43</v>
      </c>
      <c r="J48" s="133">
        <v>0</v>
      </c>
      <c r="K48" s="147">
        <v>0</v>
      </c>
      <c r="L48" s="165"/>
      <c r="M48" s="165"/>
      <c r="N48" s="157"/>
      <c r="O48" s="157"/>
      <c r="P48" s="135"/>
    </row>
    <row r="49" spans="1:16" ht="12">
      <c r="A49" s="301" t="s">
        <v>253</v>
      </c>
      <c r="B49" s="299"/>
      <c r="C49" s="299"/>
      <c r="D49" s="299"/>
      <c r="E49" s="299"/>
      <c r="F49" s="299"/>
      <c r="G49" s="299"/>
      <c r="H49" s="300"/>
      <c r="I49" s="14">
        <v>44</v>
      </c>
      <c r="J49" s="133">
        <v>27776853.94</v>
      </c>
      <c r="K49" s="147">
        <v>39267885.44</v>
      </c>
      <c r="L49" s="165"/>
      <c r="M49" s="165"/>
      <c r="N49" s="157"/>
      <c r="O49" s="157"/>
      <c r="P49" s="135"/>
    </row>
    <row r="50" spans="1:16" ht="12">
      <c r="A50" s="301" t="s">
        <v>277</v>
      </c>
      <c r="B50" s="299"/>
      <c r="C50" s="299"/>
      <c r="D50" s="299"/>
      <c r="E50" s="299"/>
      <c r="F50" s="299"/>
      <c r="G50" s="299"/>
      <c r="H50" s="300"/>
      <c r="I50" s="14">
        <v>45</v>
      </c>
      <c r="J50" s="133">
        <v>108718100.58</v>
      </c>
      <c r="K50" s="147">
        <v>101776873.33</v>
      </c>
      <c r="L50" s="165"/>
      <c r="M50" s="165"/>
      <c r="N50" s="157"/>
      <c r="O50" s="157"/>
      <c r="P50" s="135"/>
    </row>
    <row r="51" spans="1:16" ht="12">
      <c r="A51" s="301" t="s">
        <v>278</v>
      </c>
      <c r="B51" s="299"/>
      <c r="C51" s="299"/>
      <c r="D51" s="299"/>
      <c r="E51" s="299"/>
      <c r="F51" s="299"/>
      <c r="G51" s="299"/>
      <c r="H51" s="300"/>
      <c r="I51" s="14">
        <v>46</v>
      </c>
      <c r="J51" s="133">
        <v>-56322186.199999996</v>
      </c>
      <c r="K51" s="147">
        <v>-93811560.59</v>
      </c>
      <c r="L51" s="165"/>
      <c r="M51" s="165"/>
      <c r="N51" s="157"/>
      <c r="O51" s="157"/>
      <c r="P51" s="135"/>
    </row>
    <row r="52" spans="1:16" ht="12">
      <c r="A52" s="298" t="s">
        <v>93</v>
      </c>
      <c r="B52" s="299"/>
      <c r="C52" s="299"/>
      <c r="D52" s="299"/>
      <c r="E52" s="299"/>
      <c r="F52" s="299"/>
      <c r="G52" s="299"/>
      <c r="H52" s="300"/>
      <c r="I52" s="14">
        <v>47</v>
      </c>
      <c r="J52" s="133">
        <f>+SUM(J53:J57)</f>
        <v>-980000</v>
      </c>
      <c r="K52" s="191">
        <f>+SUM(K53:K57)</f>
        <v>-980000</v>
      </c>
      <c r="L52" s="163"/>
      <c r="M52" s="163"/>
      <c r="N52" s="157"/>
      <c r="O52" s="157"/>
      <c r="P52" s="135"/>
    </row>
    <row r="53" spans="1:16" ht="12">
      <c r="A53" s="301" t="s">
        <v>279</v>
      </c>
      <c r="B53" s="299"/>
      <c r="C53" s="299"/>
      <c r="D53" s="299"/>
      <c r="E53" s="299"/>
      <c r="F53" s="299"/>
      <c r="G53" s="299"/>
      <c r="H53" s="300"/>
      <c r="I53" s="14">
        <v>48</v>
      </c>
      <c r="J53" s="133">
        <v>0</v>
      </c>
      <c r="K53" s="147">
        <v>0</v>
      </c>
      <c r="L53" s="165"/>
      <c r="M53" s="165"/>
      <c r="N53" s="157"/>
      <c r="O53" s="157"/>
      <c r="P53" s="135"/>
    </row>
    <row r="54" spans="1:16" ht="12">
      <c r="A54" s="301" t="s">
        <v>280</v>
      </c>
      <c r="B54" s="299"/>
      <c r="C54" s="299"/>
      <c r="D54" s="299"/>
      <c r="E54" s="299"/>
      <c r="F54" s="299"/>
      <c r="G54" s="299"/>
      <c r="H54" s="300"/>
      <c r="I54" s="14">
        <v>49</v>
      </c>
      <c r="J54" s="133">
        <v>0</v>
      </c>
      <c r="K54" s="147">
        <v>0</v>
      </c>
      <c r="L54" s="165"/>
      <c r="M54" s="165"/>
      <c r="N54" s="157"/>
      <c r="O54" s="157"/>
      <c r="P54" s="135"/>
    </row>
    <row r="55" spans="1:16" ht="12">
      <c r="A55" s="301" t="s">
        <v>281</v>
      </c>
      <c r="B55" s="299"/>
      <c r="C55" s="299"/>
      <c r="D55" s="299"/>
      <c r="E55" s="299"/>
      <c r="F55" s="299"/>
      <c r="G55" s="299"/>
      <c r="H55" s="300"/>
      <c r="I55" s="14">
        <v>50</v>
      </c>
      <c r="J55" s="133">
        <v>0</v>
      </c>
      <c r="K55" s="147">
        <v>0</v>
      </c>
      <c r="L55" s="165"/>
      <c r="M55" s="165"/>
      <c r="N55" s="157"/>
      <c r="O55" s="157"/>
      <c r="P55" s="135"/>
    </row>
    <row r="56" spans="1:16" ht="12">
      <c r="A56" s="301" t="s">
        <v>282</v>
      </c>
      <c r="B56" s="299"/>
      <c r="C56" s="299"/>
      <c r="D56" s="299"/>
      <c r="E56" s="299"/>
      <c r="F56" s="299"/>
      <c r="G56" s="299"/>
      <c r="H56" s="300"/>
      <c r="I56" s="14">
        <v>51</v>
      </c>
      <c r="J56" s="133">
        <v>0</v>
      </c>
      <c r="K56" s="147">
        <v>0</v>
      </c>
      <c r="L56" s="165"/>
      <c r="M56" s="165"/>
      <c r="N56" s="157"/>
      <c r="O56" s="157"/>
      <c r="P56" s="135"/>
    </row>
    <row r="57" spans="1:16" ht="12">
      <c r="A57" s="301" t="s">
        <v>283</v>
      </c>
      <c r="B57" s="299"/>
      <c r="C57" s="299"/>
      <c r="D57" s="299"/>
      <c r="E57" s="299"/>
      <c r="F57" s="299"/>
      <c r="G57" s="299"/>
      <c r="H57" s="300"/>
      <c r="I57" s="14">
        <v>52</v>
      </c>
      <c r="J57" s="133">
        <v>-980000</v>
      </c>
      <c r="K57" s="147">
        <v>-980000</v>
      </c>
      <c r="L57" s="165"/>
      <c r="M57" s="165"/>
      <c r="N57" s="157"/>
      <c r="O57" s="157"/>
      <c r="P57" s="135"/>
    </row>
    <row r="58" spans="1:16" ht="12">
      <c r="A58" s="298" t="s">
        <v>94</v>
      </c>
      <c r="B58" s="299"/>
      <c r="C58" s="299"/>
      <c r="D58" s="299"/>
      <c r="E58" s="299"/>
      <c r="F58" s="299"/>
      <c r="G58" s="299"/>
      <c r="H58" s="300"/>
      <c r="I58" s="14">
        <v>53</v>
      </c>
      <c r="J58" s="133">
        <f>SUM(J6+J37+J52)</f>
        <v>-40060982.822285324</v>
      </c>
      <c r="K58" s="147">
        <f>SUM(K6+K37+K52)</f>
        <v>261243504.29799905</v>
      </c>
      <c r="L58" s="163"/>
      <c r="M58" s="163"/>
      <c r="N58" s="157"/>
      <c r="O58" s="157"/>
      <c r="P58" s="135"/>
    </row>
    <row r="59" spans="1:16" ht="21.75" customHeight="1">
      <c r="A59" s="298" t="s">
        <v>284</v>
      </c>
      <c r="B59" s="299"/>
      <c r="C59" s="299"/>
      <c r="D59" s="299"/>
      <c r="E59" s="299"/>
      <c r="F59" s="299"/>
      <c r="G59" s="299"/>
      <c r="H59" s="300"/>
      <c r="I59" s="14">
        <v>54</v>
      </c>
      <c r="J59" s="133">
        <v>22235883.470000006</v>
      </c>
      <c r="K59" s="147">
        <v>45916290.91</v>
      </c>
      <c r="L59" s="166"/>
      <c r="M59" s="166"/>
      <c r="N59" s="157"/>
      <c r="O59" s="157"/>
      <c r="P59" s="135"/>
    </row>
    <row r="60" spans="1:16" ht="12">
      <c r="A60" s="298" t="s">
        <v>95</v>
      </c>
      <c r="B60" s="299"/>
      <c r="C60" s="299"/>
      <c r="D60" s="299"/>
      <c r="E60" s="299"/>
      <c r="F60" s="299"/>
      <c r="G60" s="299"/>
      <c r="H60" s="300"/>
      <c r="I60" s="14">
        <v>55</v>
      </c>
      <c r="J60" s="133">
        <f>SUM(J58:J59)</f>
        <v>-17825099.352285318</v>
      </c>
      <c r="K60" s="147">
        <f>SUM(K58:K59)</f>
        <v>307159795.20799905</v>
      </c>
      <c r="L60" s="163"/>
      <c r="M60" s="163"/>
      <c r="N60" s="157"/>
      <c r="O60" s="157"/>
      <c r="P60" s="135"/>
    </row>
    <row r="61" spans="1:16" ht="12">
      <c r="A61" s="301" t="s">
        <v>285</v>
      </c>
      <c r="B61" s="299"/>
      <c r="C61" s="299"/>
      <c r="D61" s="299"/>
      <c r="E61" s="299"/>
      <c r="F61" s="299"/>
      <c r="G61" s="299"/>
      <c r="H61" s="300"/>
      <c r="I61" s="14">
        <v>56</v>
      </c>
      <c r="J61" s="133">
        <v>66305759.66</v>
      </c>
      <c r="K61" s="147">
        <v>48480659.849999994</v>
      </c>
      <c r="L61" s="165"/>
      <c r="M61" s="165"/>
      <c r="N61" s="157"/>
      <c r="O61" s="157"/>
      <c r="P61" s="135"/>
    </row>
    <row r="62" spans="1:16" ht="12">
      <c r="A62" s="302" t="s">
        <v>96</v>
      </c>
      <c r="B62" s="303"/>
      <c r="C62" s="303"/>
      <c r="D62" s="303"/>
      <c r="E62" s="303"/>
      <c r="F62" s="303"/>
      <c r="G62" s="303"/>
      <c r="H62" s="304"/>
      <c r="I62" s="125">
        <v>57</v>
      </c>
      <c r="J62" s="201">
        <f>+J60+J61</f>
        <v>48480660.30771468</v>
      </c>
      <c r="K62" s="192">
        <f>+K60+K61</f>
        <v>355640455.057999</v>
      </c>
      <c r="L62" s="165"/>
      <c r="M62" s="165"/>
      <c r="N62" s="157"/>
      <c r="O62" s="157"/>
      <c r="P62" s="135"/>
    </row>
    <row r="63" spans="1:15" ht="12">
      <c r="A63" s="78" t="s">
        <v>5</v>
      </c>
      <c r="N63" s="157"/>
      <c r="O63" s="157"/>
    </row>
    <row r="65" ht="12">
      <c r="K65" s="124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K65:K65536 K1:K63 A1:J65536 L1:IV65536"/>
  </dataValidations>
  <printOptions/>
  <pageMargins left="0.75" right="0.75" top="1" bottom="1" header="0.5" footer="0.5"/>
  <pageSetup horizontalDpi="600" verticalDpi="600" orientation="portrait" paperSize="9" scale="68" r:id="rId1"/>
  <customProperties>
    <customPr name="EpmWorksheetKeyString_GUID" r:id="rId2"/>
  </customProperties>
  <ignoredErrors>
    <ignoredError sqref="J5:K5" numberStoredAsText="1"/>
    <ignoredError sqref="J62:K62" unlockedFormula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Normal="98" zoomScaleSheetLayoutView="100" zoomScalePageLayoutView="0" workbookViewId="0" topLeftCell="A1">
      <pane xSplit="4" ySplit="6" topLeftCell="E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E7" sqref="E7"/>
    </sheetView>
  </sheetViews>
  <sheetFormatPr defaultColWidth="9.140625" defaultRowHeight="12.75"/>
  <cols>
    <col min="1" max="2" width="9.140625" style="69" customWidth="1"/>
    <col min="3" max="3" width="14.28125" style="69" customWidth="1"/>
    <col min="4" max="4" width="9.140625" style="69" customWidth="1"/>
    <col min="5" max="10" width="12.140625" style="69" customWidth="1"/>
    <col min="11" max="11" width="14.57421875" style="69" customWidth="1"/>
    <col min="12" max="12" width="12.140625" style="69" customWidth="1"/>
    <col min="13" max="13" width="14.00390625" style="69" customWidth="1"/>
    <col min="14" max="22" width="9.140625" style="68" customWidth="1"/>
    <col min="23" max="16384" width="9.140625" style="69" customWidth="1"/>
  </cols>
  <sheetData>
    <row r="1" spans="1:12" ht="23.25" customHeight="1">
      <c r="A1" s="327" t="s">
        <v>149</v>
      </c>
      <c r="B1" s="310"/>
      <c r="C1" s="310"/>
      <c r="D1" s="310"/>
      <c r="E1" s="328"/>
      <c r="F1" s="329"/>
      <c r="G1" s="329"/>
      <c r="H1" s="329"/>
      <c r="I1" s="329"/>
      <c r="J1" s="329"/>
      <c r="K1" s="330"/>
      <c r="L1" s="68"/>
    </row>
    <row r="2" spans="1:12" ht="14.25" customHeight="1">
      <c r="A2" s="311" t="s">
        <v>404</v>
      </c>
      <c r="B2" s="312"/>
      <c r="C2" s="312"/>
      <c r="D2" s="312"/>
      <c r="E2" s="310"/>
      <c r="F2" s="331"/>
      <c r="G2" s="331"/>
      <c r="H2" s="331"/>
      <c r="I2" s="331"/>
      <c r="J2" s="331"/>
      <c r="K2" s="332"/>
      <c r="L2" s="68"/>
    </row>
    <row r="3" spans="1:13" ht="12.75">
      <c r="A3" s="122"/>
      <c r="B3" s="123"/>
      <c r="C3" s="123"/>
      <c r="D3" s="123"/>
      <c r="E3" s="177"/>
      <c r="F3" s="3"/>
      <c r="G3" s="3"/>
      <c r="H3" s="3"/>
      <c r="I3" s="3"/>
      <c r="J3" s="3"/>
      <c r="K3" s="3"/>
      <c r="L3" s="338" t="s">
        <v>58</v>
      </c>
      <c r="M3" s="338"/>
    </row>
    <row r="4" spans="1:13" ht="13.5" customHeight="1">
      <c r="A4" s="313" t="s">
        <v>46</v>
      </c>
      <c r="B4" s="313"/>
      <c r="C4" s="313"/>
      <c r="D4" s="313" t="s">
        <v>62</v>
      </c>
      <c r="E4" s="314" t="s">
        <v>212</v>
      </c>
      <c r="F4" s="314"/>
      <c r="G4" s="314"/>
      <c r="H4" s="314"/>
      <c r="I4" s="314"/>
      <c r="J4" s="314"/>
      <c r="K4" s="314"/>
      <c r="L4" s="314" t="s">
        <v>219</v>
      </c>
      <c r="M4" s="337" t="s">
        <v>84</v>
      </c>
    </row>
    <row r="5" spans="1:13" ht="42">
      <c r="A5" s="336"/>
      <c r="B5" s="336"/>
      <c r="C5" s="336"/>
      <c r="D5" s="336"/>
      <c r="E5" s="81" t="s">
        <v>215</v>
      </c>
      <c r="F5" s="81" t="s">
        <v>44</v>
      </c>
      <c r="G5" s="81" t="s">
        <v>216</v>
      </c>
      <c r="H5" s="81" t="s">
        <v>217</v>
      </c>
      <c r="I5" s="81" t="s">
        <v>45</v>
      </c>
      <c r="J5" s="81" t="s">
        <v>218</v>
      </c>
      <c r="K5" s="81" t="s">
        <v>83</v>
      </c>
      <c r="L5" s="314"/>
      <c r="M5" s="337"/>
    </row>
    <row r="6" spans="1:13" ht="12">
      <c r="A6" s="333">
        <v>1</v>
      </c>
      <c r="B6" s="333"/>
      <c r="C6" s="333"/>
      <c r="D6" s="84">
        <v>2</v>
      </c>
      <c r="E6" s="84" t="s">
        <v>60</v>
      </c>
      <c r="F6" s="85" t="s">
        <v>61</v>
      </c>
      <c r="G6" s="84" t="s">
        <v>63</v>
      </c>
      <c r="H6" s="85" t="s">
        <v>64</v>
      </c>
      <c r="I6" s="84" t="s">
        <v>65</v>
      </c>
      <c r="J6" s="85" t="s">
        <v>66</v>
      </c>
      <c r="K6" s="84" t="s">
        <v>67</v>
      </c>
      <c r="L6" s="85" t="s">
        <v>68</v>
      </c>
      <c r="M6" s="167" t="s">
        <v>69</v>
      </c>
    </row>
    <row r="7" spans="1:37" ht="21" customHeight="1">
      <c r="A7" s="334" t="s">
        <v>301</v>
      </c>
      <c r="B7" s="335"/>
      <c r="C7" s="335"/>
      <c r="D7" s="16">
        <v>1</v>
      </c>
      <c r="E7" s="96">
        <v>589325800</v>
      </c>
      <c r="F7" s="96">
        <v>681482525.25</v>
      </c>
      <c r="G7" s="96">
        <v>228528455.6312001</v>
      </c>
      <c r="H7" s="96">
        <v>397873836.06000006</v>
      </c>
      <c r="I7" s="96">
        <v>92532387.80800033</v>
      </c>
      <c r="J7" s="96">
        <v>51528025.42499681</v>
      </c>
      <c r="K7" s="139">
        <f aca="true" t="shared" si="0" ref="K7:K23">SUM(E7:J7)</f>
        <v>2041271030.1741974</v>
      </c>
      <c r="L7" s="96">
        <v>0</v>
      </c>
      <c r="M7" s="168">
        <f aca="true" t="shared" si="1" ref="M7:M40">K7+L7</f>
        <v>2041271030.1741974</v>
      </c>
      <c r="N7" s="171"/>
      <c r="O7" s="171"/>
      <c r="P7" s="171"/>
      <c r="Q7" s="171"/>
      <c r="R7" s="171"/>
      <c r="S7" s="171"/>
      <c r="T7" s="172"/>
      <c r="U7" s="171"/>
      <c r="V7" s="172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1:31" ht="22.5" customHeight="1">
      <c r="A8" s="318" t="s">
        <v>260</v>
      </c>
      <c r="B8" s="319"/>
      <c r="C8" s="319"/>
      <c r="D8" s="4">
        <v>2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4">
        <f t="shared" si="0"/>
        <v>0</v>
      </c>
      <c r="L8" s="95">
        <v>0</v>
      </c>
      <c r="M8" s="169">
        <f t="shared" si="1"/>
        <v>0</v>
      </c>
      <c r="N8" s="171"/>
      <c r="O8" s="171"/>
      <c r="P8" s="171"/>
      <c r="Q8" s="171"/>
      <c r="R8" s="171"/>
      <c r="S8" s="171"/>
      <c r="T8" s="172"/>
      <c r="U8" s="171"/>
      <c r="V8" s="172"/>
      <c r="W8" s="134"/>
      <c r="X8" s="134"/>
      <c r="Y8" s="134"/>
      <c r="Z8" s="134"/>
      <c r="AA8" s="134"/>
      <c r="AB8" s="134"/>
      <c r="AC8" s="134"/>
      <c r="AD8" s="134"/>
      <c r="AE8" s="134"/>
    </row>
    <row r="9" spans="1:31" ht="21.75" customHeight="1">
      <c r="A9" s="318" t="s">
        <v>261</v>
      </c>
      <c r="B9" s="319"/>
      <c r="C9" s="319"/>
      <c r="D9" s="4">
        <v>3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4">
        <f t="shared" si="0"/>
        <v>0</v>
      </c>
      <c r="L9" s="95">
        <v>0</v>
      </c>
      <c r="M9" s="169">
        <f t="shared" si="1"/>
        <v>0</v>
      </c>
      <c r="N9" s="171"/>
      <c r="O9" s="171"/>
      <c r="P9" s="171"/>
      <c r="Q9" s="171"/>
      <c r="R9" s="171"/>
      <c r="S9" s="171"/>
      <c r="T9" s="172"/>
      <c r="U9" s="171"/>
      <c r="V9" s="172"/>
      <c r="W9" s="134"/>
      <c r="X9" s="134"/>
      <c r="Y9" s="134"/>
      <c r="Z9" s="134"/>
      <c r="AA9" s="134"/>
      <c r="AB9" s="134"/>
      <c r="AC9" s="134"/>
      <c r="AD9" s="134"/>
      <c r="AE9" s="134"/>
    </row>
    <row r="10" spans="1:31" ht="20.25" customHeight="1">
      <c r="A10" s="320" t="s">
        <v>353</v>
      </c>
      <c r="B10" s="319"/>
      <c r="C10" s="319"/>
      <c r="D10" s="4">
        <v>4</v>
      </c>
      <c r="E10" s="94">
        <f>SUM(E7:E9)</f>
        <v>589325800</v>
      </c>
      <c r="F10" s="94">
        <f aca="true" t="shared" si="2" ref="F10:L10">SUM(F7:F9)</f>
        <v>681482525.25</v>
      </c>
      <c r="G10" s="94">
        <f t="shared" si="2"/>
        <v>228528455.6312001</v>
      </c>
      <c r="H10" s="94">
        <f t="shared" si="2"/>
        <v>397873836.06000006</v>
      </c>
      <c r="I10" s="94">
        <f t="shared" si="2"/>
        <v>92532387.80800033</v>
      </c>
      <c r="J10" s="94">
        <f t="shared" si="2"/>
        <v>51528025.42499681</v>
      </c>
      <c r="K10" s="94">
        <f t="shared" si="0"/>
        <v>2041271030.1741974</v>
      </c>
      <c r="L10" s="94">
        <f t="shared" si="2"/>
        <v>0</v>
      </c>
      <c r="M10" s="169">
        <f t="shared" si="1"/>
        <v>2041271030.1741974</v>
      </c>
      <c r="N10" s="172"/>
      <c r="O10" s="172"/>
      <c r="P10" s="172"/>
      <c r="Q10" s="172"/>
      <c r="R10" s="172"/>
      <c r="S10" s="171"/>
      <c r="T10" s="172"/>
      <c r="U10" s="172"/>
      <c r="V10" s="172"/>
      <c r="W10" s="134"/>
      <c r="X10" s="134"/>
      <c r="Y10" s="134"/>
      <c r="Z10" s="134"/>
      <c r="AA10" s="134"/>
      <c r="AB10" s="134"/>
      <c r="AC10" s="134"/>
      <c r="AD10" s="134"/>
      <c r="AE10" s="134"/>
    </row>
    <row r="11" spans="1:31" ht="20.25" customHeight="1">
      <c r="A11" s="320" t="s">
        <v>354</v>
      </c>
      <c r="B11" s="339"/>
      <c r="C11" s="339"/>
      <c r="D11" s="4">
        <v>5</v>
      </c>
      <c r="E11" s="94">
        <f>E12+E13</f>
        <v>0</v>
      </c>
      <c r="F11" s="94">
        <f aca="true" t="shared" si="3" ref="F11:L11">F12+F13</f>
        <v>0</v>
      </c>
      <c r="G11" s="94">
        <f t="shared" si="3"/>
        <v>93777087.53020005</v>
      </c>
      <c r="H11" s="94">
        <f t="shared" si="3"/>
        <v>0</v>
      </c>
      <c r="I11" s="94">
        <f t="shared" si="3"/>
        <v>0</v>
      </c>
      <c r="J11" s="94">
        <f t="shared" si="3"/>
        <v>150942944.27423745</v>
      </c>
      <c r="K11" s="94">
        <f t="shared" si="0"/>
        <v>244720031.80443752</v>
      </c>
      <c r="L11" s="94">
        <f t="shared" si="3"/>
        <v>0</v>
      </c>
      <c r="M11" s="169">
        <f t="shared" si="1"/>
        <v>244720031.80443752</v>
      </c>
      <c r="N11" s="172"/>
      <c r="O11" s="172"/>
      <c r="P11" s="172"/>
      <c r="Q11" s="172"/>
      <c r="R11" s="172"/>
      <c r="S11" s="171"/>
      <c r="T11" s="172"/>
      <c r="U11" s="172"/>
      <c r="V11" s="172"/>
      <c r="W11" s="134"/>
      <c r="X11" s="134"/>
      <c r="Y11" s="134"/>
      <c r="Z11" s="134"/>
      <c r="AA11" s="134"/>
      <c r="AB11" s="134"/>
      <c r="AC11" s="134"/>
      <c r="AD11" s="134"/>
      <c r="AE11" s="134"/>
    </row>
    <row r="12" spans="1:31" ht="12">
      <c r="A12" s="318" t="s">
        <v>262</v>
      </c>
      <c r="B12" s="319"/>
      <c r="C12" s="319"/>
      <c r="D12" s="4">
        <v>6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150942944.27423745</v>
      </c>
      <c r="K12" s="94">
        <f t="shared" si="0"/>
        <v>150942944.27423745</v>
      </c>
      <c r="L12" s="95">
        <v>0</v>
      </c>
      <c r="M12" s="169">
        <f t="shared" si="1"/>
        <v>150942944.27423745</v>
      </c>
      <c r="N12" s="171"/>
      <c r="O12" s="171"/>
      <c r="P12" s="171"/>
      <c r="Q12" s="171"/>
      <c r="R12" s="171"/>
      <c r="S12" s="171"/>
      <c r="T12" s="172"/>
      <c r="U12" s="171"/>
      <c r="V12" s="172"/>
      <c r="W12" s="134"/>
      <c r="X12" s="134"/>
      <c r="Y12" s="134"/>
      <c r="Z12" s="134"/>
      <c r="AA12" s="134"/>
      <c r="AB12" s="134"/>
      <c r="AC12" s="134"/>
      <c r="AD12" s="134"/>
      <c r="AE12" s="134"/>
    </row>
    <row r="13" spans="1:31" ht="21.75" customHeight="1">
      <c r="A13" s="318" t="s">
        <v>88</v>
      </c>
      <c r="B13" s="319"/>
      <c r="C13" s="319"/>
      <c r="D13" s="4">
        <v>7</v>
      </c>
      <c r="E13" s="94">
        <f aca="true" t="shared" si="4" ref="E13:J13">SUM(E14:E17)</f>
        <v>0</v>
      </c>
      <c r="F13" s="94">
        <f t="shared" si="4"/>
        <v>0</v>
      </c>
      <c r="G13" s="94">
        <f t="shared" si="4"/>
        <v>93777087.53020005</v>
      </c>
      <c r="H13" s="94">
        <f t="shared" si="4"/>
        <v>0</v>
      </c>
      <c r="I13" s="94">
        <f t="shared" si="4"/>
        <v>0</v>
      </c>
      <c r="J13" s="94">
        <f t="shared" si="4"/>
        <v>0</v>
      </c>
      <c r="K13" s="94">
        <f t="shared" si="0"/>
        <v>93777087.53020005</v>
      </c>
      <c r="L13" s="94">
        <f>SUM(L14:L17)</f>
        <v>0</v>
      </c>
      <c r="M13" s="169">
        <f t="shared" si="1"/>
        <v>93777087.53020005</v>
      </c>
      <c r="N13" s="172"/>
      <c r="O13" s="172"/>
      <c r="P13" s="172"/>
      <c r="Q13" s="172"/>
      <c r="R13" s="172"/>
      <c r="S13" s="171"/>
      <c r="T13" s="172"/>
      <c r="U13" s="172"/>
      <c r="V13" s="172"/>
      <c r="W13" s="134"/>
      <c r="X13" s="134"/>
      <c r="Y13" s="134"/>
      <c r="Z13" s="134"/>
      <c r="AA13" s="134"/>
      <c r="AB13" s="134"/>
      <c r="AC13" s="134"/>
      <c r="AD13" s="134"/>
      <c r="AE13" s="134"/>
    </row>
    <row r="14" spans="1:31" ht="19.5" customHeight="1">
      <c r="A14" s="318" t="s">
        <v>302</v>
      </c>
      <c r="B14" s="319"/>
      <c r="C14" s="319"/>
      <c r="D14" s="4">
        <v>8</v>
      </c>
      <c r="E14" s="95">
        <v>0</v>
      </c>
      <c r="F14" s="95">
        <v>0</v>
      </c>
      <c r="G14" s="95">
        <v>-3492123.089800001</v>
      </c>
      <c r="H14" s="95">
        <v>0</v>
      </c>
      <c r="I14" s="95">
        <v>0</v>
      </c>
      <c r="J14" s="95">
        <v>0</v>
      </c>
      <c r="K14" s="94">
        <f t="shared" si="0"/>
        <v>-3492123.089800001</v>
      </c>
      <c r="L14" s="95">
        <v>0</v>
      </c>
      <c r="M14" s="169">
        <f t="shared" si="1"/>
        <v>-3492123.089800001</v>
      </c>
      <c r="N14" s="171"/>
      <c r="O14" s="171"/>
      <c r="P14" s="171"/>
      <c r="Q14" s="171"/>
      <c r="R14" s="171"/>
      <c r="S14" s="171"/>
      <c r="T14" s="172"/>
      <c r="U14" s="171"/>
      <c r="V14" s="172"/>
      <c r="W14" s="134"/>
      <c r="X14" s="134"/>
      <c r="Y14" s="134"/>
      <c r="Z14" s="134"/>
      <c r="AA14" s="134"/>
      <c r="AB14" s="134"/>
      <c r="AC14" s="134"/>
      <c r="AD14" s="134"/>
      <c r="AE14" s="134"/>
    </row>
    <row r="15" spans="1:31" ht="19.5" customHeight="1">
      <c r="A15" s="318" t="s">
        <v>303</v>
      </c>
      <c r="B15" s="319"/>
      <c r="C15" s="319"/>
      <c r="D15" s="4">
        <v>9</v>
      </c>
      <c r="E15" s="95">
        <v>0</v>
      </c>
      <c r="F15" s="95">
        <v>0</v>
      </c>
      <c r="G15" s="95">
        <v>135737811.32580006</v>
      </c>
      <c r="H15" s="95">
        <v>0</v>
      </c>
      <c r="I15" s="95">
        <v>0</v>
      </c>
      <c r="J15" s="95">
        <v>0</v>
      </c>
      <c r="K15" s="94">
        <f t="shared" si="0"/>
        <v>135737811.32580006</v>
      </c>
      <c r="L15" s="95">
        <v>0</v>
      </c>
      <c r="M15" s="169">
        <f t="shared" si="1"/>
        <v>135737811.32580006</v>
      </c>
      <c r="N15" s="171"/>
      <c r="O15" s="171"/>
      <c r="P15" s="171"/>
      <c r="Q15" s="171"/>
      <c r="R15" s="171"/>
      <c r="S15" s="171"/>
      <c r="T15" s="172"/>
      <c r="U15" s="171"/>
      <c r="V15" s="172"/>
      <c r="W15" s="134"/>
      <c r="X15" s="134"/>
      <c r="Y15" s="134"/>
      <c r="Z15" s="134"/>
      <c r="AA15" s="134"/>
      <c r="AB15" s="134"/>
      <c r="AC15" s="134"/>
      <c r="AD15" s="134"/>
      <c r="AE15" s="134"/>
    </row>
    <row r="16" spans="1:31" ht="21" customHeight="1">
      <c r="A16" s="318" t="s">
        <v>304</v>
      </c>
      <c r="B16" s="319"/>
      <c r="C16" s="319"/>
      <c r="D16" s="4">
        <v>10</v>
      </c>
      <c r="E16" s="95">
        <v>0</v>
      </c>
      <c r="F16" s="95">
        <v>0</v>
      </c>
      <c r="G16" s="95">
        <v>-38468600.70580001</v>
      </c>
      <c r="H16" s="95">
        <v>0</v>
      </c>
      <c r="I16" s="95">
        <v>0</v>
      </c>
      <c r="J16" s="95">
        <v>0</v>
      </c>
      <c r="K16" s="94">
        <f t="shared" si="0"/>
        <v>-38468600.70580001</v>
      </c>
      <c r="L16" s="95">
        <v>0</v>
      </c>
      <c r="M16" s="169">
        <f t="shared" si="1"/>
        <v>-38468600.70580001</v>
      </c>
      <c r="N16" s="171"/>
      <c r="O16" s="171"/>
      <c r="P16" s="171"/>
      <c r="Q16" s="171"/>
      <c r="R16" s="171"/>
      <c r="S16" s="171"/>
      <c r="T16" s="172"/>
      <c r="U16" s="171"/>
      <c r="V16" s="172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1.75" customHeight="1">
      <c r="A17" s="318" t="s">
        <v>263</v>
      </c>
      <c r="B17" s="319"/>
      <c r="C17" s="319"/>
      <c r="D17" s="4">
        <v>11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4"/>
      <c r="L17" s="95">
        <v>0</v>
      </c>
      <c r="M17" s="169">
        <f t="shared" si="1"/>
        <v>0</v>
      </c>
      <c r="N17" s="171"/>
      <c r="O17" s="171"/>
      <c r="P17" s="171"/>
      <c r="Q17" s="171"/>
      <c r="R17" s="171"/>
      <c r="S17" s="171"/>
      <c r="T17" s="172"/>
      <c r="U17" s="171"/>
      <c r="V17" s="172"/>
      <c r="W17" s="134"/>
      <c r="X17" s="134"/>
      <c r="Y17" s="134"/>
      <c r="Z17" s="134"/>
      <c r="AA17" s="134"/>
      <c r="AB17" s="134"/>
      <c r="AC17" s="134"/>
      <c r="AD17" s="134"/>
      <c r="AE17" s="134"/>
    </row>
    <row r="18" spans="1:31" ht="21.75" customHeight="1">
      <c r="A18" s="320" t="s">
        <v>355</v>
      </c>
      <c r="B18" s="319"/>
      <c r="C18" s="319"/>
      <c r="D18" s="4">
        <v>12</v>
      </c>
      <c r="E18" s="94">
        <f aca="true" t="shared" si="5" ref="E18:J18">SUM(E19:E22)</f>
        <v>0</v>
      </c>
      <c r="F18" s="94">
        <f t="shared" si="5"/>
        <v>0</v>
      </c>
      <c r="G18" s="94">
        <f t="shared" si="5"/>
        <v>11919986.980999999</v>
      </c>
      <c r="H18" s="94">
        <f t="shared" si="5"/>
        <v>2576401.2800000003</v>
      </c>
      <c r="I18" s="94">
        <f t="shared" si="5"/>
        <v>320921901.00499684</v>
      </c>
      <c r="J18" s="94">
        <f t="shared" si="5"/>
        <v>-51528025.42499681</v>
      </c>
      <c r="K18" s="94">
        <f t="shared" si="0"/>
        <v>283890263.841</v>
      </c>
      <c r="L18" s="94">
        <f>SUM(L19:L22)</f>
        <v>0</v>
      </c>
      <c r="M18" s="169">
        <f t="shared" si="1"/>
        <v>283890263.841</v>
      </c>
      <c r="N18" s="172"/>
      <c r="O18" s="172"/>
      <c r="P18" s="172"/>
      <c r="Q18" s="172"/>
      <c r="R18" s="172"/>
      <c r="S18" s="172"/>
      <c r="T18" s="172"/>
      <c r="U18" s="172"/>
      <c r="V18" s="172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pans="1:31" ht="21.75" customHeight="1">
      <c r="A19" s="318" t="s">
        <v>89</v>
      </c>
      <c r="B19" s="319"/>
      <c r="C19" s="319"/>
      <c r="D19" s="4">
        <v>13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4">
        <f t="shared" si="0"/>
        <v>0</v>
      </c>
      <c r="L19" s="95">
        <v>0</v>
      </c>
      <c r="M19" s="169">
        <f t="shared" si="1"/>
        <v>0</v>
      </c>
      <c r="N19" s="171"/>
      <c r="O19" s="171"/>
      <c r="P19" s="171"/>
      <c r="Q19" s="171"/>
      <c r="R19" s="171"/>
      <c r="S19" s="171"/>
      <c r="T19" s="172"/>
      <c r="U19" s="171"/>
      <c r="V19" s="172"/>
      <c r="W19" s="134"/>
      <c r="X19" s="134"/>
      <c r="Y19" s="134"/>
      <c r="Z19" s="134"/>
      <c r="AA19" s="134"/>
      <c r="AB19" s="134"/>
      <c r="AC19" s="134"/>
      <c r="AD19" s="134"/>
      <c r="AE19" s="134"/>
    </row>
    <row r="20" spans="1:31" ht="12">
      <c r="A20" s="318" t="s">
        <v>306</v>
      </c>
      <c r="B20" s="319"/>
      <c r="C20" s="319"/>
      <c r="D20" s="4">
        <v>14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4">
        <f t="shared" si="0"/>
        <v>0</v>
      </c>
      <c r="L20" s="95">
        <v>0</v>
      </c>
      <c r="M20" s="169">
        <f t="shared" si="1"/>
        <v>0</v>
      </c>
      <c r="N20" s="171"/>
      <c r="O20" s="171"/>
      <c r="P20" s="171"/>
      <c r="Q20" s="171"/>
      <c r="R20" s="171"/>
      <c r="S20" s="171"/>
      <c r="T20" s="172"/>
      <c r="U20" s="171"/>
      <c r="V20" s="172"/>
      <c r="W20" s="134"/>
      <c r="X20" s="134"/>
      <c r="Y20" s="134"/>
      <c r="Z20" s="134"/>
      <c r="AA20" s="134"/>
      <c r="AB20" s="134"/>
      <c r="AC20" s="134"/>
      <c r="AD20" s="134"/>
      <c r="AE20" s="134"/>
    </row>
    <row r="21" spans="1:31" ht="12">
      <c r="A21" s="318" t="s">
        <v>307</v>
      </c>
      <c r="B21" s="319"/>
      <c r="C21" s="319"/>
      <c r="D21" s="4">
        <v>15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-980000</v>
      </c>
      <c r="K21" s="94">
        <f t="shared" si="0"/>
        <v>-980000</v>
      </c>
      <c r="L21" s="95">
        <v>0</v>
      </c>
      <c r="M21" s="169">
        <f t="shared" si="1"/>
        <v>-980000</v>
      </c>
      <c r="N21" s="171"/>
      <c r="O21" s="171"/>
      <c r="P21" s="171"/>
      <c r="Q21" s="171"/>
      <c r="R21" s="171"/>
      <c r="S21" s="171"/>
      <c r="T21" s="172"/>
      <c r="U21" s="171"/>
      <c r="V21" s="172"/>
      <c r="W21" s="134"/>
      <c r="X21" s="134"/>
      <c r="Y21" s="134"/>
      <c r="Z21" s="134"/>
      <c r="AA21" s="134"/>
      <c r="AB21" s="134"/>
      <c r="AC21" s="134"/>
      <c r="AD21" s="134"/>
      <c r="AE21" s="134"/>
    </row>
    <row r="22" spans="1:31" ht="12">
      <c r="A22" s="318" t="s">
        <v>308</v>
      </c>
      <c r="B22" s="319"/>
      <c r="C22" s="319"/>
      <c r="D22" s="4">
        <v>16</v>
      </c>
      <c r="E22" s="95">
        <v>0</v>
      </c>
      <c r="F22" s="95">
        <v>0</v>
      </c>
      <c r="G22" s="95">
        <v>11919986.980999999</v>
      </c>
      <c r="H22" s="95">
        <v>2576401.2800000003</v>
      </c>
      <c r="I22" s="95">
        <v>320921901.00499684</v>
      </c>
      <c r="J22" s="95">
        <v>-50548025.42499681</v>
      </c>
      <c r="K22" s="94">
        <f t="shared" si="0"/>
        <v>284870263.841</v>
      </c>
      <c r="L22" s="95">
        <v>0</v>
      </c>
      <c r="M22" s="169">
        <f t="shared" si="1"/>
        <v>284870263.841</v>
      </c>
      <c r="N22" s="171"/>
      <c r="O22" s="171"/>
      <c r="P22" s="171"/>
      <c r="Q22" s="171"/>
      <c r="R22" s="171"/>
      <c r="S22" s="171"/>
      <c r="T22" s="172"/>
      <c r="U22" s="171"/>
      <c r="V22" s="172"/>
      <c r="W22" s="134"/>
      <c r="X22" s="134"/>
      <c r="Y22" s="134"/>
      <c r="Z22" s="134"/>
      <c r="AA22" s="134"/>
      <c r="AB22" s="134"/>
      <c r="AC22" s="134"/>
      <c r="AD22" s="134"/>
      <c r="AE22" s="134"/>
    </row>
    <row r="23" spans="1:31" ht="21.75" customHeight="1" thickBot="1">
      <c r="A23" s="321" t="s">
        <v>356</v>
      </c>
      <c r="B23" s="322"/>
      <c r="C23" s="322"/>
      <c r="D23" s="17">
        <v>17</v>
      </c>
      <c r="E23" s="140">
        <f aca="true" t="shared" si="6" ref="E23:J23">E10+E11+E18</f>
        <v>589325800</v>
      </c>
      <c r="F23" s="140">
        <f t="shared" si="6"/>
        <v>681482525.25</v>
      </c>
      <c r="G23" s="140">
        <f t="shared" si="6"/>
        <v>334225530.14240015</v>
      </c>
      <c r="H23" s="140">
        <f t="shared" si="6"/>
        <v>400450237.34000003</v>
      </c>
      <c r="I23" s="140">
        <f t="shared" si="6"/>
        <v>413454288.81299716</v>
      </c>
      <c r="J23" s="140">
        <f t="shared" si="6"/>
        <v>150942944.27423745</v>
      </c>
      <c r="K23" s="140">
        <f t="shared" si="0"/>
        <v>2569881325.8196354</v>
      </c>
      <c r="L23" s="140">
        <f>L10+L11+L18</f>
        <v>0</v>
      </c>
      <c r="M23" s="170">
        <f t="shared" si="1"/>
        <v>2569881325.8196354</v>
      </c>
      <c r="N23" s="172"/>
      <c r="O23" s="172"/>
      <c r="P23" s="172"/>
      <c r="Q23" s="172"/>
      <c r="R23" s="172"/>
      <c r="S23" s="172"/>
      <c r="T23" s="172"/>
      <c r="U23" s="172"/>
      <c r="V23" s="172"/>
      <c r="W23" s="134"/>
      <c r="X23" s="134"/>
      <c r="Y23" s="134"/>
      <c r="Z23" s="134"/>
      <c r="AA23" s="134"/>
      <c r="AB23" s="134"/>
      <c r="AC23" s="134"/>
      <c r="AD23" s="134"/>
      <c r="AE23" s="134"/>
    </row>
    <row r="24" spans="1:31" ht="24" customHeight="1" thickTop="1">
      <c r="A24" s="323" t="s">
        <v>309</v>
      </c>
      <c r="B24" s="324"/>
      <c r="C24" s="324"/>
      <c r="D24" s="18">
        <v>18</v>
      </c>
      <c r="E24" s="96">
        <f aca="true" t="shared" si="7" ref="E24:J24">+E23</f>
        <v>589325800</v>
      </c>
      <c r="F24" s="96">
        <f t="shared" si="7"/>
        <v>681482525.25</v>
      </c>
      <c r="G24" s="96">
        <f t="shared" si="7"/>
        <v>334225530.14240015</v>
      </c>
      <c r="H24" s="96">
        <f t="shared" si="7"/>
        <v>400450237.34000003</v>
      </c>
      <c r="I24" s="96">
        <f t="shared" si="7"/>
        <v>413454288.81299716</v>
      </c>
      <c r="J24" s="96">
        <f t="shared" si="7"/>
        <v>150942944.27423745</v>
      </c>
      <c r="K24" s="139">
        <f aca="true" t="shared" si="8" ref="K24:K40">SUM(E24:J24)</f>
        <v>2569881325.8196354</v>
      </c>
      <c r="L24" s="96"/>
      <c r="M24" s="168">
        <f t="shared" si="1"/>
        <v>2569881325.8196354</v>
      </c>
      <c r="N24" s="171"/>
      <c r="O24" s="171"/>
      <c r="P24" s="171"/>
      <c r="Q24" s="171"/>
      <c r="R24" s="171"/>
      <c r="S24" s="171"/>
      <c r="T24" s="172"/>
      <c r="U24" s="171"/>
      <c r="V24" s="172"/>
      <c r="W24" s="134"/>
      <c r="X24" s="134"/>
      <c r="Y24" s="134"/>
      <c r="Z24" s="134"/>
      <c r="AA24" s="134"/>
      <c r="AB24" s="134"/>
      <c r="AC24" s="134"/>
      <c r="AD24" s="134"/>
      <c r="AE24" s="134"/>
    </row>
    <row r="25" spans="1:31" ht="12">
      <c r="A25" s="318" t="s">
        <v>311</v>
      </c>
      <c r="B25" s="319"/>
      <c r="C25" s="319"/>
      <c r="D25" s="4">
        <v>19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4">
        <f t="shared" si="8"/>
        <v>0</v>
      </c>
      <c r="L25" s="95">
        <v>0</v>
      </c>
      <c r="M25" s="169">
        <f t="shared" si="1"/>
        <v>0</v>
      </c>
      <c r="N25" s="171"/>
      <c r="O25" s="171"/>
      <c r="P25" s="171"/>
      <c r="Q25" s="171"/>
      <c r="R25" s="171"/>
      <c r="S25" s="171"/>
      <c r="T25" s="172"/>
      <c r="U25" s="171"/>
      <c r="V25" s="172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ht="20.25" customHeight="1">
      <c r="A26" s="318" t="s">
        <v>310</v>
      </c>
      <c r="B26" s="319"/>
      <c r="C26" s="319"/>
      <c r="D26" s="4">
        <v>20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4">
        <f t="shared" si="8"/>
        <v>0</v>
      </c>
      <c r="L26" s="95">
        <v>0</v>
      </c>
      <c r="M26" s="169">
        <f t="shared" si="1"/>
        <v>0</v>
      </c>
      <c r="N26" s="171"/>
      <c r="O26" s="171"/>
      <c r="P26" s="171"/>
      <c r="Q26" s="171"/>
      <c r="R26" s="171"/>
      <c r="S26" s="171"/>
      <c r="T26" s="172"/>
      <c r="U26" s="171"/>
      <c r="V26" s="172"/>
      <c r="W26" s="134"/>
      <c r="X26" s="134"/>
      <c r="Y26" s="134"/>
      <c r="Z26" s="134"/>
      <c r="AA26" s="134"/>
      <c r="AB26" s="134"/>
      <c r="AC26" s="134"/>
      <c r="AD26" s="134"/>
      <c r="AE26" s="134"/>
    </row>
    <row r="27" spans="1:31" ht="21.75" customHeight="1">
      <c r="A27" s="320" t="s">
        <v>357</v>
      </c>
      <c r="B27" s="319"/>
      <c r="C27" s="319"/>
      <c r="D27" s="4">
        <v>21</v>
      </c>
      <c r="E27" s="94">
        <f>SUM(E24:E26)</f>
        <v>589325800</v>
      </c>
      <c r="F27" s="94">
        <f aca="true" t="shared" si="9" ref="F27:L27">SUM(F24:F26)</f>
        <v>681482525.25</v>
      </c>
      <c r="G27" s="94">
        <f t="shared" si="9"/>
        <v>334225530.14240015</v>
      </c>
      <c r="H27" s="94">
        <f t="shared" si="9"/>
        <v>400450237.34000003</v>
      </c>
      <c r="I27" s="94">
        <f t="shared" si="9"/>
        <v>413454288.81299716</v>
      </c>
      <c r="J27" s="94">
        <f t="shared" si="9"/>
        <v>150942944.27423745</v>
      </c>
      <c r="K27" s="94">
        <f t="shared" si="8"/>
        <v>2569881325.8196354</v>
      </c>
      <c r="L27" s="94">
        <f t="shared" si="9"/>
        <v>0</v>
      </c>
      <c r="M27" s="169">
        <f t="shared" si="1"/>
        <v>2569881325.8196354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ht="23.25" customHeight="1">
      <c r="A28" s="320" t="s">
        <v>358</v>
      </c>
      <c r="B28" s="319"/>
      <c r="C28" s="319"/>
      <c r="D28" s="4">
        <v>22</v>
      </c>
      <c r="E28" s="94">
        <f>E29+E30</f>
        <v>0</v>
      </c>
      <c r="F28" s="94">
        <f aca="true" t="shared" si="10" ref="F28:L28">F29+F30</f>
        <v>0</v>
      </c>
      <c r="G28" s="94">
        <f>G29+G30</f>
        <v>-61064833.65439999</v>
      </c>
      <c r="H28" s="94">
        <f t="shared" si="10"/>
        <v>0</v>
      </c>
      <c r="I28" s="94">
        <f t="shared" si="10"/>
        <v>0</v>
      </c>
      <c r="J28" s="94">
        <f t="shared" si="10"/>
        <v>260488474.98279336</v>
      </c>
      <c r="K28" s="94">
        <f t="shared" si="8"/>
        <v>199423641.32839337</v>
      </c>
      <c r="L28" s="94">
        <f t="shared" si="10"/>
        <v>0</v>
      </c>
      <c r="M28" s="169">
        <f t="shared" si="1"/>
        <v>199423641.32839337</v>
      </c>
      <c r="N28" s="172"/>
      <c r="O28" s="172"/>
      <c r="P28" s="172"/>
      <c r="Q28" s="172"/>
      <c r="R28" s="172"/>
      <c r="S28" s="172"/>
      <c r="T28" s="172"/>
      <c r="U28" s="172"/>
      <c r="V28" s="172"/>
      <c r="W28" s="134"/>
      <c r="X28" s="134"/>
      <c r="Y28" s="134"/>
      <c r="Z28" s="134"/>
      <c r="AA28" s="134"/>
      <c r="AB28" s="134"/>
      <c r="AC28" s="134"/>
      <c r="AD28" s="134"/>
      <c r="AE28" s="134"/>
    </row>
    <row r="29" spans="1:31" ht="13.5" customHeight="1">
      <c r="A29" s="318" t="s">
        <v>90</v>
      </c>
      <c r="B29" s="319"/>
      <c r="C29" s="319"/>
      <c r="D29" s="4">
        <v>23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260488474.98279336</v>
      </c>
      <c r="K29" s="94">
        <f>SUM(E29:J29)</f>
        <v>260488474.98279336</v>
      </c>
      <c r="L29" s="95">
        <v>0</v>
      </c>
      <c r="M29" s="169">
        <f t="shared" si="1"/>
        <v>260488474.98279336</v>
      </c>
      <c r="N29" s="171"/>
      <c r="O29" s="171"/>
      <c r="P29" s="171"/>
      <c r="Q29" s="171"/>
      <c r="R29" s="171"/>
      <c r="S29" s="171"/>
      <c r="T29" s="172"/>
      <c r="U29" s="171"/>
      <c r="V29" s="172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ht="21.75" customHeight="1">
      <c r="A30" s="318" t="s">
        <v>87</v>
      </c>
      <c r="B30" s="319"/>
      <c r="C30" s="319"/>
      <c r="D30" s="4">
        <v>24</v>
      </c>
      <c r="E30" s="94">
        <f aca="true" t="shared" si="11" ref="E30:J30">SUM(E31:E34)</f>
        <v>0</v>
      </c>
      <c r="F30" s="94">
        <f t="shared" si="11"/>
        <v>0</v>
      </c>
      <c r="G30" s="94">
        <f t="shared" si="11"/>
        <v>-61064833.65439999</v>
      </c>
      <c r="H30" s="94">
        <f t="shared" si="11"/>
        <v>0</v>
      </c>
      <c r="I30" s="94">
        <f t="shared" si="11"/>
        <v>0</v>
      </c>
      <c r="J30" s="94">
        <f t="shared" si="11"/>
        <v>0</v>
      </c>
      <c r="K30" s="94">
        <f t="shared" si="8"/>
        <v>-61064833.65439999</v>
      </c>
      <c r="L30" s="94">
        <f>SUM(L31:L34)</f>
        <v>0</v>
      </c>
      <c r="M30" s="169">
        <f t="shared" si="1"/>
        <v>-61064833.65439999</v>
      </c>
      <c r="N30" s="172"/>
      <c r="O30" s="172"/>
      <c r="P30" s="172"/>
      <c r="Q30" s="172"/>
      <c r="R30" s="172"/>
      <c r="S30" s="172"/>
      <c r="T30" s="172"/>
      <c r="U30" s="172"/>
      <c r="V30" s="172"/>
      <c r="W30" s="134"/>
      <c r="X30" s="134"/>
      <c r="Y30" s="134"/>
      <c r="Z30" s="134"/>
      <c r="AA30" s="134"/>
      <c r="AB30" s="134"/>
      <c r="AC30" s="134"/>
      <c r="AD30" s="134"/>
      <c r="AE30" s="134"/>
    </row>
    <row r="31" spans="1:31" ht="21.75" customHeight="1">
      <c r="A31" s="318" t="s">
        <v>302</v>
      </c>
      <c r="B31" s="319"/>
      <c r="C31" s="319"/>
      <c r="D31" s="4">
        <v>25</v>
      </c>
      <c r="E31" s="95">
        <v>0</v>
      </c>
      <c r="F31" s="95">
        <v>0</v>
      </c>
      <c r="G31" s="95">
        <v>-2134543.082399998</v>
      </c>
      <c r="H31" s="95">
        <v>0</v>
      </c>
      <c r="I31" s="95">
        <v>0</v>
      </c>
      <c r="J31" s="95">
        <v>0</v>
      </c>
      <c r="K31" s="94">
        <f t="shared" si="8"/>
        <v>-2134543.082399998</v>
      </c>
      <c r="L31" s="95">
        <v>0</v>
      </c>
      <c r="M31" s="169">
        <f t="shared" si="1"/>
        <v>-2134543.082399998</v>
      </c>
      <c r="N31" s="171"/>
      <c r="O31" s="171"/>
      <c r="P31" s="171"/>
      <c r="Q31" s="171"/>
      <c r="R31" s="171"/>
      <c r="S31" s="171"/>
      <c r="T31" s="172"/>
      <c r="U31" s="171"/>
      <c r="V31" s="172"/>
      <c r="W31" s="134"/>
      <c r="X31" s="134"/>
      <c r="Y31" s="134"/>
      <c r="Z31" s="134"/>
      <c r="AA31" s="134"/>
      <c r="AB31" s="134"/>
      <c r="AC31" s="134"/>
      <c r="AD31" s="134"/>
      <c r="AE31" s="134"/>
    </row>
    <row r="32" spans="1:31" ht="21.75" customHeight="1">
      <c r="A32" s="318" t="s">
        <v>303</v>
      </c>
      <c r="B32" s="319"/>
      <c r="C32" s="319"/>
      <c r="D32" s="4">
        <v>26</v>
      </c>
      <c r="E32" s="95">
        <v>0</v>
      </c>
      <c r="F32" s="95">
        <v>0</v>
      </c>
      <c r="G32" s="95">
        <v>-24818074.096400004</v>
      </c>
      <c r="H32" s="95">
        <v>0</v>
      </c>
      <c r="I32" s="95">
        <v>0</v>
      </c>
      <c r="J32" s="95">
        <v>0</v>
      </c>
      <c r="K32" s="94">
        <f t="shared" si="8"/>
        <v>-24818074.096400004</v>
      </c>
      <c r="L32" s="95">
        <v>0</v>
      </c>
      <c r="M32" s="169">
        <f t="shared" si="1"/>
        <v>-24818074.096400004</v>
      </c>
      <c r="N32" s="171"/>
      <c r="O32" s="171"/>
      <c r="P32" s="171"/>
      <c r="Q32" s="171"/>
      <c r="R32" s="171"/>
      <c r="S32" s="171"/>
      <c r="T32" s="172"/>
      <c r="U32" s="171"/>
      <c r="V32" s="172"/>
      <c r="W32" s="134"/>
      <c r="X32" s="134"/>
      <c r="Y32" s="134"/>
      <c r="Z32" s="134"/>
      <c r="AA32" s="134"/>
      <c r="AB32" s="134"/>
      <c r="AC32" s="134"/>
      <c r="AD32" s="134"/>
      <c r="AE32" s="134"/>
    </row>
    <row r="33" spans="1:31" ht="22.5" customHeight="1">
      <c r="A33" s="318" t="s">
        <v>304</v>
      </c>
      <c r="B33" s="319"/>
      <c r="C33" s="319"/>
      <c r="D33" s="4">
        <v>27</v>
      </c>
      <c r="E33" s="95">
        <v>0</v>
      </c>
      <c r="F33" s="95">
        <v>0</v>
      </c>
      <c r="G33" s="95">
        <v>-34110939.39559999</v>
      </c>
      <c r="H33" s="95">
        <v>0</v>
      </c>
      <c r="I33" s="95">
        <v>0</v>
      </c>
      <c r="J33" s="95">
        <v>0</v>
      </c>
      <c r="K33" s="94">
        <f t="shared" si="8"/>
        <v>-34110939.39559999</v>
      </c>
      <c r="L33" s="95">
        <v>0</v>
      </c>
      <c r="M33" s="169">
        <f t="shared" si="1"/>
        <v>-34110939.39559999</v>
      </c>
      <c r="N33" s="171"/>
      <c r="O33" s="171"/>
      <c r="P33" s="171"/>
      <c r="Q33" s="171"/>
      <c r="R33" s="171"/>
      <c r="S33" s="171"/>
      <c r="T33" s="172"/>
      <c r="U33" s="171"/>
      <c r="V33" s="172"/>
      <c r="W33" s="134"/>
      <c r="X33" s="134"/>
      <c r="Y33" s="134"/>
      <c r="Z33" s="134"/>
      <c r="AA33" s="134"/>
      <c r="AB33" s="134"/>
      <c r="AC33" s="134"/>
      <c r="AD33" s="134"/>
      <c r="AE33" s="134"/>
    </row>
    <row r="34" spans="1:31" ht="21" customHeight="1">
      <c r="A34" s="318" t="s">
        <v>263</v>
      </c>
      <c r="B34" s="319"/>
      <c r="C34" s="319"/>
      <c r="D34" s="4">
        <v>28</v>
      </c>
      <c r="E34" s="95">
        <v>0</v>
      </c>
      <c r="F34" s="95">
        <v>0</v>
      </c>
      <c r="G34" s="95">
        <v>-1277.08</v>
      </c>
      <c r="H34" s="95">
        <v>0</v>
      </c>
      <c r="I34" s="95">
        <v>0</v>
      </c>
      <c r="J34" s="95">
        <v>0</v>
      </c>
      <c r="K34" s="94">
        <f t="shared" si="8"/>
        <v>-1277.08</v>
      </c>
      <c r="L34" s="95">
        <v>0</v>
      </c>
      <c r="M34" s="169">
        <f t="shared" si="1"/>
        <v>-1277.08</v>
      </c>
      <c r="N34" s="171"/>
      <c r="O34" s="171"/>
      <c r="P34" s="171"/>
      <c r="Q34" s="171"/>
      <c r="R34" s="171"/>
      <c r="S34" s="171"/>
      <c r="T34" s="172"/>
      <c r="U34" s="171"/>
      <c r="V34" s="172"/>
      <c r="W34" s="134"/>
      <c r="X34" s="134"/>
      <c r="Y34" s="134"/>
      <c r="Z34" s="134"/>
      <c r="AA34" s="134"/>
      <c r="AB34" s="134"/>
      <c r="AC34" s="134"/>
      <c r="AD34" s="134"/>
      <c r="AE34" s="134"/>
    </row>
    <row r="35" spans="1:31" ht="33.75" customHeight="1">
      <c r="A35" s="320" t="s">
        <v>359</v>
      </c>
      <c r="B35" s="319"/>
      <c r="C35" s="319"/>
      <c r="D35" s="4">
        <v>29</v>
      </c>
      <c r="E35" s="94">
        <f aca="true" t="shared" si="12" ref="E35:J35">SUM(E36:E39)</f>
        <v>0</v>
      </c>
      <c r="F35" s="94">
        <f t="shared" si="12"/>
        <v>0</v>
      </c>
      <c r="G35" s="94">
        <f t="shared" si="12"/>
        <v>268216.82580000005</v>
      </c>
      <c r="H35" s="94">
        <f t="shared" si="12"/>
        <v>1588338.5999999985</v>
      </c>
      <c r="I35" s="94">
        <f t="shared" si="12"/>
        <v>181076373.60999998</v>
      </c>
      <c r="J35" s="94">
        <f t="shared" si="12"/>
        <v>-150942944.27423745</v>
      </c>
      <c r="K35" s="94">
        <f t="shared" si="8"/>
        <v>31989984.761562526</v>
      </c>
      <c r="L35" s="94">
        <f>SUM(L36:L39)</f>
        <v>0</v>
      </c>
      <c r="M35" s="169">
        <f t="shared" si="1"/>
        <v>31989984.761562526</v>
      </c>
      <c r="N35" s="172"/>
      <c r="O35" s="172"/>
      <c r="P35" s="172"/>
      <c r="Q35" s="172"/>
      <c r="R35" s="172"/>
      <c r="S35" s="172"/>
      <c r="T35" s="172"/>
      <c r="U35" s="172"/>
      <c r="V35" s="172"/>
      <c r="W35" s="134"/>
      <c r="X35" s="134"/>
      <c r="Y35" s="134"/>
      <c r="Z35" s="134"/>
      <c r="AA35" s="134"/>
      <c r="AB35" s="134"/>
      <c r="AC35" s="134"/>
      <c r="AD35" s="134"/>
      <c r="AE35" s="134"/>
    </row>
    <row r="36" spans="1:31" ht="26.25" customHeight="1">
      <c r="A36" s="318" t="s">
        <v>305</v>
      </c>
      <c r="B36" s="319"/>
      <c r="C36" s="319"/>
      <c r="D36" s="4">
        <v>30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4">
        <f t="shared" si="8"/>
        <v>0</v>
      </c>
      <c r="L36" s="95">
        <v>0</v>
      </c>
      <c r="M36" s="169">
        <f t="shared" si="1"/>
        <v>0</v>
      </c>
      <c r="N36" s="171"/>
      <c r="O36" s="171"/>
      <c r="P36" s="171"/>
      <c r="Q36" s="171"/>
      <c r="R36" s="171"/>
      <c r="S36" s="171"/>
      <c r="T36" s="172"/>
      <c r="U36" s="171"/>
      <c r="V36" s="172"/>
      <c r="W36" s="134"/>
      <c r="X36" s="134"/>
      <c r="Y36" s="134"/>
      <c r="Z36" s="134"/>
      <c r="AA36" s="134"/>
      <c r="AB36" s="134"/>
      <c r="AC36" s="134"/>
      <c r="AD36" s="134"/>
      <c r="AE36" s="134"/>
    </row>
    <row r="37" spans="1:31" ht="12">
      <c r="A37" s="318" t="s">
        <v>306</v>
      </c>
      <c r="B37" s="319"/>
      <c r="C37" s="319"/>
      <c r="D37" s="4">
        <v>31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4">
        <f t="shared" si="8"/>
        <v>0</v>
      </c>
      <c r="L37" s="95">
        <v>0</v>
      </c>
      <c r="M37" s="169">
        <f t="shared" si="1"/>
        <v>0</v>
      </c>
      <c r="N37" s="171"/>
      <c r="O37" s="171"/>
      <c r="P37" s="171"/>
      <c r="Q37" s="171"/>
      <c r="R37" s="171"/>
      <c r="S37" s="171"/>
      <c r="T37" s="172"/>
      <c r="U37" s="171"/>
      <c r="V37" s="172"/>
      <c r="W37" s="134"/>
      <c r="X37" s="134"/>
      <c r="Y37" s="134"/>
      <c r="Z37" s="134"/>
      <c r="AA37" s="134"/>
      <c r="AB37" s="134"/>
      <c r="AC37" s="134"/>
      <c r="AD37" s="134"/>
      <c r="AE37" s="134"/>
    </row>
    <row r="38" spans="1:31" ht="12">
      <c r="A38" s="318" t="s">
        <v>307</v>
      </c>
      <c r="B38" s="319"/>
      <c r="C38" s="319"/>
      <c r="D38" s="4">
        <v>32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-980000</v>
      </c>
      <c r="K38" s="94">
        <f t="shared" si="8"/>
        <v>-980000</v>
      </c>
      <c r="L38" s="95">
        <v>0</v>
      </c>
      <c r="M38" s="169">
        <f t="shared" si="1"/>
        <v>-980000</v>
      </c>
      <c r="N38" s="171"/>
      <c r="O38" s="171"/>
      <c r="P38" s="171"/>
      <c r="Q38" s="171"/>
      <c r="R38" s="171"/>
      <c r="S38" s="171"/>
      <c r="T38" s="172"/>
      <c r="U38" s="171"/>
      <c r="V38" s="172"/>
      <c r="W38" s="134"/>
      <c r="X38" s="134"/>
      <c r="Y38" s="134"/>
      <c r="Z38" s="134"/>
      <c r="AA38" s="134"/>
      <c r="AB38" s="134"/>
      <c r="AC38" s="134"/>
      <c r="AD38" s="134"/>
      <c r="AE38" s="134"/>
    </row>
    <row r="39" spans="1:31" ht="12">
      <c r="A39" s="318" t="s">
        <v>91</v>
      </c>
      <c r="B39" s="319"/>
      <c r="C39" s="319"/>
      <c r="D39" s="4">
        <v>33</v>
      </c>
      <c r="E39" s="95">
        <v>0</v>
      </c>
      <c r="F39" s="95">
        <v>0</v>
      </c>
      <c r="G39" s="95">
        <v>268216.82580000005</v>
      </c>
      <c r="H39" s="95">
        <v>1588338.5999999985</v>
      </c>
      <c r="I39" s="95">
        <v>181076373.60999998</v>
      </c>
      <c r="J39" s="95">
        <v>-149962944.27423745</v>
      </c>
      <c r="K39" s="94">
        <f t="shared" si="8"/>
        <v>32969984.761562526</v>
      </c>
      <c r="L39" s="95">
        <v>0</v>
      </c>
      <c r="M39" s="169">
        <f t="shared" si="1"/>
        <v>32969984.761562526</v>
      </c>
      <c r="N39" s="171"/>
      <c r="O39" s="171"/>
      <c r="P39" s="171"/>
      <c r="Q39" s="171"/>
      <c r="R39" s="171"/>
      <c r="S39" s="171"/>
      <c r="T39" s="172"/>
      <c r="U39" s="171"/>
      <c r="V39" s="172"/>
      <c r="W39" s="134"/>
      <c r="X39" s="134"/>
      <c r="Y39" s="134"/>
      <c r="Z39" s="134"/>
      <c r="AA39" s="134"/>
      <c r="AB39" s="134"/>
      <c r="AC39" s="134"/>
      <c r="AD39" s="134"/>
      <c r="AE39" s="134"/>
    </row>
    <row r="40" spans="1:31" ht="48.75" customHeight="1" thickBot="1">
      <c r="A40" s="325" t="s">
        <v>360</v>
      </c>
      <c r="B40" s="326"/>
      <c r="C40" s="326"/>
      <c r="D40" s="15">
        <v>34</v>
      </c>
      <c r="E40" s="140">
        <f aca="true" t="shared" si="13" ref="E40:J40">E27+E28+E35</f>
        <v>589325800</v>
      </c>
      <c r="F40" s="140">
        <f t="shared" si="13"/>
        <v>681482525.25</v>
      </c>
      <c r="G40" s="140">
        <f t="shared" si="13"/>
        <v>273428913.31380016</v>
      </c>
      <c r="H40" s="140">
        <f t="shared" si="13"/>
        <v>402038575.94000006</v>
      </c>
      <c r="I40" s="140">
        <f t="shared" si="13"/>
        <v>594530662.4229971</v>
      </c>
      <c r="J40" s="140">
        <f t="shared" si="13"/>
        <v>260488474.9827934</v>
      </c>
      <c r="K40" s="140">
        <f t="shared" si="8"/>
        <v>2801294951.9095907</v>
      </c>
      <c r="L40" s="140">
        <f>L27+L28+L35</f>
        <v>0</v>
      </c>
      <c r="M40" s="170">
        <f t="shared" si="1"/>
        <v>2801294951.9095907</v>
      </c>
      <c r="N40" s="172"/>
      <c r="O40" s="172"/>
      <c r="P40" s="172"/>
      <c r="Q40" s="172"/>
      <c r="R40" s="172"/>
      <c r="S40" s="172"/>
      <c r="T40" s="172"/>
      <c r="U40" s="172"/>
      <c r="V40" s="172"/>
      <c r="W40" s="134"/>
      <c r="X40" s="134"/>
      <c r="Y40" s="134"/>
      <c r="Z40" s="134"/>
      <c r="AA40" s="134"/>
      <c r="AB40" s="134"/>
      <c r="AC40" s="134"/>
      <c r="AD40" s="134"/>
      <c r="AE40" s="134"/>
    </row>
    <row r="41" ht="12.75" thickTop="1"/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5:C35"/>
    <mergeCell ref="A40:C40"/>
    <mergeCell ref="A36:C36"/>
    <mergeCell ref="A37:C37"/>
    <mergeCell ref="A38:C38"/>
    <mergeCell ref="A39:C39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16:C16"/>
    <mergeCell ref="A17:C17"/>
    <mergeCell ref="A18:C18"/>
    <mergeCell ref="A19:C19"/>
    <mergeCell ref="A33:C33"/>
    <mergeCell ref="A20:C20"/>
    <mergeCell ref="A21:C21"/>
    <mergeCell ref="A22:C22"/>
    <mergeCell ref="A23:C2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6" r:id="rId1"/>
  <customProperties>
    <customPr name="EpmWorksheetKeyString_GUID" r:id="rId2"/>
  </customProperties>
  <ignoredErrors>
    <ignoredError sqref="E6:M6" numberStoredAsText="1"/>
    <ignoredError sqref="K7:K9" formulaRange="1"/>
    <ignoredError sqref="E24:M24 E27:J28 L27:M28 E30:J30 E35:J35 E40:J40 M25:M26 L30:M30 M29 L35:M35 M31:M34 L40:M40 M36:M39" unlockedFormula="1"/>
    <ignoredError sqref="K10:K23 K25:K26 K27:K40" formula="1" formulaRange="1"/>
    <ignoredError sqref="K25:K26" formulaRange="1" unlockedFormula="1"/>
    <ignoredError sqref="K27:K40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16384" width="9.140625" style="49" customWidth="1"/>
  </cols>
  <sheetData>
    <row r="1" spans="1:10" ht="11.2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340" t="s">
        <v>352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1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341" t="s">
        <v>82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2.7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</row>
    <row r="6" spans="1:10" ht="12.75" customHeight="1">
      <c r="A6" s="341"/>
      <c r="B6" s="341"/>
      <c r="C6" s="341"/>
      <c r="D6" s="341"/>
      <c r="E6" s="341"/>
      <c r="F6" s="341"/>
      <c r="G6" s="341"/>
      <c r="H6" s="341"/>
      <c r="I6" s="341"/>
      <c r="J6" s="341"/>
    </row>
    <row r="7" spans="1:10" ht="12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</row>
    <row r="8" spans="1:10" ht="12.7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2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11.25">
      <c r="A10" s="342"/>
      <c r="B10" s="342"/>
      <c r="C10" s="342"/>
      <c r="D10" s="342"/>
      <c r="E10" s="342"/>
      <c r="F10" s="342"/>
      <c r="G10" s="342"/>
      <c r="H10" s="342"/>
      <c r="I10" s="342"/>
      <c r="J10" s="342"/>
    </row>
    <row r="11" spans="1:10" ht="11.25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1.25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1.2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1.25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1.2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1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1.25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1.25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1.25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1.25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1.2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1.25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1.2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1.2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1.25">
      <c r="A25" s="50"/>
      <c r="B25" s="50"/>
      <c r="C25" s="50"/>
      <c r="D25" s="50"/>
      <c r="E25" s="50"/>
      <c r="F25" s="50"/>
      <c r="G25" s="50"/>
      <c r="H25" s="50"/>
      <c r="J25" s="50"/>
    </row>
    <row r="26" spans="1:10" ht="11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1.25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2019-02-18T11:09:27Z</cp:lastPrinted>
  <dcterms:created xsi:type="dcterms:W3CDTF">2008-10-17T11:51:54Z</dcterms:created>
  <dcterms:modified xsi:type="dcterms:W3CDTF">2019-02-20T21:25:38Z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