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workbookProtection workbookPassword="CA29" lockStructure="1"/>
  <bookViews>
    <workbookView xWindow="0" yWindow="0" windowWidth="28800" windowHeight="14570" activeTab="5"/>
  </bookViews>
  <sheets>
    <sheet name="Opći podaci" sheetId="6" r:id="rId1"/>
    <sheet name="BIL" sheetId="1" r:id="rId2"/>
    <sheet name="RDG" sheetId="2" r:id="rId3"/>
    <sheet name="INT" sheetId="3" r:id="rId4"/>
    <sheet name="IPK" sheetId="5" r:id="rId5"/>
    <sheet name="Bilješke" sheetId="7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2" l="1"/>
  <c r="H41" i="2"/>
  <c r="G41" i="2"/>
  <c r="E41" i="2"/>
  <c r="I41" i="2" l="1"/>
  <c r="F41" i="2"/>
  <c r="L35" i="5"/>
  <c r="L30" i="5"/>
  <c r="L28" i="5" s="1"/>
  <c r="L27" i="5"/>
  <c r="L18" i="5"/>
  <c r="L13" i="5"/>
  <c r="L11" i="5" s="1"/>
  <c r="L10" i="5"/>
  <c r="F10" i="5"/>
  <c r="G10" i="5"/>
  <c r="H10" i="5"/>
  <c r="I10" i="5"/>
  <c r="J10" i="5"/>
  <c r="F13" i="5"/>
  <c r="F11" i="5" s="1"/>
  <c r="G13" i="5"/>
  <c r="H13" i="5"/>
  <c r="H11" i="5" s="1"/>
  <c r="I13" i="5"/>
  <c r="I11" i="5" s="1"/>
  <c r="J13" i="5"/>
  <c r="J11" i="5" s="1"/>
  <c r="F18" i="5"/>
  <c r="G18" i="5"/>
  <c r="H18" i="5"/>
  <c r="I18" i="5"/>
  <c r="J18" i="5"/>
  <c r="F27" i="5"/>
  <c r="G27" i="5"/>
  <c r="H27" i="5"/>
  <c r="I27" i="5"/>
  <c r="J27" i="5"/>
  <c r="F30" i="5"/>
  <c r="F28" i="5" s="1"/>
  <c r="G30" i="5"/>
  <c r="G28" i="5" s="1"/>
  <c r="H30" i="5"/>
  <c r="H28" i="5" s="1"/>
  <c r="I30" i="5"/>
  <c r="I28" i="5" s="1"/>
  <c r="J30" i="5"/>
  <c r="J28" i="5" s="1"/>
  <c r="F35" i="5"/>
  <c r="G35" i="5"/>
  <c r="H35" i="5"/>
  <c r="I35" i="5"/>
  <c r="J35" i="5"/>
  <c r="E35" i="5"/>
  <c r="E30" i="5"/>
  <c r="E28" i="5" s="1"/>
  <c r="E27" i="5"/>
  <c r="E18" i="5"/>
  <c r="E13" i="5"/>
  <c r="E11" i="5" s="1"/>
  <c r="E10" i="5"/>
  <c r="K8" i="5"/>
  <c r="M8" i="5" s="1"/>
  <c r="K9" i="5"/>
  <c r="M9" i="5" s="1"/>
  <c r="K12" i="5"/>
  <c r="M12" i="5" s="1"/>
  <c r="K14" i="5"/>
  <c r="M14" i="5" s="1"/>
  <c r="K15" i="5"/>
  <c r="M15" i="5" s="1"/>
  <c r="K16" i="5"/>
  <c r="M16" i="5" s="1"/>
  <c r="K17" i="5"/>
  <c r="M17" i="5" s="1"/>
  <c r="K19" i="5"/>
  <c r="M19" i="5" s="1"/>
  <c r="K20" i="5"/>
  <c r="M20" i="5" s="1"/>
  <c r="K21" i="5"/>
  <c r="M21" i="5" s="1"/>
  <c r="K22" i="5"/>
  <c r="K24" i="5"/>
  <c r="M24" i="5" s="1"/>
  <c r="K25" i="5"/>
  <c r="M25" i="5" s="1"/>
  <c r="K26" i="5"/>
  <c r="M26" i="5" s="1"/>
  <c r="K29" i="5"/>
  <c r="M29" i="5" s="1"/>
  <c r="K31" i="5"/>
  <c r="M31" i="5" s="1"/>
  <c r="K32" i="5"/>
  <c r="M32" i="5" s="1"/>
  <c r="K33" i="5"/>
  <c r="M33" i="5" s="1"/>
  <c r="K34" i="5"/>
  <c r="M34" i="5" s="1"/>
  <c r="K36" i="5"/>
  <c r="M36" i="5" s="1"/>
  <c r="K37" i="5"/>
  <c r="M37" i="5" s="1"/>
  <c r="K38" i="5"/>
  <c r="M38" i="5" s="1"/>
  <c r="K39" i="5"/>
  <c r="M39" i="5" s="1"/>
  <c r="K7" i="5"/>
  <c r="M7" i="5" s="1"/>
  <c r="I52" i="3"/>
  <c r="H52" i="3"/>
  <c r="I37" i="3"/>
  <c r="H37" i="3"/>
  <c r="H18" i="3"/>
  <c r="I18" i="3"/>
  <c r="I9" i="3"/>
  <c r="I7" i="3" s="1"/>
  <c r="H9" i="3"/>
  <c r="H7" i="3" s="1"/>
  <c r="H13" i="2"/>
  <c r="H74" i="2"/>
  <c r="G74" i="2"/>
  <c r="H66" i="2"/>
  <c r="G66" i="2"/>
  <c r="H61" i="2"/>
  <c r="G61" i="2"/>
  <c r="I61" i="2" s="1"/>
  <c r="H53" i="2"/>
  <c r="G53" i="2"/>
  <c r="H49" i="2"/>
  <c r="G49" i="2"/>
  <c r="I49" i="2" s="1"/>
  <c r="H45" i="2"/>
  <c r="G45" i="2"/>
  <c r="H38" i="2"/>
  <c r="G38" i="2"/>
  <c r="H35" i="2"/>
  <c r="G35" i="2"/>
  <c r="H32" i="2"/>
  <c r="G32" i="2"/>
  <c r="G31" i="2" s="1"/>
  <c r="H28" i="2"/>
  <c r="G28" i="2"/>
  <c r="H25" i="2"/>
  <c r="G25" i="2"/>
  <c r="G13" i="2"/>
  <c r="H7" i="2"/>
  <c r="G7" i="2"/>
  <c r="E74" i="2"/>
  <c r="E66" i="2"/>
  <c r="E61" i="2"/>
  <c r="E53" i="2"/>
  <c r="E49" i="2"/>
  <c r="F49" i="2" s="1"/>
  <c r="E45" i="2"/>
  <c r="E38" i="2"/>
  <c r="E35" i="2"/>
  <c r="E32" i="2"/>
  <c r="E28" i="2"/>
  <c r="E25" i="2"/>
  <c r="E13" i="2"/>
  <c r="E7" i="2"/>
  <c r="D74" i="2"/>
  <c r="D66" i="2"/>
  <c r="D61" i="2"/>
  <c r="D53" i="2"/>
  <c r="F53" i="2" s="1"/>
  <c r="D49" i="2"/>
  <c r="D45" i="2"/>
  <c r="D38" i="2"/>
  <c r="F38" i="2" s="1"/>
  <c r="D35" i="2"/>
  <c r="F35" i="2" s="1"/>
  <c r="D32" i="2"/>
  <c r="D28" i="2"/>
  <c r="D25" i="2"/>
  <c r="D13" i="2"/>
  <c r="D7" i="2"/>
  <c r="F8" i="2"/>
  <c r="I8" i="2"/>
  <c r="F9" i="2"/>
  <c r="I9" i="2"/>
  <c r="F10" i="2"/>
  <c r="I10" i="2"/>
  <c r="F11" i="2"/>
  <c r="I11" i="2"/>
  <c r="F12" i="2"/>
  <c r="I12" i="2"/>
  <c r="F14" i="2"/>
  <c r="I14" i="2"/>
  <c r="F15" i="2"/>
  <c r="I15" i="2"/>
  <c r="F16" i="2"/>
  <c r="I16" i="2"/>
  <c r="F17" i="2"/>
  <c r="I17" i="2"/>
  <c r="F18" i="2"/>
  <c r="I18" i="2"/>
  <c r="F19" i="2"/>
  <c r="I19" i="2"/>
  <c r="F20" i="2"/>
  <c r="I20" i="2"/>
  <c r="F21" i="2"/>
  <c r="I21" i="2"/>
  <c r="F22" i="2"/>
  <c r="I22" i="2"/>
  <c r="F23" i="2"/>
  <c r="I23" i="2"/>
  <c r="F26" i="2"/>
  <c r="I26" i="2"/>
  <c r="F27" i="2"/>
  <c r="I27" i="2"/>
  <c r="I28" i="2"/>
  <c r="F29" i="2"/>
  <c r="I29" i="2"/>
  <c r="F30" i="2"/>
  <c r="I30" i="2"/>
  <c r="F33" i="2"/>
  <c r="I33" i="2"/>
  <c r="F34" i="2"/>
  <c r="I34" i="2"/>
  <c r="F36" i="2"/>
  <c r="I36" i="2"/>
  <c r="F37" i="2"/>
  <c r="I37" i="2"/>
  <c r="F39" i="2"/>
  <c r="I39" i="2"/>
  <c r="F40" i="2"/>
  <c r="I40" i="2"/>
  <c r="F42" i="2"/>
  <c r="I42" i="2"/>
  <c r="F43" i="2"/>
  <c r="I43" i="2"/>
  <c r="F46" i="2"/>
  <c r="I46" i="2"/>
  <c r="F47" i="2"/>
  <c r="I47" i="2"/>
  <c r="F48" i="2"/>
  <c r="I48" i="2"/>
  <c r="F50" i="2"/>
  <c r="I50" i="2"/>
  <c r="F51" i="2"/>
  <c r="I51" i="2"/>
  <c r="F52" i="2"/>
  <c r="I52" i="2"/>
  <c r="I53" i="2"/>
  <c r="F54" i="2"/>
  <c r="I54" i="2"/>
  <c r="F55" i="2"/>
  <c r="I55" i="2"/>
  <c r="F56" i="2"/>
  <c r="I56" i="2"/>
  <c r="F57" i="2"/>
  <c r="I57" i="2"/>
  <c r="F58" i="2"/>
  <c r="I58" i="2"/>
  <c r="F59" i="2"/>
  <c r="I59" i="2"/>
  <c r="F60" i="2"/>
  <c r="I60" i="2"/>
  <c r="F62" i="2"/>
  <c r="I62" i="2"/>
  <c r="F63" i="2"/>
  <c r="I63" i="2"/>
  <c r="F64" i="2"/>
  <c r="I64" i="2"/>
  <c r="I66" i="2"/>
  <c r="F67" i="2"/>
  <c r="I67" i="2"/>
  <c r="F68" i="2"/>
  <c r="I68" i="2"/>
  <c r="F70" i="2"/>
  <c r="I70" i="2"/>
  <c r="F71" i="2"/>
  <c r="I71" i="2"/>
  <c r="F75" i="2"/>
  <c r="I75" i="2"/>
  <c r="F76" i="2"/>
  <c r="I76" i="2"/>
  <c r="F77" i="2"/>
  <c r="I77" i="2"/>
  <c r="F78" i="2"/>
  <c r="I78" i="2"/>
  <c r="F79" i="2"/>
  <c r="I79" i="2"/>
  <c r="F80" i="2"/>
  <c r="I80" i="2"/>
  <c r="F81" i="2"/>
  <c r="I81" i="2"/>
  <c r="F82" i="2"/>
  <c r="I82" i="2"/>
  <c r="F84" i="2"/>
  <c r="I84" i="2"/>
  <c r="F85" i="2"/>
  <c r="I85" i="2"/>
  <c r="F86" i="2"/>
  <c r="I86" i="2"/>
  <c r="H77" i="1"/>
  <c r="H121" i="1"/>
  <c r="G121" i="1"/>
  <c r="I121" i="1" s="1"/>
  <c r="H116" i="1"/>
  <c r="G116" i="1"/>
  <c r="H112" i="1"/>
  <c r="G112" i="1"/>
  <c r="H108" i="1"/>
  <c r="G108" i="1"/>
  <c r="H105" i="1"/>
  <c r="G105" i="1"/>
  <c r="I105" i="1" s="1"/>
  <c r="H97" i="1"/>
  <c r="G97" i="1"/>
  <c r="H92" i="1"/>
  <c r="G92" i="1"/>
  <c r="I92" i="1" s="1"/>
  <c r="H89" i="1"/>
  <c r="G89" i="1"/>
  <c r="H85" i="1"/>
  <c r="G85" i="1"/>
  <c r="I85" i="1" s="1"/>
  <c r="H81" i="1"/>
  <c r="G81" i="1"/>
  <c r="G77" i="1"/>
  <c r="E121" i="1"/>
  <c r="E116" i="1"/>
  <c r="E112" i="1"/>
  <c r="E108" i="1"/>
  <c r="E105" i="1"/>
  <c r="E97" i="1"/>
  <c r="E92" i="1"/>
  <c r="E89" i="1"/>
  <c r="E85" i="1"/>
  <c r="E81" i="1"/>
  <c r="E77" i="1"/>
  <c r="D121" i="1"/>
  <c r="F121" i="1" s="1"/>
  <c r="D116" i="1"/>
  <c r="D112" i="1"/>
  <c r="D108" i="1"/>
  <c r="D105" i="1"/>
  <c r="D97" i="1"/>
  <c r="D92" i="1"/>
  <c r="D89" i="1"/>
  <c r="D85" i="1"/>
  <c r="F85" i="1" s="1"/>
  <c r="D81" i="1"/>
  <c r="D77" i="1"/>
  <c r="G69" i="1"/>
  <c r="G63" i="1"/>
  <c r="G62" i="1" s="1"/>
  <c r="G58" i="1"/>
  <c r="I58" i="1" s="1"/>
  <c r="G54" i="1"/>
  <c r="I54" i="1" s="1"/>
  <c r="G50" i="1"/>
  <c r="G42" i="1"/>
  <c r="H42" i="1"/>
  <c r="H69" i="1"/>
  <c r="H63" i="1"/>
  <c r="I63" i="1" s="1"/>
  <c r="H58" i="1"/>
  <c r="H54" i="1"/>
  <c r="H53" i="1"/>
  <c r="H50" i="1"/>
  <c r="E69" i="1"/>
  <c r="D69" i="1"/>
  <c r="E53" i="1"/>
  <c r="E54" i="1"/>
  <c r="E58" i="1"/>
  <c r="E63" i="1"/>
  <c r="E62" i="1" s="1"/>
  <c r="D63" i="1"/>
  <c r="D62" i="1" s="1"/>
  <c r="D58" i="1"/>
  <c r="D54" i="1"/>
  <c r="F54" i="1" s="1"/>
  <c r="E50" i="1"/>
  <c r="D50" i="1"/>
  <c r="F50" i="1" s="1"/>
  <c r="E42" i="1"/>
  <c r="F42" i="1" s="1"/>
  <c r="D42" i="1"/>
  <c r="G17" i="1"/>
  <c r="H36" i="1"/>
  <c r="I36" i="1" s="1"/>
  <c r="G36" i="1"/>
  <c r="H30" i="1"/>
  <c r="G30" i="1"/>
  <c r="I30" i="1" s="1"/>
  <c r="H25" i="1"/>
  <c r="G25" i="1"/>
  <c r="H22" i="1"/>
  <c r="G22" i="1"/>
  <c r="H17" i="1"/>
  <c r="H11" i="1"/>
  <c r="G11" i="1"/>
  <c r="H8" i="1"/>
  <c r="G8" i="1"/>
  <c r="E36" i="1"/>
  <c r="E30" i="1"/>
  <c r="E25" i="1"/>
  <c r="E22" i="1"/>
  <c r="E17" i="1"/>
  <c r="D36" i="1"/>
  <c r="D30" i="1"/>
  <c r="D25" i="1"/>
  <c r="D22" i="1"/>
  <c r="D17" i="1"/>
  <c r="E11" i="1"/>
  <c r="D11" i="1"/>
  <c r="E8" i="1"/>
  <c r="D8" i="1"/>
  <c r="I78" i="1"/>
  <c r="I79" i="1"/>
  <c r="I80" i="1"/>
  <c r="I82" i="1"/>
  <c r="I83" i="1"/>
  <c r="I84" i="1"/>
  <c r="I86" i="1"/>
  <c r="I87" i="1"/>
  <c r="I88" i="1"/>
  <c r="I90" i="1"/>
  <c r="I91" i="1"/>
  <c r="I93" i="1"/>
  <c r="I94" i="1"/>
  <c r="I95" i="1"/>
  <c r="I96" i="1"/>
  <c r="I98" i="1"/>
  <c r="I99" i="1"/>
  <c r="I100" i="1"/>
  <c r="I101" i="1"/>
  <c r="I102" i="1"/>
  <c r="I103" i="1"/>
  <c r="I104" i="1"/>
  <c r="I106" i="1"/>
  <c r="I107" i="1"/>
  <c r="I109" i="1"/>
  <c r="I110" i="1"/>
  <c r="I111" i="1"/>
  <c r="I112" i="1"/>
  <c r="I113" i="1"/>
  <c r="I114" i="1"/>
  <c r="I115" i="1"/>
  <c r="I117" i="1"/>
  <c r="I118" i="1"/>
  <c r="I119" i="1"/>
  <c r="I120" i="1"/>
  <c r="I122" i="1"/>
  <c r="I123" i="1"/>
  <c r="I125" i="1"/>
  <c r="F78" i="1"/>
  <c r="F79" i="1"/>
  <c r="F80" i="1"/>
  <c r="F82" i="1"/>
  <c r="F83" i="1"/>
  <c r="F84" i="1"/>
  <c r="F86" i="1"/>
  <c r="F87" i="1"/>
  <c r="F88" i="1"/>
  <c r="F90" i="1"/>
  <c r="F91" i="1"/>
  <c r="F93" i="1"/>
  <c r="F94" i="1"/>
  <c r="F95" i="1"/>
  <c r="F96" i="1"/>
  <c r="F98" i="1"/>
  <c r="F99" i="1"/>
  <c r="F100" i="1"/>
  <c r="F101" i="1"/>
  <c r="F102" i="1"/>
  <c r="F103" i="1"/>
  <c r="F104" i="1"/>
  <c r="F105" i="1"/>
  <c r="F106" i="1"/>
  <c r="F107" i="1"/>
  <c r="F109" i="1"/>
  <c r="F110" i="1"/>
  <c r="F111" i="1"/>
  <c r="F113" i="1"/>
  <c r="F114" i="1"/>
  <c r="F115" i="1"/>
  <c r="F117" i="1"/>
  <c r="F118" i="1"/>
  <c r="F119" i="1"/>
  <c r="F120" i="1"/>
  <c r="F122" i="1"/>
  <c r="F123" i="1"/>
  <c r="F125" i="1"/>
  <c r="F74" i="1"/>
  <c r="I65" i="1"/>
  <c r="I66" i="1"/>
  <c r="I67" i="1"/>
  <c r="I68" i="1"/>
  <c r="I70" i="1"/>
  <c r="I71" i="1"/>
  <c r="I72" i="1"/>
  <c r="I74" i="1"/>
  <c r="F52" i="1"/>
  <c r="F55" i="1"/>
  <c r="F56" i="1"/>
  <c r="F57" i="1"/>
  <c r="F58" i="1"/>
  <c r="F59" i="1"/>
  <c r="F60" i="1"/>
  <c r="F61" i="1"/>
  <c r="F64" i="1"/>
  <c r="F65" i="1"/>
  <c r="F66" i="1"/>
  <c r="F67" i="1"/>
  <c r="F68" i="1"/>
  <c r="F69" i="1"/>
  <c r="F70" i="1"/>
  <c r="F71" i="1"/>
  <c r="F72" i="1"/>
  <c r="I39" i="1"/>
  <c r="I40" i="1"/>
  <c r="I41" i="1"/>
  <c r="I43" i="1"/>
  <c r="I44" i="1"/>
  <c r="I45" i="1"/>
  <c r="I46" i="1"/>
  <c r="I47" i="1"/>
  <c r="I48" i="1"/>
  <c r="I49" i="1"/>
  <c r="I51" i="1"/>
  <c r="I52" i="1"/>
  <c r="I55" i="1"/>
  <c r="I56" i="1"/>
  <c r="I57" i="1"/>
  <c r="I59" i="1"/>
  <c r="I60" i="1"/>
  <c r="I61" i="1"/>
  <c r="I64" i="1"/>
  <c r="F9" i="1"/>
  <c r="F10" i="1"/>
  <c r="F12" i="1"/>
  <c r="F13" i="1"/>
  <c r="F14" i="1"/>
  <c r="F16" i="1"/>
  <c r="F17" i="1"/>
  <c r="F18" i="1"/>
  <c r="F19" i="1"/>
  <c r="F20" i="1"/>
  <c r="F23" i="1"/>
  <c r="F24" i="1"/>
  <c r="F26" i="1"/>
  <c r="F27" i="1"/>
  <c r="F28" i="1"/>
  <c r="F29" i="1"/>
  <c r="F31" i="1"/>
  <c r="F32" i="1"/>
  <c r="F33" i="1"/>
  <c r="F34" i="1"/>
  <c r="F35" i="1"/>
  <c r="F37" i="1"/>
  <c r="F38" i="1"/>
  <c r="F39" i="1"/>
  <c r="F40" i="1"/>
  <c r="F41" i="1"/>
  <c r="F43" i="1"/>
  <c r="F44" i="1"/>
  <c r="F45" i="1"/>
  <c r="F46" i="1"/>
  <c r="F47" i="1"/>
  <c r="F48" i="1"/>
  <c r="F49" i="1"/>
  <c r="F51" i="1"/>
  <c r="I9" i="1"/>
  <c r="I10" i="1"/>
  <c r="I12" i="1"/>
  <c r="I13" i="1"/>
  <c r="I14" i="1"/>
  <c r="I16" i="1"/>
  <c r="I18" i="1"/>
  <c r="I19" i="1"/>
  <c r="I20" i="1"/>
  <c r="I23" i="1"/>
  <c r="I24" i="1"/>
  <c r="I26" i="1"/>
  <c r="I27" i="1"/>
  <c r="I28" i="1"/>
  <c r="I29" i="1"/>
  <c r="I31" i="1"/>
  <c r="I32" i="1"/>
  <c r="I33" i="1"/>
  <c r="I34" i="1"/>
  <c r="I35" i="1"/>
  <c r="I37" i="1"/>
  <c r="I38" i="1"/>
  <c r="I8" i="1"/>
  <c r="M22" i="5" l="1"/>
  <c r="F92" i="1"/>
  <c r="H40" i="5"/>
  <c r="H6" i="3"/>
  <c r="I35" i="2"/>
  <c r="H24" i="2"/>
  <c r="E31" i="2"/>
  <c r="F31" i="2" s="1"/>
  <c r="D24" i="2"/>
  <c r="I116" i="1"/>
  <c r="I108" i="1"/>
  <c r="G76" i="1"/>
  <c r="H76" i="1"/>
  <c r="I25" i="1"/>
  <c r="F25" i="1"/>
  <c r="I11" i="1"/>
  <c r="G53" i="1"/>
  <c r="I53" i="1" s="1"/>
  <c r="F116" i="1"/>
  <c r="H31" i="2"/>
  <c r="I31" i="2" s="1"/>
  <c r="I38" i="2"/>
  <c r="K10" i="5"/>
  <c r="M10" i="5" s="1"/>
  <c r="H23" i="5"/>
  <c r="F89" i="1"/>
  <c r="F32" i="2"/>
  <c r="D72" i="2"/>
  <c r="F28" i="2"/>
  <c r="E23" i="5"/>
  <c r="J23" i="5"/>
  <c r="F23" i="5"/>
  <c r="K13" i="5"/>
  <c r="M13" i="5" s="1"/>
  <c r="F22" i="1"/>
  <c r="I17" i="1"/>
  <c r="I69" i="1"/>
  <c r="E44" i="2"/>
  <c r="F66" i="2"/>
  <c r="G72" i="2"/>
  <c r="G40" i="5"/>
  <c r="L23" i="5"/>
  <c r="F30" i="1"/>
  <c r="G21" i="1"/>
  <c r="E76" i="1"/>
  <c r="E124" i="1" s="1"/>
  <c r="F112" i="1"/>
  <c r="F13" i="2"/>
  <c r="H58" i="3"/>
  <c r="H60" i="3" s="1"/>
  <c r="H62" i="3" s="1"/>
  <c r="J40" i="5"/>
  <c r="F40" i="5"/>
  <c r="H124" i="1"/>
  <c r="H21" i="1"/>
  <c r="H15" i="1" s="1"/>
  <c r="I77" i="1"/>
  <c r="F25" i="2"/>
  <c r="F7" i="2"/>
  <c r="D31" i="2"/>
  <c r="D44" i="2"/>
  <c r="E24" i="2"/>
  <c r="F24" i="2" s="1"/>
  <c r="G24" i="2"/>
  <c r="I24" i="2" s="1"/>
  <c r="H44" i="2"/>
  <c r="E40" i="5"/>
  <c r="D53" i="1"/>
  <c r="F53" i="1" s="1"/>
  <c r="I50" i="1"/>
  <c r="H62" i="1"/>
  <c r="I62" i="1" s="1"/>
  <c r="I81" i="1"/>
  <c r="I89" i="1"/>
  <c r="I74" i="2"/>
  <c r="L40" i="5"/>
  <c r="I45" i="2"/>
  <c r="G44" i="2"/>
  <c r="F45" i="2"/>
  <c r="I7" i="2"/>
  <c r="F108" i="1"/>
  <c r="I23" i="5"/>
  <c r="F74" i="2"/>
  <c r="I42" i="1"/>
  <c r="I40" i="5"/>
  <c r="K35" i="5"/>
  <c r="M35" i="5" s="1"/>
  <c r="G11" i="5"/>
  <c r="G23" i="5" s="1"/>
  <c r="K27" i="5"/>
  <c r="M27" i="5" s="1"/>
  <c r="K18" i="5"/>
  <c r="K28" i="5"/>
  <c r="M28" i="5" s="1"/>
  <c r="K30" i="5"/>
  <c r="M30" i="5" s="1"/>
  <c r="I6" i="3"/>
  <c r="I58" i="3" s="1"/>
  <c r="I60" i="3" s="1"/>
  <c r="I62" i="3" s="1"/>
  <c r="H65" i="2"/>
  <c r="H69" i="2" s="1"/>
  <c r="H83" i="2" s="1"/>
  <c r="I32" i="2"/>
  <c r="I13" i="2"/>
  <c r="I25" i="2"/>
  <c r="H72" i="2"/>
  <c r="E72" i="2"/>
  <c r="F61" i="2"/>
  <c r="I97" i="1"/>
  <c r="F81" i="1"/>
  <c r="F97" i="1"/>
  <c r="D76" i="1"/>
  <c r="F77" i="1"/>
  <c r="F62" i="1"/>
  <c r="F63" i="1"/>
  <c r="I22" i="1"/>
  <c r="G15" i="1"/>
  <c r="F36" i="1"/>
  <c r="E21" i="1"/>
  <c r="E15" i="1" s="1"/>
  <c r="E73" i="1" s="1"/>
  <c r="D21" i="1"/>
  <c r="D15" i="1" s="1"/>
  <c r="F11" i="1"/>
  <c r="F8" i="1"/>
  <c r="M18" i="5" l="1"/>
  <c r="G124" i="1"/>
  <c r="I76" i="1"/>
  <c r="H73" i="2"/>
  <c r="F72" i="2"/>
  <c r="F44" i="2"/>
  <c r="D73" i="2"/>
  <c r="I72" i="2"/>
  <c r="D73" i="1"/>
  <c r="F73" i="1" s="1"/>
  <c r="K40" i="5"/>
  <c r="M40" i="5" s="1"/>
  <c r="I44" i="2"/>
  <c r="H73" i="1"/>
  <c r="D65" i="2"/>
  <c r="D69" i="2" s="1"/>
  <c r="D83" i="2" s="1"/>
  <c r="E65" i="2"/>
  <c r="E69" i="2" s="1"/>
  <c r="E83" i="2" s="1"/>
  <c r="E73" i="2"/>
  <c r="I15" i="1"/>
  <c r="F76" i="1"/>
  <c r="D124" i="1"/>
  <c r="F124" i="1" s="1"/>
  <c r="F21" i="1"/>
  <c r="K23" i="5"/>
  <c r="I21" i="1"/>
  <c r="G73" i="1"/>
  <c r="G73" i="2"/>
  <c r="G65" i="2"/>
  <c r="G69" i="2" s="1"/>
  <c r="I69" i="2" s="1"/>
  <c r="K11" i="5"/>
  <c r="M11" i="5" s="1"/>
  <c r="F15" i="1"/>
  <c r="M23" i="5" l="1"/>
  <c r="I124" i="1"/>
  <c r="I73" i="2"/>
  <c r="F73" i="2"/>
  <c r="F69" i="2"/>
  <c r="I73" i="1"/>
  <c r="F83" i="2"/>
  <c r="F65" i="2"/>
  <c r="G83" i="2"/>
  <c r="I83" i="2" s="1"/>
  <c r="I65" i="2"/>
</calcChain>
</file>

<file path=xl/sharedStrings.xml><?xml version="1.0" encoding="utf-8"?>
<sst xmlns="http://schemas.openxmlformats.org/spreadsheetml/2006/main" count="416" uniqueCount="384">
  <si>
    <t>Izvještaj o financijskom položaju (Bilanca)</t>
  </si>
  <si>
    <t>u kunama</t>
  </si>
  <si>
    <t>Naziv pozicije</t>
  </si>
  <si>
    <t>AOP
oznaka</t>
  </si>
  <si>
    <t>Zadnji dan prethodne poslovne godine</t>
  </si>
  <si>
    <t>Na izvještajni datum tekućeg razdoblja</t>
  </si>
  <si>
    <t>Život</t>
  </si>
  <si>
    <t>Neživot</t>
  </si>
  <si>
    <t>Ukupno</t>
  </si>
  <si>
    <t>5(3+4)</t>
  </si>
  <si>
    <t>8(6+7)</t>
  </si>
  <si>
    <t>AKTIVA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</si>
  <si>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</si>
  <si>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t xml:space="preserve">    1. Goodwill </t>
  </si>
  <si>
    <t xml:space="preserve">    2. Ostala nematerijalna imovina </t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</si>
  <si>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</si>
  <si>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</si>
  <si>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</si>
  <si>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</si>
  <si>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</si>
  <si>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  1. Dionice i udjeli u podružnicama</t>
  </si>
  <si>
    <t xml:space="preserve">       2. Dionice i udjeli u pridruženim društvima</t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</si>
  <si>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</si>
  <si>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</si>
  <si>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</si>
  <si>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</si>
  <si>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</si>
  <si>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</si>
  <si>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</si>
  <si>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</si>
  <si>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2.3. Udjeli u investicijskim fondovima </t>
  </si>
  <si>
    <t xml:space="preserve">          2.4. Ostalo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</si>
  <si>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</si>
  <si>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</si>
  <si>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</si>
  <si>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3.4. Udjeli u investicijskim fondovima 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</si>
  <si>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</si>
  <si>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</si>
  <si>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</si>
  <si>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4.2. Zajmovi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</si>
  <si>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</si>
  <si>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</si>
  <si>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</si>
  <si>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</si>
  <si>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</si>
  <si>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</si>
  <si>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3. Pričuva šteta, udio reosiguranja </t>
  </si>
  <si>
    <t xml:space="preserve">    4. Pričuve za bonuse i popuste, udio reosiguranja</t>
  </si>
  <si>
    <t xml:space="preserve">    5. Pričuva za kolebanje šteta, udio reosiguranja</t>
  </si>
  <si>
    <t xml:space="preserve">    6. Druge tehničke pričuve,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</si>
  <si>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</si>
  <si>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t xml:space="preserve">    1. Odgođena porezna imovina </t>
  </si>
  <si>
    <t xml:space="preserve">    2. Tekuća porezna imovina </t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</si>
  <si>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</si>
  <si>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</si>
  <si>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1.1. Od ugovaratelja osiguranja</t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</si>
  <si>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</si>
  <si>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</si>
  <si>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</si>
  <si>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3.1. Potraživanja iz drugih poslova osiguranja </t>
  </si>
  <si>
    <t xml:space="preserve">        3.2. Potraživanja za prihode iz ulaganja </t>
  </si>
  <si>
    <t xml:space="preserve">        3.3. Ostala potraživanja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</si>
  <si>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</si>
  <si>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</si>
  <si>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</si>
  <si>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</si>
  <si>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</si>
  <si>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</si>
  <si>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</si>
  <si>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</si>
  <si>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t xml:space="preserve">    1. Razgraničene kamate i najamnine </t>
  </si>
  <si>
    <t xml:space="preserve">    2. Razgraničeni troškovi pribave </t>
  </si>
  <si>
    <t xml:space="preserve">    3. Ostali plaćeni troškovi budućeg razdoblja i nedospjela naplata prihoda </t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</si>
  <si>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</si>
  <si>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</si>
  <si>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t>PASIVA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</si>
  <si>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</si>
  <si>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</si>
  <si>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1.1. Uplaćeni kapital - redovne dionice </t>
  </si>
  <si>
    <t xml:space="preserve">        1.2. Uplaćeni kapital - povlaštene dionice </t>
  </si>
  <si>
    <t xml:space="preserve">    2. Premije na emitirane dionice (rezerve kapitala)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</si>
  <si>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</si>
  <si>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3.1. Zemljišta i građevinskih objekata </t>
  </si>
  <si>
    <t xml:space="preserve">        3.2. Financijske imovine raspoložive za prodaju</t>
  </si>
  <si>
    <t xml:space="preserve">        3.3. Ostale revalorizacijske rezerve 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</si>
  <si>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</si>
  <si>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t xml:space="preserve">        4.1. Zakonske rezerve </t>
  </si>
  <si>
    <t xml:space="preserve">        4.2. Statutarna rezerva </t>
  </si>
  <si>
    <t xml:space="preserve">        4.3. Ostale rezerve </t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</si>
  <si>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</si>
  <si>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t xml:space="preserve">        5.1. Zadržana dobit </t>
  </si>
  <si>
    <t xml:space="preserve">        5.2. Preneseni gubitak (-) </t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</si>
  <si>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</si>
  <si>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        6.1. Dobit tekućeg obračunskog razdoblja </t>
  </si>
  <si>
    <t xml:space="preserve">        6.2. Gubitak tekućeg obračunskog razdoblja (-) </t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</si>
  <si>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</si>
  <si>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</si>
  <si>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</si>
  <si>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</si>
  <si>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</si>
  <si>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</si>
  <si>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</si>
  <si>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5. Pričuva za kolebanje šteta, bruto iznos </t>
  </si>
  <si>
    <t xml:space="preserve">    6. Druge tehničke pričuve,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</si>
  <si>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</si>
  <si>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t xml:space="preserve">    1. Pričuve za mirovine i slične obveze </t>
  </si>
  <si>
    <t xml:space="preserve">    2. Ostale pričuve </t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</si>
  <si>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</si>
  <si>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    1. Odgođena porezna obveza </t>
  </si>
  <si>
    <t xml:space="preserve">    2. Tekuća porezna obveza </t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</si>
  <si>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</si>
  <si>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</si>
  <si>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1. Obveze po zajmovima </t>
  </si>
  <si>
    <t xml:space="preserve">    2. Obveze po izdanim financijskim instrumentima</t>
  </si>
  <si>
    <t xml:space="preserve">    3. Ostale financijske obveze 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</si>
  <si>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</si>
  <si>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</si>
  <si>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</si>
  <si>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</si>
  <si>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</si>
  <si>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</si>
  <si>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</si>
  <si>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M) IZVANBILANČNI ZAPISI </t>
  </si>
  <si>
    <t xml:space="preserve">     I. Ulaganja u zemljišta i građevinske objekte koji ne služe društvu za provođenje djelatnosti</t>
  </si>
  <si>
    <r>
      <t xml:space="preserve">    II. Ulaganja u podružnice, pridružena društva i zajedničke pothvate </t>
    </r>
    <r>
      <rPr>
        <sz val="8"/>
        <rFont val="Arial"/>
        <family val="2"/>
        <charset val="238"/>
      </rPr>
      <t>(AOP 011 do 013)</t>
    </r>
  </si>
  <si>
    <t xml:space="preserve">       3. Financijska imovina po fer vrijednosti kroz račun dobiti i gubitka (AOP 024 do 028) </t>
  </si>
  <si>
    <t>E) POSEBNE PRIČUVE ZA ŽIVOTNA OSIGURANJA KOD KOJIH UGOVARATELJ OSIGURANJA SNOSI RIZIK ULAGANJA, bruto iznos</t>
  </si>
  <si>
    <t>Izvještaj o sveobuhvatnoj dobiti (Račun dobiti i gubitka)</t>
  </si>
  <si>
    <t>Isto razdoblje prethodne godine</t>
  </si>
  <si>
    <t>Tekuće razdoblje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</si>
  <si>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</si>
  <si>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1. Zaračunate bruto premije </t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</si>
  <si>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</si>
  <si>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</si>
  <si>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</si>
  <si>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</si>
  <si>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</si>
  <si>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</si>
  <si>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</si>
  <si>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3. Prihodi od kamata </t>
  </si>
  <si>
    <t xml:space="preserve">   4. Nerealizirani dobici od ulaganja</t>
  </si>
  <si>
    <t xml:space="preserve">   5. Realizirani dobici od ulaganja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</si>
  <si>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</si>
  <si>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</si>
  <si>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</si>
  <si>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</si>
  <si>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</si>
  <si>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</si>
  <si>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</si>
  <si>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</si>
  <si>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</si>
  <si>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</si>
  <si>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  2.1. Bruto iznos </t>
  </si>
  <si>
    <t xml:space="preserve">        2.3. Udio reosiguratelja 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</si>
  <si>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</si>
  <si>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</si>
  <si>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</si>
  <si>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</si>
  <si>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</si>
  <si>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</si>
  <si>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r>
      <t xml:space="preserve">VIII. Promjena posebne pričuve za životna osiguranja kod kojih ugovaratelj osiguranja snosi rizik ulaganja, neto od reosiguranja (+/-)
        </t>
    </r>
    <r>
      <rPr>
        <sz val="8"/>
        <rFont val="Arial"/>
        <family val="2"/>
        <charset val="238"/>
      </rPr>
      <t>(AOP 150+151)</t>
    </r>
  </si>
  <si>
    <t xml:space="preserve">       1. Bruto iznos (-)</t>
  </si>
  <si>
    <t xml:space="preserve">       3. Udio reosiguratelja (+)</t>
  </si>
  <si>
    <t xml:space="preserve">     1. Ovisni o rezultatu (bonusi) </t>
  </si>
  <si>
    <t xml:space="preserve">     2. Neovisni o rezultatu (popusti) </t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</si>
  <si>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</si>
  <si>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</si>
  <si>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</si>
  <si>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</si>
  <si>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</si>
  <si>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2. Troškovi uprave (administrativni troškovi) (AOP 161 do 163)</t>
  </si>
  <si>
    <t xml:space="preserve">        2.1. Amortizacija</t>
  </si>
  <si>
    <t xml:space="preserve">        2.2. Plaće, porezi i doprinosi iz i na plaće </t>
  </si>
  <si>
    <t xml:space="preserve">        2.3. Ostali troškovi uprave 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</si>
  <si>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</si>
  <si>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2. Kamate </t>
  </si>
  <si>
    <t xml:space="preserve">      3. Umanjenje vrijednosti ulaganja </t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</si>
  <si>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</si>
  <si>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</si>
  <si>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</si>
  <si>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t xml:space="preserve">      7. Ostali troškovi ulaganja </t>
  </si>
  <si>
    <t xml:space="preserve">      1. Troškovi za preventivnu djelatnost </t>
  </si>
  <si>
    <t xml:space="preserve">      2. Ostali tehnički troškovi osiguranja </t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</si>
  <si>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</si>
  <si>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</si>
  <si>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</si>
  <si>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</si>
  <si>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1. Pripisano imateljima kapitala matice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</si>
  <si>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</si>
  <si>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</si>
  <si>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XVIII. UKUPNI RASHODI </t>
    </r>
    <r>
      <rPr>
        <sz val="8"/>
        <rFont val="Arial"/>
        <family val="2"/>
        <charset val="238"/>
      </rPr>
      <t>(AOP 135+142+149+152+155+164+172+175+178)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</si>
  <si>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</si>
  <si>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</si>
  <si>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</si>
  <si>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</si>
  <si>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</si>
  <si>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</si>
  <si>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</si>
  <si>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</si>
  <si>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t>XXI. Reklasifikacijske usklade</t>
  </si>
  <si>
    <t>IZVJEŠTAJ O NOVČANIM TOKOVIMA - Indirektna metoda</t>
  </si>
  <si>
    <t>Opis pozicije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</si>
  <si>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</si>
  <si>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Tekuće poslovno razdoblje</t>
  </si>
  <si>
    <t>3</t>
  </si>
  <si>
    <t>4</t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</si>
  <si>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</si>
  <si>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</si>
  <si>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1.1. Dobit/gubitak prije poreza </t>
  </si>
  <si>
    <t xml:space="preserve">       1.2. Usklađenja: (AOP 005 do 012)</t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</si>
  <si>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</si>
  <si>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</si>
  <si>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</si>
  <si>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</si>
  <si>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</si>
  <si>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</si>
  <si>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</si>
  <si>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</si>
  <si>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2. Povećanje/smanjenje poslovne imovine i obveza (AOP 014 do 030)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</si>
  <si>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</si>
  <si>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</si>
  <si>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</si>
  <si>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</si>
  <si>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</si>
  <si>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</si>
  <si>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</si>
  <si>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</si>
  <si>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</si>
  <si>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2.10. Povećanje/smanjenje plaćenih troškova budućeg razdoblja i nedospjele naplate prihoda </t>
  </si>
  <si>
    <t xml:space="preserve">       2.11. Povećanje/smanjenje tehničkih pričuva </t>
  </si>
  <si>
    <t xml:space="preserve">       2.12. Povećanje/smanjenje posebnih pričuva za životna osiguranja kod kojih ugovaratelj  osiguranja snosi rizik ulaganja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</si>
  <si>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</si>
  <si>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</si>
  <si>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</si>
  <si>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</si>
  <si>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 budućeg razdoblja </t>
  </si>
  <si>
    <t xml:space="preserve">   3. Plaćeni porez na dobit </t>
  </si>
  <si>
    <t>II. NOVČANI TOK IZ ULAGAČKIH AKTIVNOSTI (AOP 033 do 046)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</si>
  <si>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</si>
  <si>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</si>
  <si>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</si>
  <si>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</si>
  <si>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</si>
  <si>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</si>
  <si>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</si>
  <si>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</si>
  <si>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</si>
  <si>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</si>
  <si>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</si>
  <si>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</si>
  <si>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</si>
  <si>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</si>
  <si>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>III. NOVČANI TOK OD FINANCIJSKIH AKTIVNOSTI  (AOP 048 do 052)</t>
  </si>
  <si>
    <t xml:space="preserve">    1. Novčani primici uslijed povećanja temeljnog kapitala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</si>
  <si>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</si>
  <si>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</si>
  <si>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</si>
  <si>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</si>
  <si>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ČISTI NOVČANI TOK (AOP 001 + 032 + 047)</t>
  </si>
  <si>
    <t>IV. UČINCI PROMJENE TEČAJEVA STRANIH VALUTA NA NOVAC I NOVČANE EKVIVALENTE</t>
  </si>
  <si>
    <t>V. NETO POVEĆANJE/SMANJENJE NOVCA I NOVČANIH EKVIVALENATA (053+054)</t>
  </si>
  <si>
    <t xml:space="preserve">Novac i novčani ekvivalenti na početku razdoblja </t>
  </si>
  <si>
    <t>Novac i novčani ekvivalenti na kraju razdoblja (AOP 055 + 056)</t>
  </si>
  <si>
    <t>IZVJEŠTAJ O PROMJENAMA KAPITALA</t>
  </si>
  <si>
    <t>Opis stavke</t>
  </si>
  <si>
    <t>Rapspodjeljivo vlasnicima matice</t>
  </si>
  <si>
    <t>Raspodjeljivo nekontrolira-jućem interesu</t>
  </si>
  <si>
    <t>Ukupno kapital i rezerve
(9+10)</t>
  </si>
  <si>
    <t>Uplaćeni kapital (redovne i povlaštene dionice)</t>
  </si>
  <si>
    <t>Premije na emitirane dionice</t>
  </si>
  <si>
    <t>Revalorizacijske rezerve</t>
  </si>
  <si>
    <t>Rezerve (zakonske, statutarne, ostale)</t>
  </si>
  <si>
    <t>Zadržana dobit ili preneseni gubitak</t>
  </si>
  <si>
    <t>Dobit/gubitak tekuće godine</t>
  </si>
  <si>
    <t>Ukupno kapital i rezerve
(3 do 8)</t>
  </si>
  <si>
    <t>5</t>
  </si>
  <si>
    <t>6</t>
  </si>
  <si>
    <t>7</t>
  </si>
  <si>
    <t>8</t>
  </si>
  <si>
    <t>9</t>
  </si>
  <si>
    <t>10</t>
  </si>
  <si>
    <t>11</t>
  </si>
  <si>
    <t>II. Stanje na dan početka  prethodne poslovne godine   (prepravljeno)</t>
  </si>
  <si>
    <t>III. Sveobuhvatna dobit ili gubitak istog razdoblja prethodne godine (AOP 006 + AOP 007)</t>
  </si>
  <si>
    <t>VI. Stanje na dan početka tekuće poslovne godine</t>
  </si>
  <si>
    <t xml:space="preserve">Promjena računovodstvenih politika  </t>
  </si>
  <si>
    <t>Ispravak pogreški prethodnih razdoblja</t>
  </si>
  <si>
    <t>Dobit ili gubitak razdoblja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</si>
  <si>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</si>
  <si>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</si>
  <si>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</si>
  <si>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</si>
  <si>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</si>
  <si>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</si>
  <si>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</si>
  <si>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</si>
  <si>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Ostala sveobuhvatna dobit ili gubitak istog razdoblja prethodne godine (AOP 008 do AOP 11)</t>
  </si>
  <si>
    <t>Nerealizirani dobici ili gubici od materijalne imovine (zemljišta i građevinski objekti)</t>
  </si>
  <si>
    <t>IV. Transakcije s vlasnicima (prethodno razdoblje)</t>
  </si>
  <si>
    <t>V. Stanje na zadnji dan izvještajnog razdoblja u prethodnoj godini</t>
  </si>
  <si>
    <t>VII. Stanje na dan početka tekuće poslovne godine (prepravljeno)</t>
  </si>
  <si>
    <t>VIII.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</si>
  <si>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</si>
  <si>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</si>
  <si>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</si>
  <si>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</si>
  <si>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</si>
  <si>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t>Ostala sveobuhvatna dobit ili gubitak tekuće godine</t>
  </si>
  <si>
    <t xml:space="preserve">    7. Posebne pričuve za životna osiguranja kod kojih ugovaratelj osiguranja snosi rizik ulaganja, udio reosiguranja</t>
  </si>
  <si>
    <r>
      <t xml:space="preserve">K) ODGOĐENO PLAĆANJE TROŠKOVA I PRIHOD BUDUĆEG RAZDOBLJA </t>
    </r>
    <r>
      <rPr>
        <sz val="8"/>
        <rFont val="Arial"/>
        <family val="2"/>
        <charset val="238"/>
      </rPr>
      <t>(AOP 114+115)</t>
    </r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</si>
  <si>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reosiguranja </t>
    </r>
    <r>
      <rPr>
        <sz val="8"/>
        <rFont val="Arial"/>
        <family val="2"/>
        <charset val="238"/>
      </rPr>
      <t>(AOP 143+146)</t>
    </r>
  </si>
  <si>
    <t xml:space="preserve">      1. Amortizacija zemljišta i građevinskih objekata koji ne služe društvu za obavljanje djelatnosti</t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</si>
  <si>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</si>
  <si>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</si>
  <si>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</si>
  <si>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</si>
  <si>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</si>
  <si>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t>I. Stanje na dan početka prethodne poslovne godine</t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</si>
  <si>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</si>
  <si>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</si>
  <si>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</si>
  <si>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</si>
  <si>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</si>
  <si>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</si>
  <si>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</si>
  <si>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</si>
  <si>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</si>
  <si>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</si>
  <si>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</si>
  <si>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</si>
  <si>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</si>
  <si>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</si>
  <si>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</si>
  <si>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</si>
  <si>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</si>
  <si>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</si>
  <si>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</si>
  <si>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</si>
  <si>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</si>
  <si>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</si>
  <si>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</si>
  <si>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 xml:space="preserve">Godišnji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</si>
  <si>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</si>
  <si>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</si>
  <si>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</si>
  <si>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</si>
  <si>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</si>
  <si>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</si>
  <si>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</si>
  <si>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</si>
  <si>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</si>
  <si>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</si>
  <si>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</si>
  <si>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</si>
  <si>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</si>
  <si>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</si>
  <si>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</si>
  <si>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</si>
  <si>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</si>
  <si>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 xml:space="preserve">IX. Izdaci za povrate premija (bonusi i popusti), neto od reosiguranja </t>
    </r>
    <r>
      <rPr>
        <sz val="8"/>
        <rFont val="Arial"/>
        <family val="2"/>
        <charset val="238"/>
      </rPr>
      <t xml:space="preserve"> (AOP 153+154)</t>
    </r>
  </si>
  <si>
    <r>
      <t xml:space="preserve">XII. Ostali tehnički troškovi, neto od reosiguranja 
      </t>
    </r>
    <r>
      <rPr>
        <sz val="8"/>
        <rFont val="Arial"/>
        <family val="2"/>
        <charset val="238"/>
      </rPr>
      <t>(AOP 173+174)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</si>
  <si>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  135+142+149+152+155+164+172+175)</t>
    </r>
  </si>
  <si>
    <t>2018.</t>
  </si>
  <si>
    <t>03276147</t>
  </si>
  <si>
    <t>HR</t>
  </si>
  <si>
    <t>080051022</t>
  </si>
  <si>
    <t>26187994862</t>
  </si>
  <si>
    <t>199</t>
  </si>
  <si>
    <t>74780000M0GHQ1VXJU20</t>
  </si>
  <si>
    <t>Croatia osiguranje d.d.</t>
  </si>
  <si>
    <t>ZAGREB</t>
  </si>
  <si>
    <t>Vatroslava Jagića 33</t>
  </si>
  <si>
    <t>info@crosig.hr</t>
  </si>
  <si>
    <t>www.crosig.hr</t>
  </si>
  <si>
    <t>Mario Lučić</t>
  </si>
  <si>
    <t>01/6333-107</t>
  </si>
  <si>
    <t>mario.lucic@crosig.hr</t>
  </si>
  <si>
    <t>PricewaterhouseCoopers d.o.o.</t>
  </si>
  <si>
    <t>Siniša Dušić</t>
  </si>
  <si>
    <t>Stanje na dan: 31.12.2018</t>
  </si>
  <si>
    <t>U razdoblju: 01.01.2018-31.12.2018</t>
  </si>
  <si>
    <t>U razdoblju:01.01.2018-31.12.2018</t>
  </si>
  <si>
    <t xml:space="preserve">                   BILJEŠKE UZ GODIŠNJE FINANCIJSKE IZVJEŠTAJE (GFI)
Naziv izdavatelja:   Croatia osiguranje d.d.
OIB:   26187994862
Izvještajno razdoblje: 01.01.2018.-31.12.2018.
Bilješke uz financijske izvještaje sastavljaju se sukladno odredbama Međunarodnih standarda financijskog izvještavanja (dalje: MSFI) na način da trebaju:
a) pružiti informacije o osnovi za sastavljanje financijskih izvještaja i određenim računovodstvenim politikama primijenjenim u skladu s Međunarodnim računovodstvenim standardom 1 (MRS 1),
b) objaviti informacije prema MSFI-a koje nisu prezentirane u izvještaju o financijskom položaju, izvještaju o sveobuhvatnoj dobiti, izvještaju o novčanim tokovima i izvještaju o promjenama kapitala,
c) pružiti dodatne informacije koje nisu prezentirane u izvještaju o financijskom položaju, izvještaju o sveobuhvatnoj dobiti, izvještaju o novčanim tokovima i izvještaju o promjeni kapitala, ali su važne za razumijevanje bilo kojeg od njih.
</t>
  </si>
  <si>
    <t>Bilješke uz godišnje financijske izvještaje pripremljene su sukladno odrebama Međunardnih računovodstvenih standarda te su priložene u revidiranom godišnjem financijskom izvještaju.
Isti je dostupan na službenoj stranici društva: https://www.crosig.hr/hr/investitori/godisnja-izvjesca/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</si>
</sst>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#,##0.00\ &quot;kn&quot;"/>
  </numFmts>
  <fonts count="31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sz val="9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1"/>
      <color theme="0"/>
      <name val="Calibri Light"/>
      <family val="2"/>
      <charset val="238"/>
    </font>
    <font>
      <sz val="11"/>
      <name val="Calibri Light"/>
      <family val="2"/>
      <charset val="238"/>
    </font>
    <font>
      <sz val="10"/>
      <name val="Calibri Light"/>
      <family val="2"/>
      <charset val="238"/>
    </font>
    <font>
      <sz val="10"/>
      <color theme="0"/>
      <name val="Times New Roman"/>
      <family val="1"/>
      <charset val="238"/>
    </font>
    <font>
      <sz val="10"/>
      <color theme="0"/>
      <name val="Calibri Light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Gray">
        <fgColor indexed="22"/>
        <bgColor theme="4" tint="0.79998168889431442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0" xfId="0" applyProtection="1"/>
    <xf numFmtId="0" fontId="3" fillId="2" borderId="1" xfId="0" applyFont="1" applyFill="1" applyBorder="1" applyAlignment="1" applyProtection="1">
      <alignment horizontal="center" vertical="top" wrapText="1"/>
    </xf>
    <xf numFmtId="0" fontId="0" fillId="2" borderId="1" xfId="0" applyFill="1" applyBorder="1" applyAlignment="1" applyProtection="1">
      <alignment horizontal="center" vertical="top" wrapText="1"/>
    </xf>
    <xf numFmtId="0" fontId="5" fillId="3" borderId="13" xfId="0" applyFont="1" applyFill="1" applyBorder="1" applyAlignment="1" applyProtection="1">
      <alignment horizontal="center" vertical="center"/>
    </xf>
    <xf numFmtId="164" fontId="5" fillId="5" borderId="13" xfId="0" applyNumberFormat="1" applyFont="1" applyFill="1" applyBorder="1" applyAlignment="1" applyProtection="1">
      <alignment horizontal="center" vertical="center"/>
    </xf>
    <xf numFmtId="164" fontId="5" fillId="0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4" fillId="0" borderId="0" xfId="0" applyFont="1" applyProtection="1"/>
    <xf numFmtId="0" fontId="14" fillId="3" borderId="5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/>
    </xf>
    <xf numFmtId="164" fontId="5" fillId="5" borderId="10" xfId="0" applyNumberFormat="1" applyFont="1" applyFill="1" applyBorder="1" applyAlignment="1" applyProtection="1">
      <alignment horizontal="center" vertical="center"/>
    </xf>
    <xf numFmtId="164" fontId="5" fillId="5" borderId="11" xfId="0" applyNumberFormat="1" applyFont="1" applyFill="1" applyBorder="1" applyAlignment="1" applyProtection="1">
      <alignment horizontal="center" vertical="center"/>
    </xf>
    <xf numFmtId="164" fontId="5" fillId="0" borderId="11" xfId="0" applyNumberFormat="1" applyFont="1" applyFill="1" applyBorder="1" applyAlignment="1" applyProtection="1">
      <alignment horizontal="center" vertical="center"/>
    </xf>
    <xf numFmtId="164" fontId="5" fillId="5" borderId="12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3" fontId="0" fillId="0" borderId="0" xfId="0" applyNumberFormat="1" applyFill="1" applyProtection="1"/>
    <xf numFmtId="49" fontId="2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49" fontId="5" fillId="3" borderId="13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2" fillId="0" borderId="0" xfId="0" applyFont="1" applyFill="1" applyProtection="1"/>
    <xf numFmtId="164" fontId="14" fillId="0" borderId="13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64" fontId="14" fillId="5" borderId="13" xfId="0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3" fontId="0" fillId="2" borderId="1" xfId="0" applyNumberFormat="1" applyFill="1" applyBorder="1" applyAlignment="1" applyProtection="1">
      <alignment horizontal="center" vertical="top" wrapText="1"/>
    </xf>
    <xf numFmtId="3" fontId="4" fillId="0" borderId="1" xfId="0" applyNumberFormat="1" applyFont="1" applyFill="1" applyBorder="1" applyAlignment="1" applyProtection="1">
      <alignment horizontal="center" vertical="top" wrapText="1"/>
    </xf>
    <xf numFmtId="3" fontId="0" fillId="2" borderId="1" xfId="0" applyNumberFormat="1" applyFill="1" applyBorder="1" applyAlignment="1" applyProtection="1">
      <alignment horizontal="right" vertical="top" wrapText="1"/>
    </xf>
    <xf numFmtId="3" fontId="5" fillId="3" borderId="13" xfId="0" applyNumberFormat="1" applyFont="1" applyFill="1" applyBorder="1" applyAlignment="1" applyProtection="1">
      <alignment horizontal="center" vertical="center" wrapText="1"/>
    </xf>
    <xf numFmtId="3" fontId="5" fillId="3" borderId="13" xfId="0" applyNumberFormat="1" applyFont="1" applyFill="1" applyBorder="1" applyAlignment="1" applyProtection="1">
      <alignment horizontal="center" vertical="center"/>
    </xf>
    <xf numFmtId="3" fontId="9" fillId="5" borderId="13" xfId="0" applyNumberFormat="1" applyFont="1" applyFill="1" applyBorder="1" applyAlignment="1" applyProtection="1">
      <alignment horizontal="right" vertical="center" shrinkToFit="1"/>
    </xf>
    <xf numFmtId="3" fontId="8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13" xfId="0" applyNumberFormat="1" applyFont="1" applyBorder="1" applyAlignment="1" applyProtection="1">
      <alignment horizontal="right" vertical="center" shrinkToFit="1"/>
      <protection locked="0"/>
    </xf>
    <xf numFmtId="3" fontId="5" fillId="3" borderId="5" xfId="0" applyNumberFormat="1" applyFont="1" applyFill="1" applyBorder="1" applyAlignment="1" applyProtection="1">
      <alignment horizontal="center" vertical="center" wrapText="1"/>
    </xf>
    <xf numFmtId="3" fontId="5" fillId="3" borderId="9" xfId="0" applyNumberFormat="1" applyFont="1" applyFill="1" applyBorder="1" applyAlignment="1" applyProtection="1">
      <alignment horizontal="center" vertical="center" wrapText="1"/>
    </xf>
    <xf numFmtId="3" fontId="9" fillId="5" borderId="10" xfId="0" applyNumberFormat="1" applyFont="1" applyFill="1" applyBorder="1" applyAlignment="1" applyProtection="1">
      <alignment vertical="center" shrinkToFit="1"/>
    </xf>
    <xf numFmtId="3" fontId="9" fillId="5" borderId="11" xfId="0" applyNumberFormat="1" applyFont="1" applyFill="1" applyBorder="1" applyAlignment="1" applyProtection="1">
      <alignment vertical="center" shrinkToFit="1"/>
    </xf>
    <xf numFmtId="3" fontId="8" fillId="0" borderId="11" xfId="0" applyNumberFormat="1" applyFont="1" applyFill="1" applyBorder="1" applyAlignment="1" applyProtection="1">
      <alignment vertical="center" shrinkToFit="1"/>
      <protection locked="0"/>
    </xf>
    <xf numFmtId="3" fontId="9" fillId="5" borderId="12" xfId="0" applyNumberFormat="1" applyFont="1" applyFill="1" applyBorder="1" applyAlignment="1" applyProtection="1">
      <alignment vertical="center" shrinkToFit="1"/>
    </xf>
    <xf numFmtId="3" fontId="4" fillId="0" borderId="0" xfId="0" applyNumberFormat="1" applyFont="1" applyProtection="1"/>
    <xf numFmtId="3" fontId="4" fillId="2" borderId="0" xfId="0" applyNumberFormat="1" applyFont="1" applyFill="1" applyBorder="1" applyAlignment="1" applyProtection="1">
      <alignment horizontal="center" wrapText="1"/>
    </xf>
    <xf numFmtId="3" fontId="8" fillId="2" borderId="0" xfId="0" applyNumberFormat="1" applyFont="1" applyFill="1" applyBorder="1" applyAlignment="1" applyProtection="1">
      <alignment vertical="center"/>
    </xf>
    <xf numFmtId="3" fontId="12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2" fillId="6" borderId="13" xfId="0" applyNumberFormat="1" applyFont="1" applyFill="1" applyBorder="1" applyAlignment="1" applyProtection="1">
      <alignment horizontal="right" vertical="center" shrinkToFit="1"/>
    </xf>
    <xf numFmtId="3" fontId="8" fillId="5" borderId="13" xfId="0" applyNumberFormat="1" applyFont="1" applyFill="1" applyBorder="1" applyAlignment="1" applyProtection="1">
      <alignment horizontal="right" vertical="center" shrinkToFit="1"/>
    </xf>
    <xf numFmtId="0" fontId="18" fillId="2" borderId="15" xfId="0" applyFont="1" applyFill="1" applyBorder="1"/>
    <xf numFmtId="0" fontId="0" fillId="2" borderId="16" xfId="0" applyFill="1" applyBorder="1"/>
    <xf numFmtId="0" fontId="20" fillId="2" borderId="1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vertical="center"/>
    </xf>
    <xf numFmtId="0" fontId="23" fillId="0" borderId="0" xfId="0" applyFont="1" applyFill="1"/>
    <xf numFmtId="0" fontId="14" fillId="2" borderId="17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vertical="center" wrapText="1"/>
    </xf>
    <xf numFmtId="14" fontId="14" fillId="7" borderId="22" xfId="0" applyNumberFormat="1" applyFont="1" applyFill="1" applyBorder="1" applyAlignment="1" applyProtection="1">
      <alignment horizontal="center" vertical="center"/>
      <protection locked="0"/>
    </xf>
    <xf numFmtId="14" fontId="14" fillId="8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>
      <alignment vertical="center"/>
    </xf>
    <xf numFmtId="14" fontId="14" fillId="9" borderId="0" xfId="0" applyNumberFormat="1" applyFont="1" applyFill="1" applyBorder="1" applyAlignment="1" applyProtection="1">
      <alignment horizontal="center" vertical="center"/>
      <protection locked="0"/>
    </xf>
    <xf numFmtId="0" fontId="0" fillId="10" borderId="0" xfId="0" applyFill="1"/>
    <xf numFmtId="0" fontId="0" fillId="2" borderId="18" xfId="0" applyFill="1" applyBorder="1"/>
    <xf numFmtId="0" fontId="21" fillId="2" borderId="17" xfId="0" applyFont="1" applyFill="1" applyBorder="1"/>
    <xf numFmtId="0" fontId="21" fillId="2" borderId="0" xfId="0" applyFont="1" applyFill="1" applyBorder="1"/>
    <xf numFmtId="0" fontId="21" fillId="2" borderId="0" xfId="0" applyFont="1" applyFill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0" fontId="21" fillId="2" borderId="17" xfId="0" applyFont="1" applyFill="1" applyBorder="1" applyAlignment="1">
      <alignment wrapText="1"/>
    </xf>
    <xf numFmtId="0" fontId="21" fillId="2" borderId="18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21" fillId="2" borderId="18" xfId="0" applyFont="1" applyFill="1" applyBorder="1"/>
    <xf numFmtId="0" fontId="12" fillId="2" borderId="0" xfId="0" applyFont="1" applyFill="1" applyBorder="1" applyAlignment="1">
      <alignment horizontal="right" vertical="center" wrapText="1"/>
    </xf>
    <xf numFmtId="0" fontId="22" fillId="2" borderId="18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top"/>
    </xf>
    <xf numFmtId="0" fontId="14" fillId="7" borderId="22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vertical="center"/>
    </xf>
    <xf numFmtId="0" fontId="24" fillId="2" borderId="0" xfId="0" applyFont="1" applyFill="1" applyBorder="1" applyAlignment="1"/>
    <xf numFmtId="0" fontId="25" fillId="2" borderId="0" xfId="0" applyFont="1" applyFill="1" applyBorder="1" applyAlignment="1">
      <alignment vertical="center"/>
    </xf>
    <xf numFmtId="0" fontId="26" fillId="2" borderId="18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27" fillId="2" borderId="18" xfId="0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/>
    </xf>
    <xf numFmtId="0" fontId="14" fillId="7" borderId="20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>
      <alignment vertical="top" wrapText="1"/>
    </xf>
    <xf numFmtId="0" fontId="21" fillId="2" borderId="17" xfId="0" applyFont="1" applyFill="1" applyBorder="1" applyAlignment="1">
      <alignment vertical="top"/>
    </xf>
    <xf numFmtId="0" fontId="24" fillId="2" borderId="18" xfId="0" applyFont="1" applyFill="1" applyBorder="1"/>
    <xf numFmtId="0" fontId="0" fillId="2" borderId="19" xfId="0" applyFill="1" applyBorder="1"/>
    <xf numFmtId="0" fontId="0" fillId="2" borderId="1" xfId="0" applyFill="1" applyBorder="1"/>
    <xf numFmtId="0" fontId="0" fillId="2" borderId="20" xfId="0" applyFill="1" applyBorder="1"/>
    <xf numFmtId="3" fontId="8" fillId="5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>
      <alignment horizontal="left" vertical="top"/>
    </xf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/>
    <xf numFmtId="0" fontId="12" fillId="2" borderId="15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14" fillId="7" borderId="19" xfId="0" applyFont="1" applyFill="1" applyBorder="1" applyAlignment="1" applyProtection="1">
      <alignment vertical="center"/>
      <protection locked="0"/>
    </xf>
    <xf numFmtId="0" fontId="14" fillId="7" borderId="1" xfId="0" applyFont="1" applyFill="1" applyBorder="1" applyAlignment="1" applyProtection="1">
      <alignment vertical="center"/>
      <protection locked="0"/>
    </xf>
    <xf numFmtId="0" fontId="14" fillId="7" borderId="20" xfId="0" applyFont="1" applyFill="1" applyBorder="1" applyAlignment="1" applyProtection="1">
      <alignment vertical="center"/>
      <protection locked="0"/>
    </xf>
    <xf numFmtId="0" fontId="14" fillId="7" borderId="19" xfId="0" applyFont="1" applyFill="1" applyBorder="1" applyAlignment="1" applyProtection="1">
      <alignment horizontal="right" vertical="center"/>
      <protection locked="0"/>
    </xf>
    <xf numFmtId="0" fontId="14" fillId="7" borderId="1" xfId="0" applyFont="1" applyFill="1" applyBorder="1" applyAlignment="1" applyProtection="1">
      <alignment horizontal="right" vertical="center"/>
      <protection locked="0"/>
    </xf>
    <xf numFmtId="0" fontId="14" fillId="7" borderId="20" xfId="0" applyFont="1" applyFill="1" applyBorder="1" applyAlignment="1" applyProtection="1">
      <alignment horizontal="right" vertical="center"/>
      <protection locked="0"/>
    </xf>
    <xf numFmtId="0" fontId="12" fillId="2" borderId="17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4" fillId="7" borderId="19" xfId="0" applyFont="1" applyFill="1" applyBorder="1" applyAlignment="1" applyProtection="1">
      <alignment horizontal="center" vertical="center"/>
      <protection locked="0"/>
    </xf>
    <xf numFmtId="0" fontId="14" fillId="7" borderId="20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Protection="1">
      <protection locked="0"/>
    </xf>
    <xf numFmtId="0" fontId="21" fillId="2" borderId="0" xfId="0" applyFont="1" applyFill="1" applyBorder="1" applyAlignment="1">
      <alignment vertical="top" wrapText="1"/>
    </xf>
    <xf numFmtId="0" fontId="12" fillId="2" borderId="17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2" borderId="18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21" fillId="7" borderId="19" xfId="0" applyFont="1" applyFill="1" applyBorder="1" applyProtection="1">
      <protection locked="0"/>
    </xf>
    <xf numFmtId="0" fontId="21" fillId="7" borderId="1" xfId="0" applyFont="1" applyFill="1" applyBorder="1" applyProtection="1">
      <protection locked="0"/>
    </xf>
    <xf numFmtId="0" fontId="21" fillId="7" borderId="20" xfId="0" applyFont="1" applyFill="1" applyBorder="1" applyProtection="1">
      <protection locked="0"/>
    </xf>
    <xf numFmtId="0" fontId="21" fillId="2" borderId="0" xfId="0" applyFont="1" applyFill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0" fontId="12" fillId="2" borderId="18" xfId="0" applyFont="1" applyFill="1" applyBorder="1" applyAlignment="1">
      <alignment horizontal="right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vertical="center"/>
    </xf>
    <xf numFmtId="49" fontId="14" fillId="7" borderId="19" xfId="0" applyNumberFormat="1" applyFont="1" applyFill="1" applyBorder="1" applyAlignment="1" applyProtection="1">
      <alignment horizontal="center" vertical="center"/>
      <protection locked="0"/>
    </xf>
    <xf numFmtId="49" fontId="14" fillId="7" borderId="20" xfId="0" applyNumberFormat="1" applyFont="1" applyFill="1" applyBorder="1" applyAlignment="1" applyProtection="1">
      <alignment horizontal="center" vertical="center"/>
      <protection locked="0"/>
    </xf>
    <xf numFmtId="0" fontId="21" fillId="2" borderId="17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17" fillId="2" borderId="14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14" fontId="14" fillId="7" borderId="19" xfId="0" applyNumberFormat="1" applyFont="1" applyFill="1" applyBorder="1" applyAlignment="1" applyProtection="1">
      <alignment horizontal="center" vertical="center"/>
      <protection locked="0"/>
    </xf>
    <xf numFmtId="14" fontId="14" fillId="7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1" fillId="7" borderId="19" xfId="0" applyFont="1" applyFill="1" applyBorder="1" applyAlignment="1" applyProtection="1">
      <alignment vertical="center"/>
      <protection locked="0"/>
    </xf>
    <xf numFmtId="0" fontId="21" fillId="7" borderId="1" xfId="0" applyFont="1" applyFill="1" applyBorder="1" applyAlignment="1" applyProtection="1">
      <alignment vertical="center"/>
      <protection locked="0"/>
    </xf>
    <xf numFmtId="0" fontId="21" fillId="7" borderId="20" xfId="0" applyFont="1" applyFill="1" applyBorder="1" applyAlignment="1" applyProtection="1">
      <alignment vertical="center"/>
      <protection locked="0"/>
    </xf>
    <xf numFmtId="0" fontId="12" fillId="2" borderId="23" xfId="0" applyFont="1" applyFill="1" applyBorder="1" applyAlignment="1">
      <alignment horizontal="left" vertical="center" wrapText="1"/>
    </xf>
    <xf numFmtId="49" fontId="14" fillId="7" borderId="19" xfId="0" applyNumberFormat="1" applyFont="1" applyFill="1" applyBorder="1" applyAlignment="1" applyProtection="1">
      <alignment vertical="center"/>
      <protection locked="0"/>
    </xf>
    <xf numFmtId="49" fontId="14" fillId="7" borderId="1" xfId="0" applyNumberFormat="1" applyFont="1" applyFill="1" applyBorder="1" applyAlignment="1" applyProtection="1">
      <alignment vertical="center"/>
      <protection locked="0"/>
    </xf>
    <xf numFmtId="49" fontId="14" fillId="7" borderId="20" xfId="0" applyNumberFormat="1" applyFont="1" applyFill="1" applyBorder="1" applyAlignment="1" applyProtection="1">
      <alignment vertical="center"/>
      <protection locked="0"/>
    </xf>
    <xf numFmtId="0" fontId="12" fillId="2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5" fillId="3" borderId="13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3" fontId="5" fillId="3" borderId="13" xfId="0" applyNumberFormat="1" applyFont="1" applyFill="1" applyBorder="1" applyAlignment="1" applyProtection="1">
      <alignment horizontal="center" vertical="center" wrapText="1"/>
    </xf>
    <xf numFmtId="3" fontId="0" fillId="0" borderId="13" xfId="0" applyNumberForma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vertical="center" wrapText="1"/>
    </xf>
    <xf numFmtId="0" fontId="5" fillId="5" borderId="13" xfId="0" applyFont="1" applyFill="1" applyBorder="1" applyAlignment="1" applyProtection="1">
      <alignment vertical="center" wrapText="1"/>
    </xf>
    <xf numFmtId="0" fontId="8" fillId="5" borderId="13" xfId="0" applyFont="1" applyFill="1" applyBorder="1" applyAlignment="1" applyProtection="1">
      <alignment vertical="center" wrapText="1"/>
    </xf>
    <xf numFmtId="0" fontId="5" fillId="0" borderId="13" xfId="0" applyFont="1" applyBorder="1" applyAlignment="1" applyProtection="1">
      <alignment vertical="center" wrapText="1"/>
    </xf>
    <xf numFmtId="0" fontId="6" fillId="4" borderId="13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10" fillId="4" borderId="13" xfId="0" applyFont="1" applyFill="1" applyBorder="1" applyAlignment="1" applyProtection="1">
      <alignment horizontal="left" vertical="center" wrapText="1"/>
    </xf>
    <xf numFmtId="0" fontId="11" fillId="4" borderId="13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right" vertical="center"/>
    </xf>
    <xf numFmtId="0" fontId="0" fillId="0" borderId="1" xfId="0" applyBorder="1" applyAlignment="1" applyProtection="1"/>
    <xf numFmtId="0" fontId="8" fillId="0" borderId="13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13" fillId="0" borderId="13" xfId="0" applyFont="1" applyFill="1" applyBorder="1" applyAlignment="1" applyProtection="1">
      <alignment vertical="center" wrapText="1"/>
    </xf>
    <xf numFmtId="0" fontId="5" fillId="5" borderId="10" xfId="0" applyFont="1" applyFill="1" applyBorder="1" applyAlignment="1" applyProtection="1">
      <alignment vertical="center" wrapText="1"/>
    </xf>
    <xf numFmtId="0" fontId="8" fillId="5" borderId="10" xfId="0" applyFont="1" applyFill="1" applyBorder="1" applyAlignment="1" applyProtection="1">
      <alignment vertical="center" wrapText="1"/>
    </xf>
    <xf numFmtId="165" fontId="2" fillId="0" borderId="0" xfId="0" applyNumberFormat="1" applyFont="1" applyFill="1" applyBorder="1" applyAlignment="1" applyProtection="1">
      <alignment horizontal="center" vertical="top" wrapText="1"/>
      <protection locked="0"/>
    </xf>
    <xf numFmtId="165" fontId="0" fillId="0" borderId="0" xfId="0" applyNumberFormat="1" applyAlignment="1" applyProtection="1">
      <protection locked="0"/>
    </xf>
    <xf numFmtId="0" fontId="8" fillId="2" borderId="1" xfId="0" applyFont="1" applyFill="1" applyBorder="1" applyAlignment="1" applyProtection="1">
      <alignment horizontal="right"/>
    </xf>
    <xf numFmtId="0" fontId="14" fillId="3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vertical="center" wrapText="1"/>
    </xf>
    <xf numFmtId="0" fontId="8" fillId="5" borderId="11" xfId="0" applyFont="1" applyFill="1" applyBorder="1" applyAlignment="1" applyProtection="1">
      <alignment vertical="center" wrapText="1"/>
    </xf>
    <xf numFmtId="0" fontId="8" fillId="0" borderId="11" xfId="0" applyFont="1" applyFill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 wrapText="1"/>
    </xf>
    <xf numFmtId="0" fontId="5" fillId="0" borderId="11" xfId="0" applyFont="1" applyFill="1" applyBorder="1" applyAlignment="1" applyProtection="1">
      <alignment vertical="center" wrapText="1"/>
    </xf>
    <xf numFmtId="0" fontId="8" fillId="0" borderId="11" xfId="0" applyFont="1" applyBorder="1" applyAlignment="1" applyProtection="1">
      <alignment wrapText="1"/>
    </xf>
    <xf numFmtId="0" fontId="8" fillId="5" borderId="11" xfId="0" applyFont="1" applyFill="1" applyBorder="1" applyAlignment="1" applyProtection="1">
      <alignment wrapText="1"/>
    </xf>
    <xf numFmtId="0" fontId="8" fillId="5" borderId="12" xfId="0" applyFont="1" applyFill="1" applyBorder="1" applyAlignment="1" applyProtection="1">
      <alignment vertical="center" wrapText="1"/>
    </xf>
    <xf numFmtId="0" fontId="8" fillId="5" borderId="12" xfId="0" applyFont="1" applyFill="1" applyBorder="1" applyAlignment="1" applyProtection="1">
      <alignment wrapText="1"/>
    </xf>
    <xf numFmtId="49" fontId="15" fillId="5" borderId="1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3" fontId="8" fillId="2" borderId="0" xfId="0" applyNumberFormat="1" applyFont="1" applyFill="1" applyBorder="1" applyAlignment="1" applyProtection="1">
      <alignment horizontal="right" vertical="center"/>
    </xf>
    <xf numFmtId="49" fontId="14" fillId="3" borderId="13" xfId="0" applyNumberFormat="1" applyFont="1" applyFill="1" applyBorder="1" applyAlignment="1" applyProtection="1">
      <alignment horizontal="center" vertical="center" wrapText="1"/>
    </xf>
    <xf numFmtId="0" fontId="14" fillId="3" borderId="13" xfId="0" applyFont="1" applyFill="1" applyBorder="1" applyAlignment="1" applyProtection="1">
      <alignment horizontal="center" vertical="center" wrapText="1"/>
    </xf>
    <xf numFmtId="49" fontId="5" fillId="3" borderId="13" xfId="0" applyNumberFormat="1" applyFont="1" applyFill="1" applyBorder="1" applyAlignment="1" applyProtection="1">
      <alignment horizontal="center" vertical="center" wrapText="1"/>
    </xf>
    <xf numFmtId="49" fontId="15" fillId="0" borderId="13" xfId="0" applyNumberFormat="1" applyFont="1" applyFill="1" applyBorder="1" applyAlignment="1" applyProtection="1">
      <alignment horizontal="left" vertical="center" wrapText="1"/>
    </xf>
    <xf numFmtId="49" fontId="16" fillId="0" borderId="13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0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10" workbookViewId="0">
      <selection activeCell="M18" sqref="M18"/>
    </sheetView>
  </sheetViews>
  <sheetFormatPr defaultRowHeight="14.5" x14ac:dyDescent="0.35"/>
  <cols>
    <col min="9" max="9" width="14.1796875" customWidth="1"/>
  </cols>
  <sheetData>
    <row r="1" spans="1:10" ht="15.5" x14ac:dyDescent="0.35">
      <c r="A1" s="135"/>
      <c r="B1" s="136"/>
      <c r="C1" s="136"/>
      <c r="D1" s="48"/>
      <c r="E1" s="48"/>
      <c r="F1" s="48"/>
      <c r="G1" s="48"/>
      <c r="H1" s="48"/>
      <c r="I1" s="48"/>
      <c r="J1" s="49"/>
    </row>
    <row r="2" spans="1:10" ht="14.5" customHeight="1" x14ac:dyDescent="0.35">
      <c r="A2" s="137" t="s">
        <v>335</v>
      </c>
      <c r="B2" s="138"/>
      <c r="C2" s="138"/>
      <c r="D2" s="138"/>
      <c r="E2" s="138"/>
      <c r="F2" s="138"/>
      <c r="G2" s="138"/>
      <c r="H2" s="138"/>
      <c r="I2" s="138"/>
      <c r="J2" s="139"/>
    </row>
    <row r="3" spans="1:10" x14ac:dyDescent="0.35">
      <c r="A3" s="50"/>
      <c r="B3" s="51"/>
      <c r="C3" s="51"/>
      <c r="D3" s="51"/>
      <c r="E3" s="51"/>
      <c r="F3" s="51"/>
      <c r="G3" s="51"/>
      <c r="H3" s="51"/>
      <c r="I3" s="51"/>
      <c r="J3" s="52"/>
    </row>
    <row r="4" spans="1:10" ht="33.65" customHeight="1" x14ac:dyDescent="0.35">
      <c r="A4" s="140" t="s">
        <v>319</v>
      </c>
      <c r="B4" s="141"/>
      <c r="C4" s="141"/>
      <c r="D4" s="141"/>
      <c r="E4" s="142">
        <v>43101</v>
      </c>
      <c r="F4" s="143"/>
      <c r="G4" s="53" t="s">
        <v>320</v>
      </c>
      <c r="H4" s="142">
        <v>43465</v>
      </c>
      <c r="I4" s="143"/>
      <c r="J4" s="54"/>
    </row>
    <row r="5" spans="1:10" s="55" customFormat="1" ht="10.15" customHeight="1" x14ac:dyDescent="0.35">
      <c r="A5" s="144"/>
      <c r="B5" s="145"/>
      <c r="C5" s="145"/>
      <c r="D5" s="145"/>
      <c r="E5" s="145"/>
      <c r="F5" s="145"/>
      <c r="G5" s="145"/>
      <c r="H5" s="145"/>
      <c r="I5" s="145"/>
      <c r="J5" s="146"/>
    </row>
    <row r="6" spans="1:10" ht="20.5" customHeight="1" x14ac:dyDescent="0.35">
      <c r="A6" s="56"/>
      <c r="B6" s="57" t="s">
        <v>340</v>
      </c>
      <c r="C6" s="58"/>
      <c r="D6" s="58"/>
      <c r="E6" s="59" t="s">
        <v>362</v>
      </c>
      <c r="F6" s="60"/>
      <c r="G6" s="53"/>
      <c r="H6" s="60"/>
      <c r="I6" s="60"/>
      <c r="J6" s="61"/>
    </row>
    <row r="7" spans="1:10" s="63" customFormat="1" ht="10.9" customHeight="1" x14ac:dyDescent="0.35">
      <c r="A7" s="56"/>
      <c r="B7" s="58"/>
      <c r="C7" s="58"/>
      <c r="D7" s="58"/>
      <c r="E7" s="62"/>
      <c r="F7" s="62"/>
      <c r="G7" s="53"/>
      <c r="H7" s="62"/>
      <c r="I7" s="62"/>
      <c r="J7" s="61"/>
    </row>
    <row r="8" spans="1:10" ht="37.9" customHeight="1" x14ac:dyDescent="0.35">
      <c r="A8" s="148" t="s">
        <v>341</v>
      </c>
      <c r="B8" s="149"/>
      <c r="C8" s="149"/>
      <c r="D8" s="149"/>
      <c r="E8" s="149"/>
      <c r="F8" s="149"/>
      <c r="G8" s="149"/>
      <c r="H8" s="149"/>
      <c r="I8" s="149"/>
      <c r="J8" s="64"/>
    </row>
    <row r="9" spans="1:10" x14ac:dyDescent="0.35">
      <c r="A9" s="65"/>
      <c r="B9" s="66"/>
      <c r="C9" s="66"/>
      <c r="D9" s="66"/>
      <c r="E9" s="147"/>
      <c r="F9" s="147"/>
      <c r="G9" s="97"/>
      <c r="H9" s="97"/>
      <c r="I9" s="67"/>
      <c r="J9" s="68"/>
    </row>
    <row r="10" spans="1:10" ht="25.9" customHeight="1" x14ac:dyDescent="0.35">
      <c r="A10" s="115" t="s">
        <v>321</v>
      </c>
      <c r="B10" s="116"/>
      <c r="C10" s="109" t="s">
        <v>363</v>
      </c>
      <c r="D10" s="110"/>
      <c r="E10" s="69"/>
      <c r="F10" s="100" t="s">
        <v>342</v>
      </c>
      <c r="G10" s="126"/>
      <c r="H10" s="109" t="s">
        <v>364</v>
      </c>
      <c r="I10" s="110"/>
      <c r="J10" s="70"/>
    </row>
    <row r="11" spans="1:10" ht="15.65" customHeight="1" x14ac:dyDescent="0.35">
      <c r="A11" s="65"/>
      <c r="B11" s="66"/>
      <c r="C11" s="66"/>
      <c r="D11" s="66"/>
      <c r="E11" s="134"/>
      <c r="F11" s="134"/>
      <c r="G11" s="134"/>
      <c r="H11" s="134"/>
      <c r="I11" s="71"/>
      <c r="J11" s="70"/>
    </row>
    <row r="12" spans="1:10" ht="21" customHeight="1" x14ac:dyDescent="0.35">
      <c r="A12" s="99" t="s">
        <v>336</v>
      </c>
      <c r="B12" s="116"/>
      <c r="C12" s="131" t="s">
        <v>365</v>
      </c>
      <c r="D12" s="132"/>
      <c r="E12" s="133"/>
      <c r="F12" s="134"/>
      <c r="G12" s="134"/>
      <c r="H12" s="134"/>
      <c r="I12" s="71"/>
      <c r="J12" s="70"/>
    </row>
    <row r="13" spans="1:10" ht="10.9" customHeight="1" x14ac:dyDescent="0.35">
      <c r="A13" s="69"/>
      <c r="B13" s="71"/>
      <c r="C13" s="66"/>
      <c r="D13" s="66"/>
      <c r="E13" s="97"/>
      <c r="F13" s="97"/>
      <c r="G13" s="97"/>
      <c r="H13" s="97"/>
      <c r="I13" s="66"/>
      <c r="J13" s="72"/>
    </row>
    <row r="14" spans="1:10" ht="22.9" customHeight="1" x14ac:dyDescent="0.35">
      <c r="A14" s="99" t="s">
        <v>322</v>
      </c>
      <c r="B14" s="126"/>
      <c r="C14" s="131" t="s">
        <v>366</v>
      </c>
      <c r="D14" s="132"/>
      <c r="E14" s="130"/>
      <c r="F14" s="117"/>
      <c r="G14" s="73" t="s">
        <v>343</v>
      </c>
      <c r="H14" s="109" t="s">
        <v>368</v>
      </c>
      <c r="I14" s="110"/>
      <c r="J14" s="74"/>
    </row>
    <row r="15" spans="1:10" ht="14.5" customHeight="1" x14ac:dyDescent="0.35">
      <c r="A15" s="69"/>
      <c r="B15" s="71"/>
      <c r="C15" s="66"/>
      <c r="D15" s="66"/>
      <c r="E15" s="97"/>
      <c r="F15" s="97"/>
      <c r="G15" s="97"/>
      <c r="H15" s="97"/>
      <c r="I15" s="66"/>
      <c r="J15" s="72"/>
    </row>
    <row r="16" spans="1:10" ht="13.15" customHeight="1" x14ac:dyDescent="0.35">
      <c r="A16" s="99" t="s">
        <v>344</v>
      </c>
      <c r="B16" s="126"/>
      <c r="C16" s="109" t="s">
        <v>367</v>
      </c>
      <c r="D16" s="110"/>
      <c r="E16" s="75"/>
      <c r="F16" s="75"/>
      <c r="G16" s="75"/>
      <c r="H16" s="75"/>
      <c r="I16" s="75"/>
      <c r="J16" s="74"/>
    </row>
    <row r="17" spans="1:10" ht="14.5" customHeight="1" x14ac:dyDescent="0.35">
      <c r="A17" s="127"/>
      <c r="B17" s="128"/>
      <c r="C17" s="128"/>
      <c r="D17" s="128"/>
      <c r="E17" s="128"/>
      <c r="F17" s="128"/>
      <c r="G17" s="128"/>
      <c r="H17" s="128"/>
      <c r="I17" s="128"/>
      <c r="J17" s="129"/>
    </row>
    <row r="18" spans="1:10" x14ac:dyDescent="0.35">
      <c r="A18" s="115" t="s">
        <v>323</v>
      </c>
      <c r="B18" s="116"/>
      <c r="C18" s="101" t="s">
        <v>369</v>
      </c>
      <c r="D18" s="102"/>
      <c r="E18" s="102"/>
      <c r="F18" s="102"/>
      <c r="G18" s="102"/>
      <c r="H18" s="102"/>
      <c r="I18" s="102"/>
      <c r="J18" s="103"/>
    </row>
    <row r="19" spans="1:10" x14ac:dyDescent="0.35">
      <c r="A19" s="65"/>
      <c r="B19" s="66"/>
      <c r="C19" s="76"/>
      <c r="D19" s="66"/>
      <c r="E19" s="97"/>
      <c r="F19" s="97"/>
      <c r="G19" s="97"/>
      <c r="H19" s="97"/>
      <c r="I19" s="66"/>
      <c r="J19" s="72"/>
    </row>
    <row r="20" spans="1:10" x14ac:dyDescent="0.35">
      <c r="A20" s="115" t="s">
        <v>324</v>
      </c>
      <c r="B20" s="116"/>
      <c r="C20" s="109">
        <v>10000</v>
      </c>
      <c r="D20" s="110"/>
      <c r="E20" s="97"/>
      <c r="F20" s="97"/>
      <c r="G20" s="101" t="s">
        <v>370</v>
      </c>
      <c r="H20" s="102"/>
      <c r="I20" s="102"/>
      <c r="J20" s="103"/>
    </row>
    <row r="21" spans="1:10" x14ac:dyDescent="0.35">
      <c r="A21" s="65"/>
      <c r="B21" s="66"/>
      <c r="C21" s="66"/>
      <c r="D21" s="66"/>
      <c r="E21" s="97"/>
      <c r="F21" s="97"/>
      <c r="G21" s="97"/>
      <c r="H21" s="97"/>
      <c r="I21" s="66"/>
      <c r="J21" s="72"/>
    </row>
    <row r="22" spans="1:10" x14ac:dyDescent="0.35">
      <c r="A22" s="115" t="s">
        <v>325</v>
      </c>
      <c r="B22" s="116"/>
      <c r="C22" s="101" t="s">
        <v>371</v>
      </c>
      <c r="D22" s="102"/>
      <c r="E22" s="102"/>
      <c r="F22" s="102"/>
      <c r="G22" s="102"/>
      <c r="H22" s="102"/>
      <c r="I22" s="102"/>
      <c r="J22" s="103"/>
    </row>
    <row r="23" spans="1:10" x14ac:dyDescent="0.35">
      <c r="A23" s="65"/>
      <c r="B23" s="66"/>
      <c r="C23" s="66"/>
      <c r="D23" s="66"/>
      <c r="E23" s="97"/>
      <c r="F23" s="97"/>
      <c r="G23" s="97"/>
      <c r="H23" s="97"/>
      <c r="I23" s="66"/>
      <c r="J23" s="72"/>
    </row>
    <row r="24" spans="1:10" x14ac:dyDescent="0.35">
      <c r="A24" s="115" t="s">
        <v>326</v>
      </c>
      <c r="B24" s="116"/>
      <c r="C24" s="121" t="s">
        <v>372</v>
      </c>
      <c r="D24" s="122"/>
      <c r="E24" s="122"/>
      <c r="F24" s="122"/>
      <c r="G24" s="122"/>
      <c r="H24" s="122"/>
      <c r="I24" s="122"/>
      <c r="J24" s="123"/>
    </row>
    <row r="25" spans="1:10" x14ac:dyDescent="0.35">
      <c r="A25" s="65"/>
      <c r="B25" s="66"/>
      <c r="C25" s="76"/>
      <c r="D25" s="66"/>
      <c r="E25" s="97"/>
      <c r="F25" s="97"/>
      <c r="G25" s="97"/>
      <c r="H25" s="97"/>
      <c r="I25" s="66"/>
      <c r="J25" s="72"/>
    </row>
    <row r="26" spans="1:10" x14ac:dyDescent="0.35">
      <c r="A26" s="115" t="s">
        <v>327</v>
      </c>
      <c r="B26" s="116"/>
      <c r="C26" s="121" t="s">
        <v>373</v>
      </c>
      <c r="D26" s="122"/>
      <c r="E26" s="122"/>
      <c r="F26" s="122"/>
      <c r="G26" s="122"/>
      <c r="H26" s="122"/>
      <c r="I26" s="122"/>
      <c r="J26" s="123"/>
    </row>
    <row r="27" spans="1:10" ht="13.9" customHeight="1" x14ac:dyDescent="0.35">
      <c r="A27" s="65"/>
      <c r="B27" s="66"/>
      <c r="C27" s="76"/>
      <c r="D27" s="66"/>
      <c r="E27" s="97"/>
      <c r="F27" s="97"/>
      <c r="G27" s="97"/>
      <c r="H27" s="97"/>
      <c r="I27" s="66"/>
      <c r="J27" s="72"/>
    </row>
    <row r="28" spans="1:10" ht="22.9" customHeight="1" x14ac:dyDescent="0.35">
      <c r="A28" s="99" t="s">
        <v>337</v>
      </c>
      <c r="B28" s="116"/>
      <c r="C28" s="77">
        <v>2261</v>
      </c>
      <c r="D28" s="78"/>
      <c r="E28" s="120"/>
      <c r="F28" s="120"/>
      <c r="G28" s="120"/>
      <c r="H28" s="120"/>
      <c r="I28" s="124"/>
      <c r="J28" s="125"/>
    </row>
    <row r="29" spans="1:10" x14ac:dyDescent="0.35">
      <c r="A29" s="65"/>
      <c r="B29" s="66"/>
      <c r="C29" s="66"/>
      <c r="D29" s="66"/>
      <c r="E29" s="97"/>
      <c r="F29" s="97"/>
      <c r="G29" s="97"/>
      <c r="H29" s="97"/>
      <c r="I29" s="66"/>
      <c r="J29" s="72"/>
    </row>
    <row r="30" spans="1:10" x14ac:dyDescent="0.35">
      <c r="A30" s="115" t="s">
        <v>328</v>
      </c>
      <c r="B30" s="116"/>
      <c r="C30" s="77" t="s">
        <v>346</v>
      </c>
      <c r="D30" s="111" t="s">
        <v>345</v>
      </c>
      <c r="E30" s="112"/>
      <c r="F30" s="112"/>
      <c r="G30" s="112"/>
      <c r="H30" s="79" t="s">
        <v>346</v>
      </c>
      <c r="I30" s="80" t="s">
        <v>347</v>
      </c>
      <c r="J30" s="81"/>
    </row>
    <row r="31" spans="1:10" x14ac:dyDescent="0.35">
      <c r="A31" s="115"/>
      <c r="B31" s="116"/>
      <c r="C31" s="82"/>
      <c r="D31" s="53"/>
      <c r="E31" s="117"/>
      <c r="F31" s="117"/>
      <c r="G31" s="117"/>
      <c r="H31" s="117"/>
      <c r="I31" s="118"/>
      <c r="J31" s="119"/>
    </row>
    <row r="32" spans="1:10" x14ac:dyDescent="0.35">
      <c r="A32" s="115" t="s">
        <v>338</v>
      </c>
      <c r="B32" s="116"/>
      <c r="C32" s="77" t="s">
        <v>350</v>
      </c>
      <c r="D32" s="111" t="s">
        <v>348</v>
      </c>
      <c r="E32" s="112"/>
      <c r="F32" s="112"/>
      <c r="G32" s="112"/>
      <c r="H32" s="83" t="s">
        <v>349</v>
      </c>
      <c r="I32" s="84" t="s">
        <v>350</v>
      </c>
      <c r="J32" s="85"/>
    </row>
    <row r="33" spans="1:10" x14ac:dyDescent="0.35">
      <c r="A33" s="65"/>
      <c r="B33" s="66"/>
      <c r="C33" s="66"/>
      <c r="D33" s="66"/>
      <c r="E33" s="97"/>
      <c r="F33" s="97"/>
      <c r="G33" s="97"/>
      <c r="H33" s="97"/>
      <c r="I33" s="66"/>
      <c r="J33" s="72"/>
    </row>
    <row r="34" spans="1:10" x14ac:dyDescent="0.35">
      <c r="A34" s="111" t="s">
        <v>339</v>
      </c>
      <c r="B34" s="112"/>
      <c r="C34" s="112"/>
      <c r="D34" s="112"/>
      <c r="E34" s="112" t="s">
        <v>329</v>
      </c>
      <c r="F34" s="112"/>
      <c r="G34" s="112"/>
      <c r="H34" s="112"/>
      <c r="I34" s="112"/>
      <c r="J34" s="86" t="s">
        <v>330</v>
      </c>
    </row>
    <row r="35" spans="1:10" x14ac:dyDescent="0.35">
      <c r="A35" s="65"/>
      <c r="B35" s="66"/>
      <c r="C35" s="66"/>
      <c r="D35" s="66"/>
      <c r="E35" s="97"/>
      <c r="F35" s="97"/>
      <c r="G35" s="97"/>
      <c r="H35" s="97"/>
      <c r="I35" s="66"/>
      <c r="J35" s="68"/>
    </row>
    <row r="36" spans="1:10" x14ac:dyDescent="0.35">
      <c r="A36" s="104"/>
      <c r="B36" s="105"/>
      <c r="C36" s="105"/>
      <c r="D36" s="105"/>
      <c r="E36" s="104"/>
      <c r="F36" s="105"/>
      <c r="G36" s="105"/>
      <c r="H36" s="105"/>
      <c r="I36" s="106"/>
      <c r="J36" s="87"/>
    </row>
    <row r="37" spans="1:10" x14ac:dyDescent="0.35">
      <c r="A37" s="65"/>
      <c r="B37" s="66"/>
      <c r="C37" s="76"/>
      <c r="D37" s="114"/>
      <c r="E37" s="114"/>
      <c r="F37" s="114"/>
      <c r="G37" s="114"/>
      <c r="H37" s="114"/>
      <c r="I37" s="114"/>
      <c r="J37" s="72"/>
    </row>
    <row r="38" spans="1:10" x14ac:dyDescent="0.35">
      <c r="A38" s="104"/>
      <c r="B38" s="105"/>
      <c r="C38" s="105"/>
      <c r="D38" s="106"/>
      <c r="E38" s="104"/>
      <c r="F38" s="105"/>
      <c r="G38" s="105"/>
      <c r="H38" s="105"/>
      <c r="I38" s="106"/>
      <c r="J38" s="77"/>
    </row>
    <row r="39" spans="1:10" x14ac:dyDescent="0.35">
      <c r="A39" s="65"/>
      <c r="B39" s="66"/>
      <c r="C39" s="76"/>
      <c r="D39" s="88"/>
      <c r="E39" s="114"/>
      <c r="F39" s="114"/>
      <c r="G39" s="114"/>
      <c r="H39" s="114"/>
      <c r="I39" s="71"/>
      <c r="J39" s="72"/>
    </row>
    <row r="40" spans="1:10" x14ac:dyDescent="0.35">
      <c r="A40" s="104"/>
      <c r="B40" s="105"/>
      <c r="C40" s="105"/>
      <c r="D40" s="106"/>
      <c r="E40" s="104"/>
      <c r="F40" s="105"/>
      <c r="G40" s="105"/>
      <c r="H40" s="105"/>
      <c r="I40" s="106"/>
      <c r="J40" s="77"/>
    </row>
    <row r="41" spans="1:10" x14ac:dyDescent="0.35">
      <c r="A41" s="65"/>
      <c r="B41" s="66"/>
      <c r="C41" s="76"/>
      <c r="D41" s="88"/>
      <c r="E41" s="114"/>
      <c r="F41" s="114"/>
      <c r="G41" s="114"/>
      <c r="H41" s="114"/>
      <c r="I41" s="71"/>
      <c r="J41" s="72"/>
    </row>
    <row r="42" spans="1:10" x14ac:dyDescent="0.35">
      <c r="A42" s="104"/>
      <c r="B42" s="105"/>
      <c r="C42" s="105"/>
      <c r="D42" s="106"/>
      <c r="E42" s="104"/>
      <c r="F42" s="105"/>
      <c r="G42" s="105"/>
      <c r="H42" s="105"/>
      <c r="I42" s="106"/>
      <c r="J42" s="77"/>
    </row>
    <row r="43" spans="1:10" x14ac:dyDescent="0.35">
      <c r="A43" s="89"/>
      <c r="B43" s="76"/>
      <c r="C43" s="96"/>
      <c r="D43" s="96"/>
      <c r="E43" s="97"/>
      <c r="F43" s="97"/>
      <c r="G43" s="96"/>
      <c r="H43" s="96"/>
      <c r="I43" s="96"/>
      <c r="J43" s="72"/>
    </row>
    <row r="44" spans="1:10" x14ac:dyDescent="0.35">
      <c r="A44" s="104"/>
      <c r="B44" s="105"/>
      <c r="C44" s="105"/>
      <c r="D44" s="106"/>
      <c r="E44" s="104"/>
      <c r="F44" s="105"/>
      <c r="G44" s="105"/>
      <c r="H44" s="105"/>
      <c r="I44" s="106"/>
      <c r="J44" s="77"/>
    </row>
    <row r="45" spans="1:10" x14ac:dyDescent="0.35">
      <c r="A45" s="89"/>
      <c r="B45" s="76"/>
      <c r="C45" s="76"/>
      <c r="D45" s="66"/>
      <c r="E45" s="113"/>
      <c r="F45" s="113"/>
      <c r="G45" s="96"/>
      <c r="H45" s="96"/>
      <c r="I45" s="66"/>
      <c r="J45" s="72"/>
    </row>
    <row r="46" spans="1:10" x14ac:dyDescent="0.35">
      <c r="A46" s="104"/>
      <c r="B46" s="105"/>
      <c r="C46" s="105"/>
      <c r="D46" s="106"/>
      <c r="E46" s="104"/>
      <c r="F46" s="105"/>
      <c r="G46" s="105"/>
      <c r="H46" s="105"/>
      <c r="I46" s="106"/>
      <c r="J46" s="77"/>
    </row>
    <row r="47" spans="1:10" x14ac:dyDescent="0.35">
      <c r="A47" s="89"/>
      <c r="B47" s="76"/>
      <c r="C47" s="76"/>
      <c r="D47" s="66"/>
      <c r="E47" s="97"/>
      <c r="F47" s="97"/>
      <c r="G47" s="96"/>
      <c r="H47" s="96"/>
      <c r="I47" s="66"/>
      <c r="J47" s="90" t="s">
        <v>351</v>
      </c>
    </row>
    <row r="48" spans="1:10" x14ac:dyDescent="0.35">
      <c r="A48" s="89"/>
      <c r="B48" s="76"/>
      <c r="C48" s="76"/>
      <c r="D48" s="66"/>
      <c r="E48" s="97"/>
      <c r="F48" s="97"/>
      <c r="G48" s="96"/>
      <c r="H48" s="96"/>
      <c r="I48" s="66"/>
      <c r="J48" s="90" t="s">
        <v>352</v>
      </c>
    </row>
    <row r="49" spans="1:10" ht="14.5" customHeight="1" x14ac:dyDescent="0.35">
      <c r="A49" s="99" t="s">
        <v>331</v>
      </c>
      <c r="B49" s="100"/>
      <c r="C49" s="109" t="s">
        <v>352</v>
      </c>
      <c r="D49" s="110"/>
      <c r="E49" s="107" t="s">
        <v>353</v>
      </c>
      <c r="F49" s="108"/>
      <c r="G49" s="101"/>
      <c r="H49" s="102"/>
      <c r="I49" s="102"/>
      <c r="J49" s="103"/>
    </row>
    <row r="50" spans="1:10" x14ac:dyDescent="0.35">
      <c r="A50" s="89"/>
      <c r="B50" s="76"/>
      <c r="C50" s="96"/>
      <c r="D50" s="96"/>
      <c r="E50" s="97"/>
      <c r="F50" s="97"/>
      <c r="G50" s="98" t="s">
        <v>354</v>
      </c>
      <c r="H50" s="98"/>
      <c r="I50" s="98"/>
      <c r="J50" s="61"/>
    </row>
    <row r="51" spans="1:10" ht="13.9" customHeight="1" x14ac:dyDescent="0.35">
      <c r="A51" s="99" t="s">
        <v>332</v>
      </c>
      <c r="B51" s="100"/>
      <c r="C51" s="101" t="s">
        <v>374</v>
      </c>
      <c r="D51" s="102"/>
      <c r="E51" s="102"/>
      <c r="F51" s="102"/>
      <c r="G51" s="102"/>
      <c r="H51" s="102"/>
      <c r="I51" s="102"/>
      <c r="J51" s="103"/>
    </row>
    <row r="52" spans="1:10" x14ac:dyDescent="0.35">
      <c r="A52" s="65"/>
      <c r="B52" s="66"/>
      <c r="C52" s="120" t="s">
        <v>333</v>
      </c>
      <c r="D52" s="120"/>
      <c r="E52" s="120"/>
      <c r="F52" s="120"/>
      <c r="G52" s="120"/>
      <c r="H52" s="120"/>
      <c r="I52" s="120"/>
      <c r="J52" s="72"/>
    </row>
    <row r="53" spans="1:10" x14ac:dyDescent="0.35">
      <c r="A53" s="99" t="s">
        <v>334</v>
      </c>
      <c r="B53" s="100"/>
      <c r="C53" s="154" t="s">
        <v>375</v>
      </c>
      <c r="D53" s="155"/>
      <c r="E53" s="156"/>
      <c r="F53" s="97"/>
      <c r="G53" s="97"/>
      <c r="H53" s="112"/>
      <c r="I53" s="112"/>
      <c r="J53" s="157"/>
    </row>
    <row r="54" spans="1:10" x14ac:dyDescent="0.35">
      <c r="A54" s="65"/>
      <c r="B54" s="66"/>
      <c r="C54" s="76"/>
      <c r="D54" s="66"/>
      <c r="E54" s="97"/>
      <c r="F54" s="97"/>
      <c r="G54" s="97"/>
      <c r="H54" s="97"/>
      <c r="I54" s="66"/>
      <c r="J54" s="72"/>
    </row>
    <row r="55" spans="1:10" ht="14.5" customHeight="1" x14ac:dyDescent="0.35">
      <c r="A55" s="99" t="s">
        <v>326</v>
      </c>
      <c r="B55" s="100"/>
      <c r="C55" s="150" t="s">
        <v>376</v>
      </c>
      <c r="D55" s="151"/>
      <c r="E55" s="151"/>
      <c r="F55" s="151"/>
      <c r="G55" s="151"/>
      <c r="H55" s="151"/>
      <c r="I55" s="151"/>
      <c r="J55" s="152"/>
    </row>
    <row r="56" spans="1:10" x14ac:dyDescent="0.35">
      <c r="A56" s="65"/>
      <c r="B56" s="66"/>
      <c r="C56" s="66"/>
      <c r="D56" s="66"/>
      <c r="E56" s="97"/>
      <c r="F56" s="97"/>
      <c r="G56" s="97"/>
      <c r="H56" s="97"/>
      <c r="I56" s="66"/>
      <c r="J56" s="72"/>
    </row>
    <row r="57" spans="1:10" x14ac:dyDescent="0.35">
      <c r="A57" s="99" t="s">
        <v>355</v>
      </c>
      <c r="B57" s="100"/>
      <c r="C57" s="150" t="s">
        <v>377</v>
      </c>
      <c r="D57" s="151"/>
      <c r="E57" s="151"/>
      <c r="F57" s="151"/>
      <c r="G57" s="151"/>
      <c r="H57" s="151"/>
      <c r="I57" s="151"/>
      <c r="J57" s="152"/>
    </row>
    <row r="58" spans="1:10" ht="14.5" customHeight="1" x14ac:dyDescent="0.35">
      <c r="A58" s="65"/>
      <c r="B58" s="66"/>
      <c r="C58" s="98" t="s">
        <v>356</v>
      </c>
      <c r="D58" s="98"/>
      <c r="E58" s="98"/>
      <c r="F58" s="98"/>
      <c r="G58" s="66"/>
      <c r="H58" s="66"/>
      <c r="I58" s="66"/>
      <c r="J58" s="72"/>
    </row>
    <row r="59" spans="1:10" x14ac:dyDescent="0.35">
      <c r="A59" s="99" t="s">
        <v>357</v>
      </c>
      <c r="B59" s="100"/>
      <c r="C59" s="150" t="s">
        <v>378</v>
      </c>
      <c r="D59" s="151"/>
      <c r="E59" s="151"/>
      <c r="F59" s="151"/>
      <c r="G59" s="151"/>
      <c r="H59" s="151"/>
      <c r="I59" s="151"/>
      <c r="J59" s="152"/>
    </row>
    <row r="60" spans="1:10" ht="14.5" customHeight="1" x14ac:dyDescent="0.35">
      <c r="A60" s="91"/>
      <c r="B60" s="92"/>
      <c r="C60" s="153" t="s">
        <v>358</v>
      </c>
      <c r="D60" s="153"/>
      <c r="E60" s="153"/>
      <c r="F60" s="153"/>
      <c r="G60" s="153"/>
      <c r="H60" s="92"/>
      <c r="I60" s="92"/>
      <c r="J60" s="93"/>
    </row>
    <row r="67" ht="27" customHeight="1" x14ac:dyDescent="0.35"/>
    <row r="71" ht="38.5" customHeight="1" x14ac:dyDescent="0.35"/>
  </sheetData>
  <sheetProtection algorithmName="SHA-512" hashValue="m3NnNSoBlGWUIUWVjgvVDGq9624+RqhNOFjXvFwtzlm82FcmzIMxFNCReoh+wL8TAHuvrDpD2lftAcGkdr7JNg==" saltValue="0IJcM4JTfSO0IOrh+iF57Q==" spinCount="100000" sheet="1" objects="1" scenarios="1" formatCells="0" insertRows="0"/>
  <mergeCells count="124">
    <mergeCell ref="E56:F56"/>
    <mergeCell ref="G56:H56"/>
    <mergeCell ref="A57:B57"/>
    <mergeCell ref="C57:J57"/>
    <mergeCell ref="C58:F58"/>
    <mergeCell ref="A59:B59"/>
    <mergeCell ref="C59:J59"/>
    <mergeCell ref="C60:G60"/>
    <mergeCell ref="C52:I52"/>
    <mergeCell ref="A53:B53"/>
    <mergeCell ref="C53:E53"/>
    <mergeCell ref="F53:G53"/>
    <mergeCell ref="H53:J53"/>
    <mergeCell ref="E54:F54"/>
    <mergeCell ref="G54:H54"/>
    <mergeCell ref="A55:B55"/>
    <mergeCell ref="C55:J55"/>
    <mergeCell ref="A1:C1"/>
    <mergeCell ref="A2:J2"/>
    <mergeCell ref="A4:D4"/>
    <mergeCell ref="E4:F4"/>
    <mergeCell ref="H4:I4"/>
    <mergeCell ref="A5:J5"/>
    <mergeCell ref="E11:F11"/>
    <mergeCell ref="G11:H11"/>
    <mergeCell ref="E9:F9"/>
    <mergeCell ref="G9:H9"/>
    <mergeCell ref="A8:I8"/>
    <mergeCell ref="A10:B10"/>
    <mergeCell ref="C10:D10"/>
    <mergeCell ref="F10:G10"/>
    <mergeCell ref="H10:I10"/>
    <mergeCell ref="E14:F14"/>
    <mergeCell ref="E15:F15"/>
    <mergeCell ref="A12:B12"/>
    <mergeCell ref="C12:D12"/>
    <mergeCell ref="E12:F12"/>
    <mergeCell ref="G12:H12"/>
    <mergeCell ref="E13:F13"/>
    <mergeCell ref="G13:H13"/>
    <mergeCell ref="A14:B14"/>
    <mergeCell ref="C14:D14"/>
    <mergeCell ref="H14:I14"/>
    <mergeCell ref="G15:H15"/>
    <mergeCell ref="E20:F20"/>
    <mergeCell ref="A16:B16"/>
    <mergeCell ref="C16:D16"/>
    <mergeCell ref="A17:J17"/>
    <mergeCell ref="A18:B18"/>
    <mergeCell ref="C18:J18"/>
    <mergeCell ref="E19:F19"/>
    <mergeCell ref="G19:H19"/>
    <mergeCell ref="A20:B20"/>
    <mergeCell ref="C20:D20"/>
    <mergeCell ref="G20:J20"/>
    <mergeCell ref="E21:F21"/>
    <mergeCell ref="G21:H21"/>
    <mergeCell ref="E25:F25"/>
    <mergeCell ref="G25:H25"/>
    <mergeCell ref="E23:F23"/>
    <mergeCell ref="G23:H23"/>
    <mergeCell ref="A22:B22"/>
    <mergeCell ref="C22:J22"/>
    <mergeCell ref="A24:B24"/>
    <mergeCell ref="C24:J24"/>
    <mergeCell ref="E28:F28"/>
    <mergeCell ref="G28:H28"/>
    <mergeCell ref="A26:B26"/>
    <mergeCell ref="E27:F27"/>
    <mergeCell ref="G27:H27"/>
    <mergeCell ref="C26:J26"/>
    <mergeCell ref="A28:B28"/>
    <mergeCell ref="I28:J28"/>
    <mergeCell ref="E29:F29"/>
    <mergeCell ref="G29:H29"/>
    <mergeCell ref="A30:B30"/>
    <mergeCell ref="D30:G30"/>
    <mergeCell ref="A31:B31"/>
    <mergeCell ref="E31:F31"/>
    <mergeCell ref="G31:H31"/>
    <mergeCell ref="I31:J31"/>
    <mergeCell ref="A32:B32"/>
    <mergeCell ref="D32:G32"/>
    <mergeCell ref="E33:F33"/>
    <mergeCell ref="G33:H33"/>
    <mergeCell ref="A34:D34"/>
    <mergeCell ref="E34:I34"/>
    <mergeCell ref="E35:F35"/>
    <mergeCell ref="G35:H35"/>
    <mergeCell ref="A36:D36"/>
    <mergeCell ref="E45:F45"/>
    <mergeCell ref="E43:F43"/>
    <mergeCell ref="A42:D42"/>
    <mergeCell ref="E42:I42"/>
    <mergeCell ref="C43:D43"/>
    <mergeCell ref="G43:I43"/>
    <mergeCell ref="A44:D44"/>
    <mergeCell ref="E44:I44"/>
    <mergeCell ref="G45:H45"/>
    <mergeCell ref="E36:I36"/>
    <mergeCell ref="D37:I37"/>
    <mergeCell ref="A38:D38"/>
    <mergeCell ref="E38:I38"/>
    <mergeCell ref="E39:F39"/>
    <mergeCell ref="G39:H39"/>
    <mergeCell ref="A40:D40"/>
    <mergeCell ref="E40:I40"/>
    <mergeCell ref="E41:F41"/>
    <mergeCell ref="G41:H41"/>
    <mergeCell ref="C50:D50"/>
    <mergeCell ref="E50:F50"/>
    <mergeCell ref="G50:I50"/>
    <mergeCell ref="A51:B51"/>
    <mergeCell ref="C51:J51"/>
    <mergeCell ref="A46:D46"/>
    <mergeCell ref="E46:I46"/>
    <mergeCell ref="E49:F49"/>
    <mergeCell ref="E47:F47"/>
    <mergeCell ref="G47:H47"/>
    <mergeCell ref="E48:F48"/>
    <mergeCell ref="G48:H48"/>
    <mergeCell ref="A49:B49"/>
    <mergeCell ref="C49:D49"/>
    <mergeCell ref="G49:J49"/>
  </mergeCells>
  <dataValidations count="3">
    <dataValidation type="list" allowBlank="1" showInputMessage="1" showErrorMessage="1" sqref="C32">
      <formula1>$H$32:$I$32</formula1>
    </dataValidation>
    <dataValidation type="list" allowBlank="1" showInputMessage="1" showErrorMessage="1" sqref="C30">
      <formula1>$H$30:$I$30</formula1>
    </dataValidation>
    <dataValidation type="list" allowBlank="1" showInputMessage="1" showErrorMessage="1" sqref="C49:D49">
      <formula1>$J$47:$J$48</formula1>
    </dataValidation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view="pageBreakPreview" zoomScale="110" zoomScaleNormal="100" zoomScaleSheetLayoutView="110" workbookViewId="0">
      <selection activeCell="G79" sqref="G79"/>
    </sheetView>
  </sheetViews>
  <sheetFormatPr defaultColWidth="8.81640625" defaultRowHeight="14.5" x14ac:dyDescent="0.35"/>
  <cols>
    <col min="1" max="1" width="8.81640625" style="1"/>
    <col min="2" max="2" width="31" style="1" customWidth="1"/>
    <col min="3" max="3" width="8.81640625" style="1"/>
    <col min="4" max="9" width="8.81640625" style="25"/>
    <col min="10" max="16384" width="8.81640625" style="1"/>
  </cols>
  <sheetData>
    <row r="1" spans="1:9" x14ac:dyDescent="0.35">
      <c r="A1" s="158" t="s">
        <v>0</v>
      </c>
      <c r="B1" s="159"/>
      <c r="C1" s="159"/>
      <c r="D1" s="159"/>
      <c r="E1" s="159"/>
      <c r="F1" s="159"/>
      <c r="G1" s="159"/>
      <c r="H1" s="159"/>
      <c r="I1" s="159"/>
    </row>
    <row r="2" spans="1:9" x14ac:dyDescent="0.35">
      <c r="A2" s="160" t="s">
        <v>379</v>
      </c>
      <c r="B2" s="161"/>
      <c r="C2" s="161"/>
      <c r="D2" s="161"/>
      <c r="E2" s="161"/>
      <c r="F2" s="161"/>
      <c r="G2" s="161"/>
      <c r="H2" s="161"/>
      <c r="I2" s="161"/>
    </row>
    <row r="3" spans="1:9" ht="29" x14ac:dyDescent="0.35">
      <c r="A3" s="2"/>
      <c r="B3" s="3"/>
      <c r="C3" s="3"/>
      <c r="D3" s="28"/>
      <c r="E3" s="29"/>
      <c r="F3" s="28"/>
      <c r="G3" s="28"/>
      <c r="H3" s="30" t="s">
        <v>1</v>
      </c>
      <c r="I3" s="30"/>
    </row>
    <row r="4" spans="1:9" ht="33.65" customHeight="1" x14ac:dyDescent="0.35">
      <c r="A4" s="162" t="s">
        <v>2</v>
      </c>
      <c r="B4" s="163"/>
      <c r="C4" s="162" t="s">
        <v>3</v>
      </c>
      <c r="D4" s="164" t="s">
        <v>4</v>
      </c>
      <c r="E4" s="165"/>
      <c r="F4" s="165"/>
      <c r="G4" s="164" t="s">
        <v>5</v>
      </c>
      <c r="H4" s="165"/>
      <c r="I4" s="165"/>
    </row>
    <row r="5" spans="1:9" x14ac:dyDescent="0.35">
      <c r="A5" s="163"/>
      <c r="B5" s="163"/>
      <c r="C5" s="163"/>
      <c r="D5" s="31" t="s">
        <v>6</v>
      </c>
      <c r="E5" s="31" t="s">
        <v>7</v>
      </c>
      <c r="F5" s="31" t="s">
        <v>8</v>
      </c>
      <c r="G5" s="31" t="s">
        <v>6</v>
      </c>
      <c r="H5" s="31" t="s">
        <v>7</v>
      </c>
      <c r="I5" s="31" t="s">
        <v>8</v>
      </c>
    </row>
    <row r="6" spans="1:9" x14ac:dyDescent="0.35">
      <c r="A6" s="162">
        <v>1</v>
      </c>
      <c r="B6" s="163"/>
      <c r="C6" s="4">
        <v>2</v>
      </c>
      <c r="D6" s="32">
        <v>3</v>
      </c>
      <c r="E6" s="32">
        <v>4</v>
      </c>
      <c r="F6" s="32" t="s">
        <v>9</v>
      </c>
      <c r="G6" s="32">
        <v>6</v>
      </c>
      <c r="H6" s="32">
        <v>7</v>
      </c>
      <c r="I6" s="32" t="s">
        <v>10</v>
      </c>
    </row>
    <row r="7" spans="1:9" x14ac:dyDescent="0.35">
      <c r="A7" s="170" t="s">
        <v>11</v>
      </c>
      <c r="B7" s="171"/>
      <c r="C7" s="171"/>
      <c r="D7" s="171"/>
      <c r="E7" s="171"/>
      <c r="F7" s="171"/>
      <c r="G7" s="171"/>
      <c r="H7" s="171"/>
      <c r="I7" s="171"/>
    </row>
    <row r="8" spans="1:9" x14ac:dyDescent="0.35">
      <c r="A8" s="167" t="s">
        <v>12</v>
      </c>
      <c r="B8" s="168"/>
      <c r="C8" s="5">
        <v>1</v>
      </c>
      <c r="D8" s="33">
        <f>D9+D10</f>
        <v>0</v>
      </c>
      <c r="E8" s="33">
        <f>E9+E10</f>
        <v>27168185.499999985</v>
      </c>
      <c r="F8" s="33">
        <f>D8+E8</f>
        <v>27168185.499999985</v>
      </c>
      <c r="G8" s="33">
        <f t="shared" ref="G8:H8" si="0">G9+G10</f>
        <v>0</v>
      </c>
      <c r="H8" s="33">
        <f t="shared" si="0"/>
        <v>27374678.709999971</v>
      </c>
      <c r="I8" s="33">
        <f>G8+H8</f>
        <v>27374678.709999971</v>
      </c>
    </row>
    <row r="9" spans="1:9" x14ac:dyDescent="0.35">
      <c r="A9" s="166" t="s">
        <v>13</v>
      </c>
      <c r="B9" s="166"/>
      <c r="C9" s="6">
        <v>2</v>
      </c>
      <c r="D9" s="34">
        <v>0</v>
      </c>
      <c r="E9" s="34">
        <v>0</v>
      </c>
      <c r="F9" s="33">
        <f t="shared" ref="F9:F73" si="1">D9+E9</f>
        <v>0</v>
      </c>
      <c r="G9" s="34">
        <v>0</v>
      </c>
      <c r="H9" s="34">
        <v>0</v>
      </c>
      <c r="I9" s="33">
        <f t="shared" ref="I9:I72" si="2">G9+H9</f>
        <v>0</v>
      </c>
    </row>
    <row r="10" spans="1:9" x14ac:dyDescent="0.35">
      <c r="A10" s="166" t="s">
        <v>14</v>
      </c>
      <c r="B10" s="166"/>
      <c r="C10" s="6">
        <v>3</v>
      </c>
      <c r="D10" s="34">
        <v>0</v>
      </c>
      <c r="E10" s="34">
        <v>27168185.499999985</v>
      </c>
      <c r="F10" s="33">
        <f t="shared" si="1"/>
        <v>27168185.499999985</v>
      </c>
      <c r="G10" s="34">
        <v>0</v>
      </c>
      <c r="H10" s="34">
        <v>27374678.709999971</v>
      </c>
      <c r="I10" s="33">
        <f t="shared" si="2"/>
        <v>27374678.709999971</v>
      </c>
    </row>
    <row r="11" spans="1:9" x14ac:dyDescent="0.35">
      <c r="A11" s="167" t="s">
        <v>15</v>
      </c>
      <c r="B11" s="168"/>
      <c r="C11" s="5">
        <v>4</v>
      </c>
      <c r="D11" s="33">
        <f>D12+D13+D14</f>
        <v>1678</v>
      </c>
      <c r="E11" s="33">
        <f>E12+E13+E14</f>
        <v>474800381.65999967</v>
      </c>
      <c r="F11" s="33">
        <f t="shared" si="1"/>
        <v>474802059.65999967</v>
      </c>
      <c r="G11" s="33">
        <f t="shared" ref="G11:H11" si="3">G12+G13+G14</f>
        <v>6410.7000000000016</v>
      </c>
      <c r="H11" s="33">
        <f t="shared" si="3"/>
        <v>452704877.12</v>
      </c>
      <c r="I11" s="33">
        <f t="shared" si="2"/>
        <v>452711287.81999999</v>
      </c>
    </row>
    <row r="12" spans="1:9" ht="22.9" customHeight="1" x14ac:dyDescent="0.35">
      <c r="A12" s="166" t="s">
        <v>16</v>
      </c>
      <c r="B12" s="166"/>
      <c r="C12" s="6">
        <v>5</v>
      </c>
      <c r="D12" s="34">
        <v>0</v>
      </c>
      <c r="E12" s="34">
        <v>435944519.56000012</v>
      </c>
      <c r="F12" s="33">
        <f t="shared" si="1"/>
        <v>435944519.56000012</v>
      </c>
      <c r="G12" s="34">
        <v>1805</v>
      </c>
      <c r="H12" s="34">
        <v>418753348.86000001</v>
      </c>
      <c r="I12" s="33">
        <f t="shared" si="2"/>
        <v>418755153.86000001</v>
      </c>
    </row>
    <row r="13" spans="1:9" x14ac:dyDescent="0.35">
      <c r="A13" s="166" t="s">
        <v>17</v>
      </c>
      <c r="B13" s="166"/>
      <c r="C13" s="6">
        <v>6</v>
      </c>
      <c r="D13" s="34">
        <v>1678</v>
      </c>
      <c r="E13" s="34">
        <v>29286741.540000014</v>
      </c>
      <c r="F13" s="33">
        <f t="shared" si="1"/>
        <v>29288419.540000014</v>
      </c>
      <c r="G13" s="34">
        <v>4605.7000000000016</v>
      </c>
      <c r="H13" s="34">
        <v>25420545.699999981</v>
      </c>
      <c r="I13" s="33">
        <f t="shared" si="2"/>
        <v>25425151.39999998</v>
      </c>
    </row>
    <row r="14" spans="1:9" x14ac:dyDescent="0.35">
      <c r="A14" s="166" t="s">
        <v>18</v>
      </c>
      <c r="B14" s="166"/>
      <c r="C14" s="6">
        <v>7</v>
      </c>
      <c r="D14" s="34">
        <v>0</v>
      </c>
      <c r="E14" s="34">
        <v>9569120.55999952</v>
      </c>
      <c r="F14" s="33">
        <f t="shared" si="1"/>
        <v>9569120.55999952</v>
      </c>
      <c r="G14" s="34">
        <v>0</v>
      </c>
      <c r="H14" s="34">
        <v>8530982.5600000024</v>
      </c>
      <c r="I14" s="33">
        <f t="shared" si="2"/>
        <v>8530982.5600000024</v>
      </c>
    </row>
    <row r="15" spans="1:9" x14ac:dyDescent="0.35">
      <c r="A15" s="167" t="s">
        <v>19</v>
      </c>
      <c r="B15" s="168"/>
      <c r="C15" s="5">
        <v>8</v>
      </c>
      <c r="D15" s="33">
        <f>D16+D17+D21+D40</f>
        <v>2692294346.9800005</v>
      </c>
      <c r="E15" s="33">
        <f>E16+E17+E21+E40</f>
        <v>4833920055.0900002</v>
      </c>
      <c r="F15" s="33">
        <f t="shared" si="1"/>
        <v>7526214402.0700006</v>
      </c>
      <c r="G15" s="33">
        <f t="shared" ref="G15:H15" si="4">G16+G17+G21+G40</f>
        <v>2766323140.6399999</v>
      </c>
      <c r="H15" s="33">
        <f t="shared" si="4"/>
        <v>4729651947.5500002</v>
      </c>
      <c r="I15" s="33">
        <f t="shared" si="2"/>
        <v>7495975088.1900005</v>
      </c>
    </row>
    <row r="16" spans="1:9" ht="21.65" customHeight="1" x14ac:dyDescent="0.35">
      <c r="A16" s="169" t="s">
        <v>123</v>
      </c>
      <c r="B16" s="166"/>
      <c r="C16" s="6">
        <v>9</v>
      </c>
      <c r="D16" s="34">
        <v>0</v>
      </c>
      <c r="E16" s="34">
        <v>414922600</v>
      </c>
      <c r="F16" s="33">
        <f t="shared" si="1"/>
        <v>414922600</v>
      </c>
      <c r="G16" s="34">
        <v>0</v>
      </c>
      <c r="H16" s="34">
        <v>333932264.77999997</v>
      </c>
      <c r="I16" s="33">
        <f t="shared" si="2"/>
        <v>333932264.77999997</v>
      </c>
    </row>
    <row r="17" spans="1:9" ht="24.65" customHeight="1" x14ac:dyDescent="0.35">
      <c r="A17" s="167" t="s">
        <v>124</v>
      </c>
      <c r="B17" s="168"/>
      <c r="C17" s="5">
        <v>10</v>
      </c>
      <c r="D17" s="33">
        <f>D18+D19+D20</f>
        <v>0</v>
      </c>
      <c r="E17" s="33">
        <f>E18+E19+E20</f>
        <v>315311466.00999999</v>
      </c>
      <c r="F17" s="33">
        <f t="shared" si="1"/>
        <v>315311466.00999999</v>
      </c>
      <c r="G17" s="33">
        <f>G18+G19+G20</f>
        <v>0</v>
      </c>
      <c r="H17" s="33">
        <f t="shared" ref="H17" si="5">H18+H19+H20</f>
        <v>246928775.88</v>
      </c>
      <c r="I17" s="33">
        <f t="shared" si="2"/>
        <v>246928775.88</v>
      </c>
    </row>
    <row r="18" spans="1:9" x14ac:dyDescent="0.35">
      <c r="A18" s="166" t="s">
        <v>20</v>
      </c>
      <c r="B18" s="166"/>
      <c r="C18" s="6">
        <v>11</v>
      </c>
      <c r="D18" s="34">
        <v>0</v>
      </c>
      <c r="E18" s="34">
        <v>281623173.19</v>
      </c>
      <c r="F18" s="33">
        <f t="shared" si="1"/>
        <v>281623173.19</v>
      </c>
      <c r="G18" s="34">
        <v>0</v>
      </c>
      <c r="H18" s="34">
        <v>213240483.06</v>
      </c>
      <c r="I18" s="33">
        <f t="shared" si="2"/>
        <v>213240483.06</v>
      </c>
    </row>
    <row r="19" spans="1:9" x14ac:dyDescent="0.35">
      <c r="A19" s="166" t="s">
        <v>21</v>
      </c>
      <c r="B19" s="166"/>
      <c r="C19" s="6">
        <v>12</v>
      </c>
      <c r="D19" s="34">
        <v>0</v>
      </c>
      <c r="E19" s="34">
        <v>5688292.8200000003</v>
      </c>
      <c r="F19" s="33">
        <f t="shared" si="1"/>
        <v>5688292.8200000003</v>
      </c>
      <c r="G19" s="34">
        <v>0</v>
      </c>
      <c r="H19" s="34">
        <v>5688292.8200000003</v>
      </c>
      <c r="I19" s="33">
        <f t="shared" si="2"/>
        <v>5688292.8200000003</v>
      </c>
    </row>
    <row r="20" spans="1:9" x14ac:dyDescent="0.35">
      <c r="A20" s="166" t="s">
        <v>22</v>
      </c>
      <c r="B20" s="166"/>
      <c r="C20" s="6">
        <v>13</v>
      </c>
      <c r="D20" s="34">
        <v>0</v>
      </c>
      <c r="E20" s="34">
        <v>28000000</v>
      </c>
      <c r="F20" s="33">
        <f t="shared" si="1"/>
        <v>28000000</v>
      </c>
      <c r="G20" s="34">
        <v>0</v>
      </c>
      <c r="H20" s="34">
        <v>28000000</v>
      </c>
      <c r="I20" s="33">
        <f t="shared" si="2"/>
        <v>28000000</v>
      </c>
    </row>
    <row r="21" spans="1:9" x14ac:dyDescent="0.35">
      <c r="A21" s="167" t="s">
        <v>23</v>
      </c>
      <c r="B21" s="168"/>
      <c r="C21" s="5">
        <v>14</v>
      </c>
      <c r="D21" s="33">
        <f>D22+D25+D30+D36</f>
        <v>2692294346.9800005</v>
      </c>
      <c r="E21" s="33">
        <f>E22+E25+E30+E36</f>
        <v>4103685989.0799999</v>
      </c>
      <c r="F21" s="33">
        <f t="shared" si="1"/>
        <v>6795980336.0600004</v>
      </c>
      <c r="G21" s="33">
        <f t="shared" ref="G21:H21" si="6">G22+G25+G30+G36</f>
        <v>2766323140.6399999</v>
      </c>
      <c r="H21" s="33">
        <f t="shared" si="6"/>
        <v>4148790906.8899999</v>
      </c>
      <c r="I21" s="33">
        <f t="shared" si="2"/>
        <v>6915114047.5299997</v>
      </c>
    </row>
    <row r="22" spans="1:9" ht="29.5" customHeight="1" x14ac:dyDescent="0.35">
      <c r="A22" s="168" t="s">
        <v>24</v>
      </c>
      <c r="B22" s="168"/>
      <c r="C22" s="5">
        <v>15</v>
      </c>
      <c r="D22" s="33">
        <f>D23+D24</f>
        <v>1238341475.46</v>
      </c>
      <c r="E22" s="33">
        <f>E23+E24</f>
        <v>834672420.52999997</v>
      </c>
      <c r="F22" s="33">
        <f t="shared" si="1"/>
        <v>2073013895.99</v>
      </c>
      <c r="G22" s="33">
        <f t="shared" ref="G22:H22" si="7">G23+G24</f>
        <v>1296119235.3099999</v>
      </c>
      <c r="H22" s="33">
        <f t="shared" si="7"/>
        <v>745529072.92000008</v>
      </c>
      <c r="I22" s="33">
        <f t="shared" si="2"/>
        <v>2041648308.23</v>
      </c>
    </row>
    <row r="23" spans="1:9" x14ac:dyDescent="0.35">
      <c r="A23" s="166" t="s">
        <v>25</v>
      </c>
      <c r="B23" s="166"/>
      <c r="C23" s="6">
        <v>16</v>
      </c>
      <c r="D23" s="34">
        <v>1238341475.46</v>
      </c>
      <c r="E23" s="34">
        <v>834672420.52999997</v>
      </c>
      <c r="F23" s="33">
        <f t="shared" si="1"/>
        <v>2073013895.99</v>
      </c>
      <c r="G23" s="34">
        <v>1296119235.3099999</v>
      </c>
      <c r="H23" s="34">
        <v>745529072.92000008</v>
      </c>
      <c r="I23" s="33">
        <f t="shared" si="2"/>
        <v>2041648308.23</v>
      </c>
    </row>
    <row r="24" spans="1:9" x14ac:dyDescent="0.35">
      <c r="A24" s="166" t="s">
        <v>26</v>
      </c>
      <c r="B24" s="166"/>
      <c r="C24" s="6">
        <v>17</v>
      </c>
      <c r="D24" s="34">
        <v>0</v>
      </c>
      <c r="E24" s="34">
        <v>0</v>
      </c>
      <c r="F24" s="33">
        <f t="shared" si="1"/>
        <v>0</v>
      </c>
      <c r="G24" s="34">
        <v>0</v>
      </c>
      <c r="H24" s="34">
        <v>0</v>
      </c>
      <c r="I24" s="33">
        <f t="shared" si="2"/>
        <v>0</v>
      </c>
    </row>
    <row r="25" spans="1:9" ht="21" customHeight="1" x14ac:dyDescent="0.35">
      <c r="A25" s="168" t="s">
        <v>27</v>
      </c>
      <c r="B25" s="168"/>
      <c r="C25" s="5">
        <v>18</v>
      </c>
      <c r="D25" s="33">
        <f>D26+D27+D28+D29</f>
        <v>1196064206.4800003</v>
      </c>
      <c r="E25" s="33">
        <f>E26+E27+E28+E29</f>
        <v>2119741543.23</v>
      </c>
      <c r="F25" s="33">
        <f t="shared" si="1"/>
        <v>3315805749.71</v>
      </c>
      <c r="G25" s="33">
        <f t="shared" ref="G25:H25" si="8">G26+G27+G28+G29</f>
        <v>1318571913.04</v>
      </c>
      <c r="H25" s="33">
        <f t="shared" si="8"/>
        <v>2378587558.8299999</v>
      </c>
      <c r="I25" s="33">
        <f t="shared" si="2"/>
        <v>3697159471.8699999</v>
      </c>
    </row>
    <row r="26" spans="1:9" x14ac:dyDescent="0.35">
      <c r="A26" s="166" t="s">
        <v>28</v>
      </c>
      <c r="B26" s="166"/>
      <c r="C26" s="6">
        <v>19</v>
      </c>
      <c r="D26" s="34">
        <v>16398198.770000001</v>
      </c>
      <c r="E26" s="34">
        <v>419006914.23000002</v>
      </c>
      <c r="F26" s="33">
        <f t="shared" si="1"/>
        <v>435405113</v>
      </c>
      <c r="G26" s="34">
        <v>8289296.4699999997</v>
      </c>
      <c r="H26" s="34">
        <v>371921136.85999995</v>
      </c>
      <c r="I26" s="33">
        <f t="shared" si="2"/>
        <v>380210433.32999998</v>
      </c>
    </row>
    <row r="27" spans="1:9" x14ac:dyDescent="0.35">
      <c r="A27" s="166" t="s">
        <v>29</v>
      </c>
      <c r="B27" s="166"/>
      <c r="C27" s="6">
        <v>20</v>
      </c>
      <c r="D27" s="34">
        <v>1179666007.7100003</v>
      </c>
      <c r="E27" s="34">
        <v>1663300562.4300001</v>
      </c>
      <c r="F27" s="33">
        <f t="shared" si="1"/>
        <v>2842966570.1400003</v>
      </c>
      <c r="G27" s="34">
        <v>1296462292.45</v>
      </c>
      <c r="H27" s="34">
        <v>1980290141.04</v>
      </c>
      <c r="I27" s="33">
        <f t="shared" si="2"/>
        <v>3276752433.4899998</v>
      </c>
    </row>
    <row r="28" spans="1:9" x14ac:dyDescent="0.35">
      <c r="A28" s="166" t="s">
        <v>30</v>
      </c>
      <c r="B28" s="166"/>
      <c r="C28" s="6">
        <v>21</v>
      </c>
      <c r="D28" s="34">
        <v>0</v>
      </c>
      <c r="E28" s="34">
        <v>37434066.570000008</v>
      </c>
      <c r="F28" s="33">
        <f t="shared" si="1"/>
        <v>37434066.570000008</v>
      </c>
      <c r="G28" s="34">
        <v>13820324.119999999</v>
      </c>
      <c r="H28" s="34">
        <v>26376280.930000007</v>
      </c>
      <c r="I28" s="33">
        <f t="shared" si="2"/>
        <v>40196605.050000004</v>
      </c>
    </row>
    <row r="29" spans="1:9" x14ac:dyDescent="0.35">
      <c r="A29" s="166" t="s">
        <v>31</v>
      </c>
      <c r="B29" s="166"/>
      <c r="C29" s="6">
        <v>22</v>
      </c>
      <c r="D29" s="34">
        <v>0</v>
      </c>
      <c r="E29" s="34">
        <v>0</v>
      </c>
      <c r="F29" s="33">
        <f t="shared" si="1"/>
        <v>0</v>
      </c>
      <c r="G29" s="34">
        <v>0</v>
      </c>
      <c r="H29" s="34">
        <v>0</v>
      </c>
      <c r="I29" s="33">
        <f t="shared" si="2"/>
        <v>0</v>
      </c>
    </row>
    <row r="30" spans="1:9" ht="23.5" customHeight="1" x14ac:dyDescent="0.35">
      <c r="A30" s="168" t="s">
        <v>125</v>
      </c>
      <c r="B30" s="168"/>
      <c r="C30" s="5">
        <v>23</v>
      </c>
      <c r="D30" s="33">
        <f>D31+D32+D33+D34+D35</f>
        <v>0</v>
      </c>
      <c r="E30" s="33">
        <f>E31+E32+E33+E34+E35</f>
        <v>81594547.019999996</v>
      </c>
      <c r="F30" s="33">
        <f t="shared" si="1"/>
        <v>81594547.019999996</v>
      </c>
      <c r="G30" s="33">
        <f t="shared" ref="G30:H30" si="9">G31+G32+G33+G34+G35</f>
        <v>256115.5</v>
      </c>
      <c r="H30" s="33">
        <f t="shared" si="9"/>
        <v>169995891.22</v>
      </c>
      <c r="I30" s="33">
        <f t="shared" si="2"/>
        <v>170252006.72</v>
      </c>
    </row>
    <row r="31" spans="1:9" x14ac:dyDescent="0.35">
      <c r="A31" s="166" t="s">
        <v>32</v>
      </c>
      <c r="B31" s="166"/>
      <c r="C31" s="6">
        <v>24</v>
      </c>
      <c r="D31" s="34">
        <v>0</v>
      </c>
      <c r="E31" s="34">
        <v>14385081.699999999</v>
      </c>
      <c r="F31" s="33">
        <f t="shared" si="1"/>
        <v>14385081.699999999</v>
      </c>
      <c r="G31" s="34">
        <v>0</v>
      </c>
      <c r="H31" s="34">
        <v>13867751.050000001</v>
      </c>
      <c r="I31" s="33">
        <f t="shared" si="2"/>
        <v>13867751.050000001</v>
      </c>
    </row>
    <row r="32" spans="1:9" x14ac:dyDescent="0.35">
      <c r="A32" s="166" t="s">
        <v>33</v>
      </c>
      <c r="B32" s="166"/>
      <c r="C32" s="6">
        <v>25</v>
      </c>
      <c r="D32" s="34">
        <v>0</v>
      </c>
      <c r="E32" s="34">
        <v>0</v>
      </c>
      <c r="F32" s="33">
        <f t="shared" si="1"/>
        <v>0</v>
      </c>
      <c r="G32" s="34">
        <v>0</v>
      </c>
      <c r="H32" s="34">
        <v>0</v>
      </c>
      <c r="I32" s="33">
        <f t="shared" si="2"/>
        <v>0</v>
      </c>
    </row>
    <row r="33" spans="1:9" x14ac:dyDescent="0.35">
      <c r="A33" s="166" t="s">
        <v>34</v>
      </c>
      <c r="B33" s="166"/>
      <c r="C33" s="6">
        <v>26</v>
      </c>
      <c r="D33" s="34">
        <v>0</v>
      </c>
      <c r="E33" s="34">
        <v>1692204.5</v>
      </c>
      <c r="F33" s="33">
        <f t="shared" si="1"/>
        <v>1692204.5</v>
      </c>
      <c r="G33" s="34">
        <v>256115.5</v>
      </c>
      <c r="H33" s="34">
        <v>2125175</v>
      </c>
      <c r="I33" s="33">
        <f t="shared" si="2"/>
        <v>2381290.5</v>
      </c>
    </row>
    <row r="34" spans="1:9" x14ac:dyDescent="0.35">
      <c r="A34" s="166" t="s">
        <v>35</v>
      </c>
      <c r="B34" s="166"/>
      <c r="C34" s="6">
        <v>27</v>
      </c>
      <c r="D34" s="34">
        <v>0</v>
      </c>
      <c r="E34" s="34">
        <v>65517260.82</v>
      </c>
      <c r="F34" s="33">
        <f t="shared" si="1"/>
        <v>65517260.82</v>
      </c>
      <c r="G34" s="34">
        <v>0</v>
      </c>
      <c r="H34" s="34">
        <v>154002965.16999999</v>
      </c>
      <c r="I34" s="33">
        <f t="shared" si="2"/>
        <v>154002965.16999999</v>
      </c>
    </row>
    <row r="35" spans="1:9" x14ac:dyDescent="0.35">
      <c r="A35" s="166" t="s">
        <v>36</v>
      </c>
      <c r="B35" s="166"/>
      <c r="C35" s="6">
        <v>28</v>
      </c>
      <c r="D35" s="34">
        <v>0</v>
      </c>
      <c r="E35" s="34">
        <v>0</v>
      </c>
      <c r="F35" s="33">
        <f t="shared" si="1"/>
        <v>0</v>
      </c>
      <c r="G35" s="34">
        <v>0</v>
      </c>
      <c r="H35" s="34">
        <v>0</v>
      </c>
      <c r="I35" s="33">
        <f t="shared" si="2"/>
        <v>0</v>
      </c>
    </row>
    <row r="36" spans="1:9" x14ac:dyDescent="0.35">
      <c r="A36" s="168" t="s">
        <v>37</v>
      </c>
      <c r="B36" s="168"/>
      <c r="C36" s="5">
        <v>29</v>
      </c>
      <c r="D36" s="33">
        <f>D37+D38+D39</f>
        <v>257888665.03999999</v>
      </c>
      <c r="E36" s="33">
        <f>E37+E38+E39</f>
        <v>1067677478.3</v>
      </c>
      <c r="F36" s="33">
        <f t="shared" si="1"/>
        <v>1325566143.3399999</v>
      </c>
      <c r="G36" s="33">
        <f t="shared" ref="G36:H36" si="10">G37+G38+G39</f>
        <v>151375876.78999999</v>
      </c>
      <c r="H36" s="33">
        <f t="shared" si="10"/>
        <v>854678383.92000008</v>
      </c>
      <c r="I36" s="33">
        <f t="shared" si="2"/>
        <v>1006054260.71</v>
      </c>
    </row>
    <row r="37" spans="1:9" x14ac:dyDescent="0.35">
      <c r="A37" s="166" t="s">
        <v>38</v>
      </c>
      <c r="B37" s="166"/>
      <c r="C37" s="6">
        <v>30</v>
      </c>
      <c r="D37" s="34">
        <v>230849826.47999999</v>
      </c>
      <c r="E37" s="34">
        <v>582558988.48000002</v>
      </c>
      <c r="F37" s="33">
        <f t="shared" si="1"/>
        <v>813408814.96000004</v>
      </c>
      <c r="G37" s="34">
        <v>91628502.469999999</v>
      </c>
      <c r="H37" s="34">
        <v>368302667.38999999</v>
      </c>
      <c r="I37" s="33">
        <f t="shared" si="2"/>
        <v>459931169.86000001</v>
      </c>
    </row>
    <row r="38" spans="1:9" x14ac:dyDescent="0.35">
      <c r="A38" s="166" t="s">
        <v>39</v>
      </c>
      <c r="B38" s="166"/>
      <c r="C38" s="6">
        <v>31</v>
      </c>
      <c r="D38" s="34">
        <v>27038838.560000002</v>
      </c>
      <c r="E38" s="34">
        <v>485118489.81999999</v>
      </c>
      <c r="F38" s="33">
        <f t="shared" si="1"/>
        <v>512157328.38</v>
      </c>
      <c r="G38" s="34">
        <v>59747374.319999993</v>
      </c>
      <c r="H38" s="34">
        <v>486375716.53000009</v>
      </c>
      <c r="I38" s="33">
        <f t="shared" si="2"/>
        <v>546123090.85000014</v>
      </c>
    </row>
    <row r="39" spans="1:9" x14ac:dyDescent="0.35">
      <c r="A39" s="166" t="s">
        <v>40</v>
      </c>
      <c r="B39" s="166"/>
      <c r="C39" s="6">
        <v>32</v>
      </c>
      <c r="D39" s="34">
        <v>0</v>
      </c>
      <c r="E39" s="34">
        <v>0</v>
      </c>
      <c r="F39" s="33">
        <f t="shared" si="1"/>
        <v>0</v>
      </c>
      <c r="G39" s="34">
        <v>0</v>
      </c>
      <c r="H39" s="34">
        <v>0</v>
      </c>
      <c r="I39" s="33">
        <f t="shared" si="2"/>
        <v>0</v>
      </c>
    </row>
    <row r="40" spans="1:9" x14ac:dyDescent="0.35">
      <c r="A40" s="169" t="s">
        <v>41</v>
      </c>
      <c r="B40" s="166"/>
      <c r="C40" s="6">
        <v>33</v>
      </c>
      <c r="D40" s="34">
        <v>0</v>
      </c>
      <c r="E40" s="34">
        <v>0</v>
      </c>
      <c r="F40" s="33">
        <f t="shared" si="1"/>
        <v>0</v>
      </c>
      <c r="G40" s="34">
        <v>0</v>
      </c>
      <c r="H40" s="34">
        <v>0</v>
      </c>
      <c r="I40" s="33">
        <f t="shared" si="2"/>
        <v>0</v>
      </c>
    </row>
    <row r="41" spans="1:9" ht="23.5" customHeight="1" x14ac:dyDescent="0.35">
      <c r="A41" s="169" t="s">
        <v>42</v>
      </c>
      <c r="B41" s="166"/>
      <c r="C41" s="6">
        <v>34</v>
      </c>
      <c r="D41" s="34">
        <v>335664097.69</v>
      </c>
      <c r="E41" s="34">
        <v>0</v>
      </c>
      <c r="F41" s="33">
        <f t="shared" si="1"/>
        <v>335664097.69</v>
      </c>
      <c r="G41" s="34">
        <v>434791407.22000003</v>
      </c>
      <c r="H41" s="34">
        <v>0</v>
      </c>
      <c r="I41" s="33">
        <f t="shared" si="2"/>
        <v>434791407.22000003</v>
      </c>
    </row>
    <row r="42" spans="1:9" ht="29.5" customHeight="1" x14ac:dyDescent="0.35">
      <c r="A42" s="167" t="s">
        <v>43</v>
      </c>
      <c r="B42" s="168"/>
      <c r="C42" s="5">
        <v>35</v>
      </c>
      <c r="D42" s="33">
        <f>D43+D44+D45+D46+D47+D48+D49</f>
        <v>941.46000000000276</v>
      </c>
      <c r="E42" s="33">
        <f>E43+E44+E45+E46+E47+E48+E49</f>
        <v>211957398.82999995</v>
      </c>
      <c r="F42" s="33">
        <f t="shared" si="1"/>
        <v>211958340.28999996</v>
      </c>
      <c r="G42" s="33">
        <f>G43+G44+G45+G46+G47+G48+G49</f>
        <v>12688.800000000005</v>
      </c>
      <c r="H42" s="33">
        <f>H43+H44+H45+H46+H47+H48+H49</f>
        <v>215546456.66999999</v>
      </c>
      <c r="I42" s="33">
        <f t="shared" si="2"/>
        <v>215559145.47</v>
      </c>
    </row>
    <row r="43" spans="1:9" x14ac:dyDescent="0.35">
      <c r="A43" s="166" t="s">
        <v>44</v>
      </c>
      <c r="B43" s="166"/>
      <c r="C43" s="6">
        <v>36</v>
      </c>
      <c r="D43" s="34">
        <v>941.45999999999913</v>
      </c>
      <c r="E43" s="34">
        <v>28307977.080000006</v>
      </c>
      <c r="F43" s="33">
        <f t="shared" si="1"/>
        <v>28308918.540000007</v>
      </c>
      <c r="G43" s="34">
        <v>929.42000000000007</v>
      </c>
      <c r="H43" s="34">
        <v>55298066.150000006</v>
      </c>
      <c r="I43" s="33">
        <f t="shared" si="2"/>
        <v>55298995.570000008</v>
      </c>
    </row>
    <row r="44" spans="1:9" x14ac:dyDescent="0.35">
      <c r="A44" s="166" t="s">
        <v>45</v>
      </c>
      <c r="B44" s="166"/>
      <c r="C44" s="6">
        <v>37</v>
      </c>
      <c r="D44" s="34">
        <v>3.637978807091713E-12</v>
      </c>
      <c r="E44" s="34">
        <v>0</v>
      </c>
      <c r="F44" s="33">
        <f t="shared" si="1"/>
        <v>3.637978807091713E-12</v>
      </c>
      <c r="G44" s="34">
        <v>11759.380000000005</v>
      </c>
      <c r="H44" s="34">
        <v>0</v>
      </c>
      <c r="I44" s="33">
        <f t="shared" si="2"/>
        <v>11759.380000000005</v>
      </c>
    </row>
    <row r="45" spans="1:9" x14ac:dyDescent="0.35">
      <c r="A45" s="166" t="s">
        <v>46</v>
      </c>
      <c r="B45" s="166"/>
      <c r="C45" s="6">
        <v>38</v>
      </c>
      <c r="D45" s="34">
        <v>0</v>
      </c>
      <c r="E45" s="34">
        <v>183649421.74999994</v>
      </c>
      <c r="F45" s="33">
        <f t="shared" si="1"/>
        <v>183649421.74999994</v>
      </c>
      <c r="G45" s="34">
        <v>0</v>
      </c>
      <c r="H45" s="34">
        <v>160248390.51999998</v>
      </c>
      <c r="I45" s="33">
        <f t="shared" si="2"/>
        <v>160248390.51999998</v>
      </c>
    </row>
    <row r="46" spans="1:9" x14ac:dyDescent="0.35">
      <c r="A46" s="166" t="s">
        <v>47</v>
      </c>
      <c r="B46" s="166"/>
      <c r="C46" s="6">
        <v>39</v>
      </c>
      <c r="D46" s="34">
        <v>0</v>
      </c>
      <c r="E46" s="34">
        <v>0</v>
      </c>
      <c r="F46" s="33">
        <f t="shared" si="1"/>
        <v>0</v>
      </c>
      <c r="G46" s="34">
        <v>0</v>
      </c>
      <c r="H46" s="34">
        <v>0</v>
      </c>
      <c r="I46" s="33">
        <f t="shared" si="2"/>
        <v>0</v>
      </c>
    </row>
    <row r="47" spans="1:9" x14ac:dyDescent="0.35">
      <c r="A47" s="166" t="s">
        <v>48</v>
      </c>
      <c r="B47" s="166"/>
      <c r="C47" s="6">
        <v>40</v>
      </c>
      <c r="D47" s="34">
        <v>0</v>
      </c>
      <c r="E47" s="34">
        <v>0</v>
      </c>
      <c r="F47" s="33">
        <f t="shared" si="1"/>
        <v>0</v>
      </c>
      <c r="G47" s="34">
        <v>0</v>
      </c>
      <c r="H47" s="34">
        <v>0</v>
      </c>
      <c r="I47" s="33">
        <f t="shared" si="2"/>
        <v>0</v>
      </c>
    </row>
    <row r="48" spans="1:9" x14ac:dyDescent="0.35">
      <c r="A48" s="166" t="s">
        <v>49</v>
      </c>
      <c r="B48" s="166"/>
      <c r="C48" s="6">
        <v>41</v>
      </c>
      <c r="D48" s="34">
        <v>0</v>
      </c>
      <c r="E48" s="34">
        <v>0</v>
      </c>
      <c r="F48" s="33">
        <f t="shared" si="1"/>
        <v>0</v>
      </c>
      <c r="G48" s="34">
        <v>0</v>
      </c>
      <c r="H48" s="34">
        <v>0</v>
      </c>
      <c r="I48" s="33">
        <f t="shared" si="2"/>
        <v>0</v>
      </c>
    </row>
    <row r="49" spans="1:9" ht="24.65" customHeight="1" x14ac:dyDescent="0.35">
      <c r="A49" s="166" t="s">
        <v>308</v>
      </c>
      <c r="B49" s="166"/>
      <c r="C49" s="6">
        <v>42</v>
      </c>
      <c r="D49" s="34">
        <v>0</v>
      </c>
      <c r="E49" s="34">
        <v>0</v>
      </c>
      <c r="F49" s="33">
        <f t="shared" si="1"/>
        <v>0</v>
      </c>
      <c r="G49" s="34">
        <v>0</v>
      </c>
      <c r="H49" s="34">
        <v>0</v>
      </c>
      <c r="I49" s="33">
        <f t="shared" si="2"/>
        <v>0</v>
      </c>
    </row>
    <row r="50" spans="1:9" ht="22.9" customHeight="1" x14ac:dyDescent="0.35">
      <c r="A50" s="167" t="s">
        <v>50</v>
      </c>
      <c r="B50" s="168"/>
      <c r="C50" s="5">
        <v>43</v>
      </c>
      <c r="D50" s="33">
        <f>D51+D52</f>
        <v>511319.44</v>
      </c>
      <c r="E50" s="33">
        <f>E51+E52</f>
        <v>101824377.3</v>
      </c>
      <c r="F50" s="33">
        <f t="shared" si="1"/>
        <v>102335696.73999999</v>
      </c>
      <c r="G50" s="33">
        <f>G51+G52</f>
        <v>2112506.2000000002</v>
      </c>
      <c r="H50" s="33">
        <f>H51+H52</f>
        <v>82781917.469999999</v>
      </c>
      <c r="I50" s="33">
        <f t="shared" si="2"/>
        <v>84894423.670000002</v>
      </c>
    </row>
    <row r="51" spans="1:9" x14ac:dyDescent="0.35">
      <c r="A51" s="166" t="s">
        <v>51</v>
      </c>
      <c r="B51" s="166"/>
      <c r="C51" s="6">
        <v>44</v>
      </c>
      <c r="D51" s="34">
        <v>511319.44</v>
      </c>
      <c r="E51" s="34">
        <v>101283617.17</v>
      </c>
      <c r="F51" s="33">
        <f t="shared" si="1"/>
        <v>101794936.61</v>
      </c>
      <c r="G51" s="34">
        <v>2112506.2000000002</v>
      </c>
      <c r="H51" s="34">
        <v>82781917.469999999</v>
      </c>
      <c r="I51" s="33">
        <f t="shared" si="2"/>
        <v>84894423.670000002</v>
      </c>
    </row>
    <row r="52" spans="1:9" x14ac:dyDescent="0.35">
      <c r="A52" s="166" t="s">
        <v>52</v>
      </c>
      <c r="B52" s="166"/>
      <c r="C52" s="6">
        <v>45</v>
      </c>
      <c r="D52" s="34">
        <v>0</v>
      </c>
      <c r="E52" s="34">
        <v>540760.13</v>
      </c>
      <c r="F52" s="33">
        <f t="shared" si="1"/>
        <v>540760.13</v>
      </c>
      <c r="G52" s="34">
        <v>0</v>
      </c>
      <c r="H52" s="34">
        <v>0</v>
      </c>
      <c r="I52" s="33">
        <f t="shared" si="2"/>
        <v>0</v>
      </c>
    </row>
    <row r="53" spans="1:9" x14ac:dyDescent="0.35">
      <c r="A53" s="167" t="s">
        <v>53</v>
      </c>
      <c r="B53" s="168"/>
      <c r="C53" s="5">
        <v>46</v>
      </c>
      <c r="D53" s="33">
        <f>D54+D57+D58</f>
        <v>4027187.2299999995</v>
      </c>
      <c r="E53" s="33">
        <f>E54+E57+E58</f>
        <v>831092572.19000006</v>
      </c>
      <c r="F53" s="33">
        <f t="shared" si="1"/>
        <v>835119759.42000008</v>
      </c>
      <c r="G53" s="33">
        <f>G54+G57+G58</f>
        <v>768667.89999999921</v>
      </c>
      <c r="H53" s="33">
        <f>H54+H57+H58</f>
        <v>880030430.35000014</v>
      </c>
      <c r="I53" s="33">
        <f t="shared" si="2"/>
        <v>880799098.25000012</v>
      </c>
    </row>
    <row r="54" spans="1:9" x14ac:dyDescent="0.35">
      <c r="A54" s="167" t="s">
        <v>54</v>
      </c>
      <c r="B54" s="168"/>
      <c r="C54" s="5">
        <v>47</v>
      </c>
      <c r="D54" s="33">
        <f>D55+D56</f>
        <v>466173.89999999997</v>
      </c>
      <c r="E54" s="33">
        <f>E55+E56</f>
        <v>490113094.16999996</v>
      </c>
      <c r="F54" s="33">
        <f t="shared" si="1"/>
        <v>490579268.06999993</v>
      </c>
      <c r="G54" s="33">
        <f>G55+G56</f>
        <v>233777.53999999998</v>
      </c>
      <c r="H54" s="33">
        <f>H55+H56</f>
        <v>474073870.51000011</v>
      </c>
      <c r="I54" s="33">
        <f t="shared" si="2"/>
        <v>474307648.05000013</v>
      </c>
    </row>
    <row r="55" spans="1:9" x14ac:dyDescent="0.35">
      <c r="A55" s="166" t="s">
        <v>55</v>
      </c>
      <c r="B55" s="166"/>
      <c r="C55" s="6">
        <v>48</v>
      </c>
      <c r="D55" s="34">
        <v>0</v>
      </c>
      <c r="E55" s="34">
        <v>487979187.76999998</v>
      </c>
      <c r="F55" s="33">
        <f t="shared" si="1"/>
        <v>487979187.76999998</v>
      </c>
      <c r="G55" s="34">
        <v>0</v>
      </c>
      <c r="H55" s="34">
        <v>472001053.13000011</v>
      </c>
      <c r="I55" s="33">
        <f t="shared" si="2"/>
        <v>472001053.13000011</v>
      </c>
    </row>
    <row r="56" spans="1:9" x14ac:dyDescent="0.35">
      <c r="A56" s="166" t="s">
        <v>56</v>
      </c>
      <c r="B56" s="166"/>
      <c r="C56" s="6">
        <v>49</v>
      </c>
      <c r="D56" s="34">
        <v>466173.89999999997</v>
      </c>
      <c r="E56" s="34">
        <v>2133906.4</v>
      </c>
      <c r="F56" s="33">
        <f t="shared" si="1"/>
        <v>2600080.2999999998</v>
      </c>
      <c r="G56" s="34">
        <v>233777.53999999998</v>
      </c>
      <c r="H56" s="34">
        <v>2072817.38</v>
      </c>
      <c r="I56" s="33">
        <f t="shared" si="2"/>
        <v>2306594.92</v>
      </c>
    </row>
    <row r="57" spans="1:9" x14ac:dyDescent="0.35">
      <c r="A57" s="169" t="s">
        <v>57</v>
      </c>
      <c r="B57" s="166"/>
      <c r="C57" s="6">
        <v>50</v>
      </c>
      <c r="D57" s="34">
        <v>0</v>
      </c>
      <c r="E57" s="34">
        <v>29773155.840000004</v>
      </c>
      <c r="F57" s="33">
        <f t="shared" si="1"/>
        <v>29773155.840000004</v>
      </c>
      <c r="G57" s="34">
        <v>629.38000000000011</v>
      </c>
      <c r="H57" s="34">
        <v>34684196.360000014</v>
      </c>
      <c r="I57" s="33">
        <f t="shared" si="2"/>
        <v>34684825.740000017</v>
      </c>
    </row>
    <row r="58" spans="1:9" x14ac:dyDescent="0.35">
      <c r="A58" s="167" t="s">
        <v>58</v>
      </c>
      <c r="B58" s="168"/>
      <c r="C58" s="5">
        <v>51</v>
      </c>
      <c r="D58" s="33">
        <f>D59+D60+D61</f>
        <v>3561013.3299999996</v>
      </c>
      <c r="E58" s="33">
        <f>E59+E60+E61</f>
        <v>311206322.18000007</v>
      </c>
      <c r="F58" s="33">
        <f t="shared" si="1"/>
        <v>314767335.51000005</v>
      </c>
      <c r="G58" s="33">
        <f>G59+G60+G61</f>
        <v>534260.97999999917</v>
      </c>
      <c r="H58" s="33">
        <f>H59+H60+H61</f>
        <v>371272363.47999996</v>
      </c>
      <c r="I58" s="33">
        <f t="shared" si="2"/>
        <v>371806624.45999998</v>
      </c>
    </row>
    <row r="59" spans="1:9" x14ac:dyDescent="0.35">
      <c r="A59" s="166" t="s">
        <v>59</v>
      </c>
      <c r="B59" s="166"/>
      <c r="C59" s="6">
        <v>52</v>
      </c>
      <c r="D59" s="34">
        <v>0</v>
      </c>
      <c r="E59" s="34">
        <v>250034879.20000008</v>
      </c>
      <c r="F59" s="33">
        <f t="shared" si="1"/>
        <v>250034879.20000008</v>
      </c>
      <c r="G59" s="34">
        <v>0</v>
      </c>
      <c r="H59" s="34">
        <v>224615926.50999999</v>
      </c>
      <c r="I59" s="33">
        <f t="shared" si="2"/>
        <v>224615926.50999999</v>
      </c>
    </row>
    <row r="60" spans="1:9" x14ac:dyDescent="0.35">
      <c r="A60" s="166" t="s">
        <v>60</v>
      </c>
      <c r="B60" s="166"/>
      <c r="C60" s="6">
        <v>53</v>
      </c>
      <c r="D60" s="34">
        <v>686244.56</v>
      </c>
      <c r="E60" s="34">
        <v>4755792.28</v>
      </c>
      <c r="F60" s="33">
        <f t="shared" si="1"/>
        <v>5442036.8399999999</v>
      </c>
      <c r="G60" s="34">
        <v>269844.57999999996</v>
      </c>
      <c r="H60" s="34">
        <v>6007637.4299999923</v>
      </c>
      <c r="I60" s="33">
        <f t="shared" si="2"/>
        <v>6277482.0099999923</v>
      </c>
    </row>
    <row r="61" spans="1:9" x14ac:dyDescent="0.35">
      <c r="A61" s="166" t="s">
        <v>61</v>
      </c>
      <c r="B61" s="166"/>
      <c r="C61" s="6">
        <v>54</v>
      </c>
      <c r="D61" s="34">
        <v>2874768.7699999996</v>
      </c>
      <c r="E61" s="34">
        <v>56415650.700000003</v>
      </c>
      <c r="F61" s="33">
        <f t="shared" si="1"/>
        <v>59290419.469999999</v>
      </c>
      <c r="G61" s="34">
        <v>264416.39999999921</v>
      </c>
      <c r="H61" s="34">
        <v>140648799.53999996</v>
      </c>
      <c r="I61" s="33">
        <f t="shared" si="2"/>
        <v>140913215.93999997</v>
      </c>
    </row>
    <row r="62" spans="1:9" x14ac:dyDescent="0.35">
      <c r="A62" s="167" t="s">
        <v>62</v>
      </c>
      <c r="B62" s="168"/>
      <c r="C62" s="5">
        <v>55</v>
      </c>
      <c r="D62" s="33">
        <f>D63+D67+D68</f>
        <v>9131111.9400000013</v>
      </c>
      <c r="E62" s="33">
        <f>E63+E67+E68</f>
        <v>39349547.909999996</v>
      </c>
      <c r="F62" s="33">
        <f t="shared" si="1"/>
        <v>48480659.849999994</v>
      </c>
      <c r="G62" s="33">
        <f>G63+G67+G68</f>
        <v>11820028.42</v>
      </c>
      <c r="H62" s="33">
        <f>H63+H67+H68</f>
        <v>343820426.75999987</v>
      </c>
      <c r="I62" s="33">
        <f t="shared" si="2"/>
        <v>355640455.17999989</v>
      </c>
    </row>
    <row r="63" spans="1:9" x14ac:dyDescent="0.35">
      <c r="A63" s="167" t="s">
        <v>63</v>
      </c>
      <c r="B63" s="168"/>
      <c r="C63" s="5">
        <v>56</v>
      </c>
      <c r="D63" s="33">
        <f>D64+D65+D66</f>
        <v>9131111.9400000013</v>
      </c>
      <c r="E63" s="33">
        <f>E64+E65+E66</f>
        <v>39243123.75</v>
      </c>
      <c r="F63" s="33">
        <f t="shared" si="1"/>
        <v>48374235.689999998</v>
      </c>
      <c r="G63" s="33">
        <f>G64+G65+G66</f>
        <v>11820028.42</v>
      </c>
      <c r="H63" s="33">
        <f>H64+H65+H66</f>
        <v>343812261.6099999</v>
      </c>
      <c r="I63" s="33">
        <f t="shared" si="2"/>
        <v>355632290.02999991</v>
      </c>
    </row>
    <row r="64" spans="1:9" x14ac:dyDescent="0.35">
      <c r="A64" s="166" t="s">
        <v>64</v>
      </c>
      <c r="B64" s="166"/>
      <c r="C64" s="6">
        <v>57</v>
      </c>
      <c r="D64" s="34">
        <v>4.6566128730773926E-10</v>
      </c>
      <c r="E64" s="34">
        <v>39173082.880000003</v>
      </c>
      <c r="F64" s="33">
        <f t="shared" si="1"/>
        <v>39173082.880000003</v>
      </c>
      <c r="G64" s="34">
        <v>0</v>
      </c>
      <c r="H64" s="34">
        <v>343812261.6099999</v>
      </c>
      <c r="I64" s="33">
        <f t="shared" si="2"/>
        <v>343812261.6099999</v>
      </c>
    </row>
    <row r="65" spans="1:9" ht="21" customHeight="1" x14ac:dyDescent="0.35">
      <c r="A65" s="166" t="s">
        <v>65</v>
      </c>
      <c r="B65" s="166"/>
      <c r="C65" s="6">
        <v>58</v>
      </c>
      <c r="D65" s="34">
        <v>9131111.9400000013</v>
      </c>
      <c r="E65" s="34">
        <v>0</v>
      </c>
      <c r="F65" s="33">
        <f t="shared" si="1"/>
        <v>9131111.9400000013</v>
      </c>
      <c r="G65" s="34">
        <v>11820028.42</v>
      </c>
      <c r="H65" s="34">
        <v>0</v>
      </c>
      <c r="I65" s="33">
        <f t="shared" si="2"/>
        <v>11820028.42</v>
      </c>
    </row>
    <row r="66" spans="1:9" x14ac:dyDescent="0.35">
      <c r="A66" s="166" t="s">
        <v>66</v>
      </c>
      <c r="B66" s="166"/>
      <c r="C66" s="6">
        <v>59</v>
      </c>
      <c r="D66" s="34">
        <v>0</v>
      </c>
      <c r="E66" s="34">
        <v>70040.87</v>
      </c>
      <c r="F66" s="33">
        <f t="shared" si="1"/>
        <v>70040.87</v>
      </c>
      <c r="G66" s="34">
        <v>0</v>
      </c>
      <c r="H66" s="34">
        <v>0</v>
      </c>
      <c r="I66" s="33">
        <f t="shared" si="2"/>
        <v>0</v>
      </c>
    </row>
    <row r="67" spans="1:9" ht="28.15" customHeight="1" x14ac:dyDescent="0.35">
      <c r="A67" s="169" t="s">
        <v>67</v>
      </c>
      <c r="B67" s="166"/>
      <c r="C67" s="6">
        <v>60</v>
      </c>
      <c r="D67" s="34">
        <v>0</v>
      </c>
      <c r="E67" s="34">
        <v>0</v>
      </c>
      <c r="F67" s="33">
        <f t="shared" si="1"/>
        <v>0</v>
      </c>
      <c r="G67" s="34">
        <v>0</v>
      </c>
      <c r="H67" s="34">
        <v>0</v>
      </c>
      <c r="I67" s="33">
        <f t="shared" si="2"/>
        <v>0</v>
      </c>
    </row>
    <row r="68" spans="1:9" x14ac:dyDescent="0.35">
      <c r="A68" s="169" t="s">
        <v>68</v>
      </c>
      <c r="B68" s="166"/>
      <c r="C68" s="6">
        <v>61</v>
      </c>
      <c r="D68" s="34">
        <v>0</v>
      </c>
      <c r="E68" s="34">
        <v>106424.16</v>
      </c>
      <c r="F68" s="33">
        <f t="shared" si="1"/>
        <v>106424.16</v>
      </c>
      <c r="G68" s="34">
        <v>0</v>
      </c>
      <c r="H68" s="34">
        <v>8165.1500000000005</v>
      </c>
      <c r="I68" s="33">
        <f t="shared" si="2"/>
        <v>8165.1500000000005</v>
      </c>
    </row>
    <row r="69" spans="1:9" ht="29.5" customHeight="1" x14ac:dyDescent="0.35">
      <c r="A69" s="167" t="s">
        <v>69</v>
      </c>
      <c r="B69" s="168"/>
      <c r="C69" s="5">
        <v>62</v>
      </c>
      <c r="D69" s="33">
        <f>D70+D71+D72</f>
        <v>-5.8207660913467407E-11</v>
      </c>
      <c r="E69" s="33">
        <f>E70+E71+E72</f>
        <v>183388383.95000002</v>
      </c>
      <c r="F69" s="33">
        <f t="shared" si="1"/>
        <v>183388383.95000002</v>
      </c>
      <c r="G69" s="33">
        <f>G70+G71+G72</f>
        <v>0</v>
      </c>
      <c r="H69" s="33">
        <f>H70+H71+H72</f>
        <v>261064557.96999994</v>
      </c>
      <c r="I69" s="33">
        <f t="shared" si="2"/>
        <v>261064557.96999994</v>
      </c>
    </row>
    <row r="70" spans="1:9" x14ac:dyDescent="0.35">
      <c r="A70" s="166" t="s">
        <v>70</v>
      </c>
      <c r="B70" s="166"/>
      <c r="C70" s="6">
        <v>63</v>
      </c>
      <c r="D70" s="34">
        <v>0</v>
      </c>
      <c r="E70" s="34">
        <v>0</v>
      </c>
      <c r="F70" s="33">
        <f t="shared" si="1"/>
        <v>0</v>
      </c>
      <c r="G70" s="34">
        <v>0</v>
      </c>
      <c r="H70" s="34">
        <v>0</v>
      </c>
      <c r="I70" s="33">
        <f t="shared" si="2"/>
        <v>0</v>
      </c>
    </row>
    <row r="71" spans="1:9" x14ac:dyDescent="0.35">
      <c r="A71" s="166" t="s">
        <v>71</v>
      </c>
      <c r="B71" s="166"/>
      <c r="C71" s="6">
        <v>64</v>
      </c>
      <c r="D71" s="34">
        <v>0</v>
      </c>
      <c r="E71" s="34">
        <v>173911934.56999999</v>
      </c>
      <c r="F71" s="33">
        <f t="shared" si="1"/>
        <v>173911934.56999999</v>
      </c>
      <c r="G71" s="34">
        <v>0</v>
      </c>
      <c r="H71" s="34">
        <v>251402447.42999995</v>
      </c>
      <c r="I71" s="33">
        <f t="shared" si="2"/>
        <v>251402447.42999995</v>
      </c>
    </row>
    <row r="72" spans="1:9" ht="24.65" customHeight="1" x14ac:dyDescent="0.35">
      <c r="A72" s="166" t="s">
        <v>72</v>
      </c>
      <c r="B72" s="166"/>
      <c r="C72" s="6">
        <v>65</v>
      </c>
      <c r="D72" s="34">
        <v>-5.8207660913467407E-11</v>
      </c>
      <c r="E72" s="34">
        <v>9476449.380000012</v>
      </c>
      <c r="F72" s="33">
        <f t="shared" si="1"/>
        <v>9476449.380000012</v>
      </c>
      <c r="G72" s="34">
        <v>0</v>
      </c>
      <c r="H72" s="34">
        <v>9662110.540000001</v>
      </c>
      <c r="I72" s="33">
        <f t="shared" si="2"/>
        <v>9662110.540000001</v>
      </c>
    </row>
    <row r="73" spans="1:9" ht="28.15" customHeight="1" x14ac:dyDescent="0.35">
      <c r="A73" s="167" t="s">
        <v>73</v>
      </c>
      <c r="B73" s="168"/>
      <c r="C73" s="5">
        <v>66</v>
      </c>
      <c r="D73" s="33">
        <f>D8+D11+D15+D41+D42+D50+D53+D62+D69</f>
        <v>3041630682.7400007</v>
      </c>
      <c r="E73" s="33">
        <f>E8+E11+E15+E41+E42+E50+E53+E62+E69</f>
        <v>6703500902.4299994</v>
      </c>
      <c r="F73" s="33">
        <f t="shared" si="1"/>
        <v>9745131585.1700001</v>
      </c>
      <c r="G73" s="33">
        <f>G8+G11+G15+G41+G42+G50+G53+G62+G69</f>
        <v>3215834849.8799996</v>
      </c>
      <c r="H73" s="33">
        <f>H8+H11+H15+H41+H42+H50+H53+H62+H69</f>
        <v>6992975292.6000013</v>
      </c>
      <c r="I73" s="33">
        <f>G73+H73</f>
        <v>10208810142.480001</v>
      </c>
    </row>
    <row r="74" spans="1:9" x14ac:dyDescent="0.35">
      <c r="A74" s="169" t="s">
        <v>74</v>
      </c>
      <c r="B74" s="166"/>
      <c r="C74" s="6">
        <v>67</v>
      </c>
      <c r="D74" s="34">
        <v>90282226.709999993</v>
      </c>
      <c r="E74" s="34">
        <v>2030812803.4300001</v>
      </c>
      <c r="F74" s="33">
        <f t="shared" ref="F74" si="11">D74+E74</f>
        <v>2121095030.1400001</v>
      </c>
      <c r="G74" s="34">
        <v>172028970.68000001</v>
      </c>
      <c r="H74" s="34">
        <v>2579201307.9300003</v>
      </c>
      <c r="I74" s="33">
        <f t="shared" ref="I74" si="12">G74+H74</f>
        <v>2751230278.6100001</v>
      </c>
    </row>
    <row r="75" spans="1:9" x14ac:dyDescent="0.35">
      <c r="A75" s="172" t="s">
        <v>75</v>
      </c>
      <c r="B75" s="173"/>
      <c r="C75" s="173"/>
      <c r="D75" s="173"/>
      <c r="E75" s="173"/>
      <c r="F75" s="173"/>
      <c r="G75" s="173"/>
      <c r="H75" s="173"/>
      <c r="I75" s="173"/>
    </row>
    <row r="76" spans="1:9" x14ac:dyDescent="0.35">
      <c r="A76" s="167" t="s">
        <v>76</v>
      </c>
      <c r="B76" s="168"/>
      <c r="C76" s="5">
        <v>68</v>
      </c>
      <c r="D76" s="33">
        <f>D77+D80+D81+D85+D89+D92</f>
        <v>293205091.28626007</v>
      </c>
      <c r="E76" s="33">
        <f>E77+E80+E81+E85+E89+E92</f>
        <v>2276676234.4579773</v>
      </c>
      <c r="F76" s="33">
        <f>D76+E76</f>
        <v>2569881325.7442374</v>
      </c>
      <c r="G76" s="33">
        <f t="shared" ref="G76:H76" si="13">G77+G80+G81+G85+G89+G92</f>
        <v>314109855.67351979</v>
      </c>
      <c r="H76" s="33">
        <f t="shared" si="13"/>
        <v>2497114377.8559828</v>
      </c>
      <c r="I76" s="33">
        <f>G76+H76</f>
        <v>2811224233.5295024</v>
      </c>
    </row>
    <row r="77" spans="1:9" x14ac:dyDescent="0.35">
      <c r="A77" s="167" t="s">
        <v>77</v>
      </c>
      <c r="B77" s="168"/>
      <c r="C77" s="5">
        <v>69</v>
      </c>
      <c r="D77" s="33">
        <f>D78+D79</f>
        <v>44288720</v>
      </c>
      <c r="E77" s="33">
        <f>E78+E79</f>
        <v>545037080</v>
      </c>
      <c r="F77" s="33">
        <f t="shared" ref="F77:F125" si="14">D77+E77</f>
        <v>589325800</v>
      </c>
      <c r="G77" s="33">
        <f t="shared" ref="G77" si="15">G78+G79</f>
        <v>44288720</v>
      </c>
      <c r="H77" s="33">
        <f>H78+H79</f>
        <v>545037080</v>
      </c>
      <c r="I77" s="33">
        <f t="shared" ref="I77:I125" si="16">G77+H77</f>
        <v>589325800</v>
      </c>
    </row>
    <row r="78" spans="1:9" x14ac:dyDescent="0.35">
      <c r="A78" s="166" t="s">
        <v>78</v>
      </c>
      <c r="B78" s="166"/>
      <c r="C78" s="6">
        <v>70</v>
      </c>
      <c r="D78" s="34">
        <v>44288720</v>
      </c>
      <c r="E78" s="34">
        <v>545037080</v>
      </c>
      <c r="F78" s="33">
        <f t="shared" si="14"/>
        <v>589325800</v>
      </c>
      <c r="G78" s="34">
        <v>44288720</v>
      </c>
      <c r="H78" s="34">
        <v>545037080</v>
      </c>
      <c r="I78" s="33">
        <f t="shared" si="16"/>
        <v>589325800</v>
      </c>
    </row>
    <row r="79" spans="1:9" x14ac:dyDescent="0.35">
      <c r="A79" s="166" t="s">
        <v>79</v>
      </c>
      <c r="B79" s="166"/>
      <c r="C79" s="6">
        <v>71</v>
      </c>
      <c r="D79" s="34">
        <v>0</v>
      </c>
      <c r="E79" s="34">
        <v>0</v>
      </c>
      <c r="F79" s="33">
        <f t="shared" si="14"/>
        <v>0</v>
      </c>
      <c r="G79" s="34">
        <v>0</v>
      </c>
      <c r="H79" s="34">
        <v>0</v>
      </c>
      <c r="I79" s="33">
        <f t="shared" si="16"/>
        <v>0</v>
      </c>
    </row>
    <row r="80" spans="1:9" x14ac:dyDescent="0.35">
      <c r="A80" s="169" t="s">
        <v>80</v>
      </c>
      <c r="B80" s="166"/>
      <c r="C80" s="6">
        <v>72</v>
      </c>
      <c r="D80" s="34">
        <v>0</v>
      </c>
      <c r="E80" s="34">
        <v>681482525.25</v>
      </c>
      <c r="F80" s="33">
        <f t="shared" si="14"/>
        <v>681482525.25</v>
      </c>
      <c r="G80" s="34">
        <v>0</v>
      </c>
      <c r="H80" s="34">
        <v>681482525.25</v>
      </c>
      <c r="I80" s="33">
        <f t="shared" si="16"/>
        <v>681482525.25</v>
      </c>
    </row>
    <row r="81" spans="1:9" x14ac:dyDescent="0.35">
      <c r="A81" s="167" t="s">
        <v>81</v>
      </c>
      <c r="B81" s="168"/>
      <c r="C81" s="5">
        <v>73</v>
      </c>
      <c r="D81" s="33">
        <f>D82+D83+D84</f>
        <v>82286918.049999982</v>
      </c>
      <c r="E81" s="33">
        <f>E82+E83+E84</f>
        <v>251938612.01999998</v>
      </c>
      <c r="F81" s="33">
        <f t="shared" si="14"/>
        <v>334225530.06999993</v>
      </c>
      <c r="G81" s="33">
        <f t="shared" ref="G81:H81" si="17">G82+G83+G84</f>
        <v>66981803.620000005</v>
      </c>
      <c r="H81" s="33">
        <f t="shared" si="17"/>
        <v>206447109.61999995</v>
      </c>
      <c r="I81" s="33">
        <f t="shared" si="16"/>
        <v>273428913.23999995</v>
      </c>
    </row>
    <row r="82" spans="1:9" x14ac:dyDescent="0.35">
      <c r="A82" s="166" t="s">
        <v>82</v>
      </c>
      <c r="B82" s="166"/>
      <c r="C82" s="6">
        <v>74</v>
      </c>
      <c r="D82" s="34">
        <v>0</v>
      </c>
      <c r="E82" s="34">
        <v>53747700.589999996</v>
      </c>
      <c r="F82" s="33">
        <f t="shared" si="14"/>
        <v>53747700.589999996</v>
      </c>
      <c r="G82" s="34">
        <v>0</v>
      </c>
      <c r="H82" s="34">
        <v>50649940.730000004</v>
      </c>
      <c r="I82" s="33">
        <f t="shared" si="16"/>
        <v>50649940.730000004</v>
      </c>
    </row>
    <row r="83" spans="1:9" x14ac:dyDescent="0.35">
      <c r="A83" s="166" t="s">
        <v>83</v>
      </c>
      <c r="B83" s="166"/>
      <c r="C83" s="6">
        <v>75</v>
      </c>
      <c r="D83" s="34">
        <v>82286918.049999982</v>
      </c>
      <c r="E83" s="34">
        <v>198190911.42999998</v>
      </c>
      <c r="F83" s="33">
        <f t="shared" si="14"/>
        <v>280477829.47999996</v>
      </c>
      <c r="G83" s="34">
        <v>66981803.620000005</v>
      </c>
      <c r="H83" s="34">
        <v>155797168.88999996</v>
      </c>
      <c r="I83" s="33">
        <f t="shared" si="16"/>
        <v>222778972.50999996</v>
      </c>
    </row>
    <row r="84" spans="1:9" x14ac:dyDescent="0.35">
      <c r="A84" s="166" t="s">
        <v>84</v>
      </c>
      <c r="B84" s="166"/>
      <c r="C84" s="6">
        <v>76</v>
      </c>
      <c r="D84" s="34">
        <v>0</v>
      </c>
      <c r="E84" s="34">
        <v>0</v>
      </c>
      <c r="F84" s="33">
        <f t="shared" si="14"/>
        <v>0</v>
      </c>
      <c r="G84" s="34">
        <v>0</v>
      </c>
      <c r="H84" s="34">
        <v>0</v>
      </c>
      <c r="I84" s="33">
        <f t="shared" si="16"/>
        <v>0</v>
      </c>
    </row>
    <row r="85" spans="1:9" x14ac:dyDescent="0.35">
      <c r="A85" s="167" t="s">
        <v>85</v>
      </c>
      <c r="B85" s="168"/>
      <c r="C85" s="5">
        <v>77</v>
      </c>
      <c r="D85" s="33">
        <f>D86+D87+D88</f>
        <v>84708411.579999998</v>
      </c>
      <c r="E85" s="33">
        <f>E86+E87+E88</f>
        <v>315741825.75999999</v>
      </c>
      <c r="F85" s="33">
        <f t="shared" si="14"/>
        <v>400450237.33999997</v>
      </c>
      <c r="G85" s="33">
        <f t="shared" ref="G85:H85" si="18">G86+G87+G88</f>
        <v>85295937.189999998</v>
      </c>
      <c r="H85" s="33">
        <f t="shared" si="18"/>
        <v>316742638.75</v>
      </c>
      <c r="I85" s="33">
        <f t="shared" si="16"/>
        <v>402038575.94</v>
      </c>
    </row>
    <row r="86" spans="1:9" x14ac:dyDescent="0.35">
      <c r="A86" s="166" t="s">
        <v>86</v>
      </c>
      <c r="B86" s="166"/>
      <c r="C86" s="6">
        <v>78</v>
      </c>
      <c r="D86" s="34">
        <v>1626910.39</v>
      </c>
      <c r="E86" s="34">
        <v>26863541.010000002</v>
      </c>
      <c r="F86" s="33">
        <f t="shared" si="14"/>
        <v>28490451.400000002</v>
      </c>
      <c r="G86" s="34">
        <v>2214436</v>
      </c>
      <c r="H86" s="34">
        <v>27864354</v>
      </c>
      <c r="I86" s="33">
        <f t="shared" si="16"/>
        <v>30078790</v>
      </c>
    </row>
    <row r="87" spans="1:9" x14ac:dyDescent="0.35">
      <c r="A87" s="166" t="s">
        <v>87</v>
      </c>
      <c r="B87" s="166"/>
      <c r="C87" s="6">
        <v>79</v>
      </c>
      <c r="D87" s="34">
        <v>7581501.1900000004</v>
      </c>
      <c r="E87" s="34">
        <v>139638995.30000001</v>
      </c>
      <c r="F87" s="33">
        <f t="shared" si="14"/>
        <v>147220496.49000001</v>
      </c>
      <c r="G87" s="34">
        <v>7581501.1900000004</v>
      </c>
      <c r="H87" s="34">
        <v>139638995.30000001</v>
      </c>
      <c r="I87" s="33">
        <f t="shared" si="16"/>
        <v>147220496.49000001</v>
      </c>
    </row>
    <row r="88" spans="1:9" x14ac:dyDescent="0.35">
      <c r="A88" s="166" t="s">
        <v>88</v>
      </c>
      <c r="B88" s="166"/>
      <c r="C88" s="6">
        <v>80</v>
      </c>
      <c r="D88" s="34">
        <v>75500000</v>
      </c>
      <c r="E88" s="34">
        <v>149239289.44999999</v>
      </c>
      <c r="F88" s="33">
        <f t="shared" si="14"/>
        <v>224739289.44999999</v>
      </c>
      <c r="G88" s="34">
        <v>75500000</v>
      </c>
      <c r="H88" s="34">
        <v>149239289.44999999</v>
      </c>
      <c r="I88" s="33">
        <f t="shared" si="16"/>
        <v>224739289.44999999</v>
      </c>
    </row>
    <row r="89" spans="1:9" ht="25.9" customHeight="1" x14ac:dyDescent="0.35">
      <c r="A89" s="167" t="s">
        <v>89</v>
      </c>
      <c r="B89" s="168"/>
      <c r="C89" s="5">
        <v>81</v>
      </c>
      <c r="D89" s="33">
        <f>D90+D91</f>
        <v>32497632.809999999</v>
      </c>
      <c r="E89" s="33">
        <f>E90+E91</f>
        <v>380956656</v>
      </c>
      <c r="F89" s="33">
        <f t="shared" si="14"/>
        <v>413454288.81</v>
      </c>
      <c r="G89" s="33">
        <f t="shared" ref="G89:H89" si="19">G90+G91</f>
        <v>81333516.049999997</v>
      </c>
      <c r="H89" s="33">
        <f t="shared" si="19"/>
        <v>513197146.37</v>
      </c>
      <c r="I89" s="33">
        <f t="shared" si="16"/>
        <v>594530662.41999996</v>
      </c>
    </row>
    <row r="90" spans="1:9" x14ac:dyDescent="0.35">
      <c r="A90" s="166" t="s">
        <v>90</v>
      </c>
      <c r="B90" s="166"/>
      <c r="C90" s="6">
        <v>82</v>
      </c>
      <c r="D90" s="34">
        <v>32497632.809999999</v>
      </c>
      <c r="E90" s="34">
        <v>380956656</v>
      </c>
      <c r="F90" s="33">
        <f t="shared" si="14"/>
        <v>413454288.81</v>
      </c>
      <c r="G90" s="34">
        <v>81333516.049999997</v>
      </c>
      <c r="H90" s="34">
        <v>513197146.37</v>
      </c>
      <c r="I90" s="33">
        <f t="shared" si="16"/>
        <v>594530662.41999996</v>
      </c>
    </row>
    <row r="91" spans="1:9" x14ac:dyDescent="0.35">
      <c r="A91" s="166" t="s">
        <v>91</v>
      </c>
      <c r="B91" s="166"/>
      <c r="C91" s="6">
        <v>83</v>
      </c>
      <c r="D91" s="34">
        <v>0</v>
      </c>
      <c r="E91" s="34">
        <v>0</v>
      </c>
      <c r="F91" s="33">
        <f t="shared" si="14"/>
        <v>0</v>
      </c>
      <c r="G91" s="34">
        <v>0</v>
      </c>
      <c r="H91" s="34">
        <v>0</v>
      </c>
      <c r="I91" s="33">
        <f t="shared" si="16"/>
        <v>0</v>
      </c>
    </row>
    <row r="92" spans="1:9" ht="24" customHeight="1" x14ac:dyDescent="0.35">
      <c r="A92" s="167" t="s">
        <v>92</v>
      </c>
      <c r="B92" s="168"/>
      <c r="C92" s="5">
        <v>84</v>
      </c>
      <c r="D92" s="33">
        <f>D93+D94</f>
        <v>49423408.846260056</v>
      </c>
      <c r="E92" s="33">
        <f>E93+E94</f>
        <v>101519535.42797738</v>
      </c>
      <c r="F92" s="33">
        <f t="shared" si="14"/>
        <v>150942944.27423745</v>
      </c>
      <c r="G92" s="33">
        <f t="shared" ref="G92:H92" si="20">G93+G94</f>
        <v>36209878.813519791</v>
      </c>
      <c r="H92" s="33">
        <f t="shared" si="20"/>
        <v>234207877.86598322</v>
      </c>
      <c r="I92" s="33">
        <f t="shared" si="16"/>
        <v>270417756.67950302</v>
      </c>
    </row>
    <row r="93" spans="1:9" x14ac:dyDescent="0.35">
      <c r="A93" s="166" t="s">
        <v>93</v>
      </c>
      <c r="B93" s="166"/>
      <c r="C93" s="6">
        <v>85</v>
      </c>
      <c r="D93" s="34">
        <v>49423408.846260056</v>
      </c>
      <c r="E93" s="34">
        <v>101519535.42797738</v>
      </c>
      <c r="F93" s="33">
        <f t="shared" si="14"/>
        <v>150942944.27423745</v>
      </c>
      <c r="G93" s="34">
        <v>36209878.813519791</v>
      </c>
      <c r="H93" s="34">
        <v>234207877.86598322</v>
      </c>
      <c r="I93" s="33">
        <f t="shared" si="16"/>
        <v>270417756.67950302</v>
      </c>
    </row>
    <row r="94" spans="1:9" x14ac:dyDescent="0.35">
      <c r="A94" s="166" t="s">
        <v>94</v>
      </c>
      <c r="B94" s="166"/>
      <c r="C94" s="6">
        <v>86</v>
      </c>
      <c r="D94" s="34">
        <v>0</v>
      </c>
      <c r="E94" s="34">
        <v>0</v>
      </c>
      <c r="F94" s="33">
        <f t="shared" si="14"/>
        <v>0</v>
      </c>
      <c r="G94" s="34">
        <v>0</v>
      </c>
      <c r="H94" s="34">
        <v>0</v>
      </c>
      <c r="I94" s="33">
        <f t="shared" si="16"/>
        <v>0</v>
      </c>
    </row>
    <row r="95" spans="1:9" x14ac:dyDescent="0.35">
      <c r="A95" s="169" t="s">
        <v>95</v>
      </c>
      <c r="B95" s="166"/>
      <c r="C95" s="6">
        <v>87</v>
      </c>
      <c r="D95" s="34">
        <v>0</v>
      </c>
      <c r="E95" s="34">
        <v>0</v>
      </c>
      <c r="F95" s="33">
        <f t="shared" si="14"/>
        <v>0</v>
      </c>
      <c r="G95" s="34">
        <v>0</v>
      </c>
      <c r="H95" s="34">
        <v>0</v>
      </c>
      <c r="I95" s="33">
        <f t="shared" si="16"/>
        <v>0</v>
      </c>
    </row>
    <row r="96" spans="1:9" x14ac:dyDescent="0.35">
      <c r="A96" s="169" t="s">
        <v>96</v>
      </c>
      <c r="B96" s="166"/>
      <c r="C96" s="6">
        <v>88</v>
      </c>
      <c r="D96" s="34">
        <v>0</v>
      </c>
      <c r="E96" s="34">
        <v>0</v>
      </c>
      <c r="F96" s="33">
        <f t="shared" si="14"/>
        <v>0</v>
      </c>
      <c r="G96" s="34">
        <v>0</v>
      </c>
      <c r="H96" s="34">
        <v>0</v>
      </c>
      <c r="I96" s="33">
        <f t="shared" si="16"/>
        <v>0</v>
      </c>
    </row>
    <row r="97" spans="1:9" x14ac:dyDescent="0.35">
      <c r="A97" s="167" t="s">
        <v>97</v>
      </c>
      <c r="B97" s="168"/>
      <c r="C97" s="5">
        <v>89</v>
      </c>
      <c r="D97" s="33">
        <f>D98+D99+D100+D101+D102+D103</f>
        <v>2362150376.0700002</v>
      </c>
      <c r="E97" s="33">
        <f>E98+E99+E100+E101+E102+E103</f>
        <v>3686201309.6100006</v>
      </c>
      <c r="F97" s="33">
        <f t="shared" si="14"/>
        <v>6048351685.6800003</v>
      </c>
      <c r="G97" s="33">
        <f t="shared" ref="G97:H97" si="21">G98+G99+G100+G101+G102+G103</f>
        <v>2411166081.7400002</v>
      </c>
      <c r="H97" s="33">
        <f t="shared" si="21"/>
        <v>3758389640.6499996</v>
      </c>
      <c r="I97" s="33">
        <f t="shared" si="16"/>
        <v>6169555722.3899994</v>
      </c>
    </row>
    <row r="98" spans="1:9" x14ac:dyDescent="0.35">
      <c r="A98" s="166" t="s">
        <v>98</v>
      </c>
      <c r="B98" s="166"/>
      <c r="C98" s="6">
        <v>90</v>
      </c>
      <c r="D98" s="34">
        <v>4383691.03</v>
      </c>
      <c r="E98" s="34">
        <v>1055177086.3</v>
      </c>
      <c r="F98" s="33">
        <f t="shared" si="14"/>
        <v>1059560777.3299999</v>
      </c>
      <c r="G98" s="34">
        <v>4345474.71</v>
      </c>
      <c r="H98" s="34">
        <v>1135019493.4200001</v>
      </c>
      <c r="I98" s="33">
        <f t="shared" si="16"/>
        <v>1139364968.1300001</v>
      </c>
    </row>
    <row r="99" spans="1:9" x14ac:dyDescent="0.35">
      <c r="A99" s="166" t="s">
        <v>99</v>
      </c>
      <c r="B99" s="166"/>
      <c r="C99" s="6">
        <v>91</v>
      </c>
      <c r="D99" s="34">
        <v>2318423034.6100001</v>
      </c>
      <c r="E99" s="34">
        <v>0</v>
      </c>
      <c r="F99" s="33">
        <f t="shared" si="14"/>
        <v>2318423034.6100001</v>
      </c>
      <c r="G99" s="34">
        <v>2337954488.4300003</v>
      </c>
      <c r="H99" s="34">
        <v>29250665.5</v>
      </c>
      <c r="I99" s="33">
        <f t="shared" si="16"/>
        <v>2367205153.9300003</v>
      </c>
    </row>
    <row r="100" spans="1:9" x14ac:dyDescent="0.35">
      <c r="A100" s="166" t="s">
        <v>100</v>
      </c>
      <c r="B100" s="166"/>
      <c r="C100" s="6">
        <v>92</v>
      </c>
      <c r="D100" s="34">
        <v>38651480.68</v>
      </c>
      <c r="E100" s="34">
        <v>2586443042.3100004</v>
      </c>
      <c r="F100" s="33">
        <f t="shared" si="14"/>
        <v>2625094522.9900002</v>
      </c>
      <c r="G100" s="34">
        <v>68866118.599999994</v>
      </c>
      <c r="H100" s="34">
        <v>2558582618.7299995</v>
      </c>
      <c r="I100" s="33">
        <f t="shared" si="16"/>
        <v>2627448737.3299994</v>
      </c>
    </row>
    <row r="101" spans="1:9" x14ac:dyDescent="0.35">
      <c r="A101" s="166" t="s">
        <v>101</v>
      </c>
      <c r="B101" s="166"/>
      <c r="C101" s="6">
        <v>93</v>
      </c>
      <c r="D101" s="34">
        <v>0</v>
      </c>
      <c r="E101" s="34">
        <v>5132300</v>
      </c>
      <c r="F101" s="33">
        <f t="shared" si="14"/>
        <v>5132300</v>
      </c>
      <c r="G101" s="34">
        <v>0</v>
      </c>
      <c r="H101" s="34">
        <v>6487900</v>
      </c>
      <c r="I101" s="33">
        <f t="shared" si="16"/>
        <v>6487900</v>
      </c>
    </row>
    <row r="102" spans="1:9" x14ac:dyDescent="0.35">
      <c r="A102" s="166" t="s">
        <v>102</v>
      </c>
      <c r="B102" s="166"/>
      <c r="C102" s="6">
        <v>94</v>
      </c>
      <c r="D102" s="34">
        <v>0</v>
      </c>
      <c r="E102" s="34">
        <v>7055533</v>
      </c>
      <c r="F102" s="33">
        <f t="shared" si="14"/>
        <v>7055533</v>
      </c>
      <c r="G102" s="34">
        <v>0</v>
      </c>
      <c r="H102" s="34">
        <v>7055533</v>
      </c>
      <c r="I102" s="33">
        <f t="shared" si="16"/>
        <v>7055533</v>
      </c>
    </row>
    <row r="103" spans="1:9" x14ac:dyDescent="0.35">
      <c r="A103" s="166" t="s">
        <v>103</v>
      </c>
      <c r="B103" s="166"/>
      <c r="C103" s="6">
        <v>95</v>
      </c>
      <c r="D103" s="34">
        <v>692169.75</v>
      </c>
      <c r="E103" s="34">
        <v>32393348</v>
      </c>
      <c r="F103" s="33">
        <f t="shared" si="14"/>
        <v>33085517.75</v>
      </c>
      <c r="G103" s="34">
        <v>0</v>
      </c>
      <c r="H103" s="34">
        <v>21993430</v>
      </c>
      <c r="I103" s="33">
        <f t="shared" si="16"/>
        <v>21993430</v>
      </c>
    </row>
    <row r="104" spans="1:9" ht="36.65" customHeight="1" x14ac:dyDescent="0.35">
      <c r="A104" s="169" t="s">
        <v>126</v>
      </c>
      <c r="B104" s="166"/>
      <c r="C104" s="6">
        <v>96</v>
      </c>
      <c r="D104" s="34">
        <v>335664097.69</v>
      </c>
      <c r="E104" s="34">
        <v>0</v>
      </c>
      <c r="F104" s="33">
        <f t="shared" si="14"/>
        <v>335664097.69</v>
      </c>
      <c r="G104" s="34">
        <v>434791407.22000003</v>
      </c>
      <c r="H104" s="34">
        <v>0</v>
      </c>
      <c r="I104" s="33">
        <f t="shared" si="16"/>
        <v>434791407.22000003</v>
      </c>
    </row>
    <row r="105" spans="1:9" x14ac:dyDescent="0.35">
      <c r="A105" s="167" t="s">
        <v>104</v>
      </c>
      <c r="B105" s="168"/>
      <c r="C105" s="5">
        <v>97</v>
      </c>
      <c r="D105" s="33">
        <f>D106+D107</f>
        <v>5357558.1900000004</v>
      </c>
      <c r="E105" s="33">
        <f>E106+E107</f>
        <v>100477313.75999999</v>
      </c>
      <c r="F105" s="33">
        <f t="shared" si="14"/>
        <v>105834871.94999999</v>
      </c>
      <c r="G105" s="33">
        <f t="shared" ref="G105:H105" si="22">G106+G107</f>
        <v>3318529.33</v>
      </c>
      <c r="H105" s="33">
        <f t="shared" si="22"/>
        <v>100316437.56</v>
      </c>
      <c r="I105" s="33">
        <f t="shared" si="16"/>
        <v>103634966.89</v>
      </c>
    </row>
    <row r="106" spans="1:9" x14ac:dyDescent="0.35">
      <c r="A106" s="166" t="s">
        <v>105</v>
      </c>
      <c r="B106" s="166"/>
      <c r="C106" s="6">
        <v>98</v>
      </c>
      <c r="D106" s="34">
        <v>5357558.1900000004</v>
      </c>
      <c r="E106" s="34">
        <v>95961565.019999996</v>
      </c>
      <c r="F106" s="33">
        <f t="shared" si="14"/>
        <v>101319123.20999999</v>
      </c>
      <c r="G106" s="34">
        <v>3063588.7800000003</v>
      </c>
      <c r="H106" s="34">
        <v>95800688.820000008</v>
      </c>
      <c r="I106" s="33">
        <f t="shared" si="16"/>
        <v>98864277.600000009</v>
      </c>
    </row>
    <row r="107" spans="1:9" x14ac:dyDescent="0.35">
      <c r="A107" s="166" t="s">
        <v>106</v>
      </c>
      <c r="B107" s="166"/>
      <c r="C107" s="6">
        <v>99</v>
      </c>
      <c r="D107" s="34">
        <v>0</v>
      </c>
      <c r="E107" s="34">
        <v>4515748.74</v>
      </c>
      <c r="F107" s="33">
        <f t="shared" si="14"/>
        <v>4515748.74</v>
      </c>
      <c r="G107" s="34">
        <v>254940.55</v>
      </c>
      <c r="H107" s="34">
        <v>4515748.74</v>
      </c>
      <c r="I107" s="33">
        <f t="shared" si="16"/>
        <v>4770689.29</v>
      </c>
    </row>
    <row r="108" spans="1:9" ht="22.15" customHeight="1" x14ac:dyDescent="0.35">
      <c r="A108" s="167" t="s">
        <v>107</v>
      </c>
      <c r="B108" s="168"/>
      <c r="C108" s="5">
        <v>100</v>
      </c>
      <c r="D108" s="33">
        <f>D109+D110</f>
        <v>18062982.010000002</v>
      </c>
      <c r="E108" s="33">
        <f>E109+E110</f>
        <v>64853915.350000001</v>
      </c>
      <c r="F108" s="33">
        <f t="shared" si="14"/>
        <v>82916897.359999999</v>
      </c>
      <c r="G108" s="33">
        <f t="shared" ref="G108:H108" si="23">G109+G110</f>
        <v>14703322.73</v>
      </c>
      <c r="H108" s="33">
        <f t="shared" si="23"/>
        <v>65710341.099999994</v>
      </c>
      <c r="I108" s="33">
        <f t="shared" si="16"/>
        <v>80413663.829999998</v>
      </c>
    </row>
    <row r="109" spans="1:9" x14ac:dyDescent="0.35">
      <c r="A109" s="166" t="s">
        <v>108</v>
      </c>
      <c r="B109" s="166"/>
      <c r="C109" s="6">
        <v>101</v>
      </c>
      <c r="D109" s="34">
        <v>18062982.010000002</v>
      </c>
      <c r="E109" s="34">
        <v>55303597.990000002</v>
      </c>
      <c r="F109" s="33">
        <f t="shared" si="14"/>
        <v>73366580</v>
      </c>
      <c r="G109" s="34">
        <v>14703322.75</v>
      </c>
      <c r="H109" s="34">
        <v>45631468.359999999</v>
      </c>
      <c r="I109" s="33">
        <f t="shared" si="16"/>
        <v>60334791.109999999</v>
      </c>
    </row>
    <row r="110" spans="1:9" x14ac:dyDescent="0.35">
      <c r="A110" s="166" t="s">
        <v>109</v>
      </c>
      <c r="B110" s="166"/>
      <c r="C110" s="6">
        <v>102</v>
      </c>
      <c r="D110" s="34">
        <v>0</v>
      </c>
      <c r="E110" s="34">
        <v>9550317.3599999994</v>
      </c>
      <c r="F110" s="33">
        <f t="shared" si="14"/>
        <v>9550317.3599999994</v>
      </c>
      <c r="G110" s="34">
        <v>-0.02</v>
      </c>
      <c r="H110" s="34">
        <v>20078872.739999998</v>
      </c>
      <c r="I110" s="33">
        <f t="shared" si="16"/>
        <v>20078872.719999999</v>
      </c>
    </row>
    <row r="111" spans="1:9" ht="30" customHeight="1" x14ac:dyDescent="0.35">
      <c r="A111" s="169" t="s">
        <v>110</v>
      </c>
      <c r="B111" s="166"/>
      <c r="C111" s="6">
        <v>103</v>
      </c>
      <c r="D111" s="34">
        <v>0</v>
      </c>
      <c r="E111" s="34">
        <v>0</v>
      </c>
      <c r="F111" s="33">
        <f t="shared" si="14"/>
        <v>0</v>
      </c>
      <c r="G111" s="34">
        <v>0</v>
      </c>
      <c r="H111" s="34">
        <v>0</v>
      </c>
      <c r="I111" s="33">
        <f t="shared" si="16"/>
        <v>0</v>
      </c>
    </row>
    <row r="112" spans="1:9" x14ac:dyDescent="0.35">
      <c r="A112" s="167" t="s">
        <v>111</v>
      </c>
      <c r="B112" s="168"/>
      <c r="C112" s="5">
        <v>104</v>
      </c>
      <c r="D112" s="33">
        <f>D113+D114+D115</f>
        <v>298762</v>
      </c>
      <c r="E112" s="33">
        <f>E113+E114+E115</f>
        <v>13950346</v>
      </c>
      <c r="F112" s="33">
        <f t="shared" si="14"/>
        <v>14249108</v>
      </c>
      <c r="G112" s="33">
        <f t="shared" ref="G112:H112" si="24">G113+G114+G115</f>
        <v>221050.92</v>
      </c>
      <c r="H112" s="33">
        <f t="shared" si="24"/>
        <v>17068878.77</v>
      </c>
      <c r="I112" s="33">
        <f t="shared" si="16"/>
        <v>17289929.690000001</v>
      </c>
    </row>
    <row r="113" spans="1:9" x14ac:dyDescent="0.35">
      <c r="A113" s="166" t="s">
        <v>112</v>
      </c>
      <c r="B113" s="166"/>
      <c r="C113" s="6">
        <v>105</v>
      </c>
      <c r="D113" s="34">
        <v>0</v>
      </c>
      <c r="E113" s="34">
        <v>0</v>
      </c>
      <c r="F113" s="33">
        <f t="shared" si="14"/>
        <v>0</v>
      </c>
      <c r="G113" s="34">
        <v>0</v>
      </c>
      <c r="H113" s="34">
        <v>0</v>
      </c>
      <c r="I113" s="33">
        <f t="shared" si="16"/>
        <v>0</v>
      </c>
    </row>
    <row r="114" spans="1:9" x14ac:dyDescent="0.35">
      <c r="A114" s="166" t="s">
        <v>113</v>
      </c>
      <c r="B114" s="166"/>
      <c r="C114" s="6">
        <v>106</v>
      </c>
      <c r="D114" s="34">
        <v>0</v>
      </c>
      <c r="E114" s="34">
        <v>0</v>
      </c>
      <c r="F114" s="33">
        <f t="shared" si="14"/>
        <v>0</v>
      </c>
      <c r="G114" s="34">
        <v>0</v>
      </c>
      <c r="H114" s="34">
        <v>0</v>
      </c>
      <c r="I114" s="33">
        <f t="shared" si="16"/>
        <v>0</v>
      </c>
    </row>
    <row r="115" spans="1:9" x14ac:dyDescent="0.35">
      <c r="A115" s="166" t="s">
        <v>114</v>
      </c>
      <c r="B115" s="166"/>
      <c r="C115" s="6">
        <v>107</v>
      </c>
      <c r="D115" s="34">
        <v>298762</v>
      </c>
      <c r="E115" s="34">
        <v>13950346</v>
      </c>
      <c r="F115" s="33">
        <f t="shared" si="14"/>
        <v>14249108</v>
      </c>
      <c r="G115" s="34">
        <v>221050.92</v>
      </c>
      <c r="H115" s="34">
        <v>17068878.77</v>
      </c>
      <c r="I115" s="33">
        <f t="shared" si="16"/>
        <v>17289929.690000001</v>
      </c>
    </row>
    <row r="116" spans="1:9" x14ac:dyDescent="0.35">
      <c r="A116" s="167" t="s">
        <v>115</v>
      </c>
      <c r="B116" s="168"/>
      <c r="C116" s="5">
        <v>108</v>
      </c>
      <c r="D116" s="33">
        <f>D117+D118+D119+D120</f>
        <v>18765408.030000001</v>
      </c>
      <c r="E116" s="33">
        <f>E117+E118+E119+E120</f>
        <v>217978296.34000003</v>
      </c>
      <c r="F116" s="33">
        <f t="shared" si="14"/>
        <v>236743704.37000003</v>
      </c>
      <c r="G116" s="33">
        <f t="shared" ref="G116:H116" si="25">G117+G118+G119+G120</f>
        <v>18193276.489999998</v>
      </c>
      <c r="H116" s="33">
        <f t="shared" si="25"/>
        <v>220781205.94999999</v>
      </c>
      <c r="I116" s="33">
        <f t="shared" si="16"/>
        <v>238974482.44</v>
      </c>
    </row>
    <row r="117" spans="1:9" x14ac:dyDescent="0.35">
      <c r="A117" s="166" t="s">
        <v>116</v>
      </c>
      <c r="B117" s="166"/>
      <c r="C117" s="6">
        <v>109</v>
      </c>
      <c r="D117" s="34">
        <v>6535120.4799999986</v>
      </c>
      <c r="E117" s="34">
        <v>83610811.939999998</v>
      </c>
      <c r="F117" s="33">
        <f t="shared" si="14"/>
        <v>90145932.420000002</v>
      </c>
      <c r="G117" s="34">
        <v>4692104.8100000005</v>
      </c>
      <c r="H117" s="34">
        <v>81962573.900000021</v>
      </c>
      <c r="I117" s="33">
        <f t="shared" si="16"/>
        <v>86654678.710000023</v>
      </c>
    </row>
    <row r="118" spans="1:9" x14ac:dyDescent="0.35">
      <c r="A118" s="166" t="s">
        <v>117</v>
      </c>
      <c r="B118" s="166"/>
      <c r="C118" s="6">
        <v>110</v>
      </c>
      <c r="D118" s="34">
        <v>0</v>
      </c>
      <c r="E118" s="34">
        <v>54067073.350000009</v>
      </c>
      <c r="F118" s="33">
        <f t="shared" si="14"/>
        <v>54067073.350000009</v>
      </c>
      <c r="G118" s="34">
        <v>15734.98</v>
      </c>
      <c r="H118" s="34">
        <v>58462069.509999961</v>
      </c>
      <c r="I118" s="33">
        <f t="shared" si="16"/>
        <v>58477804.489999957</v>
      </c>
    </row>
    <row r="119" spans="1:9" x14ac:dyDescent="0.35">
      <c r="A119" s="166" t="s">
        <v>118</v>
      </c>
      <c r="B119" s="166"/>
      <c r="C119" s="6">
        <v>111</v>
      </c>
      <c r="D119" s="34">
        <v>0</v>
      </c>
      <c r="E119" s="34">
        <v>0</v>
      </c>
      <c r="F119" s="33">
        <f t="shared" si="14"/>
        <v>0</v>
      </c>
      <c r="G119" s="34">
        <v>0</v>
      </c>
      <c r="H119" s="34">
        <v>0</v>
      </c>
      <c r="I119" s="33">
        <f t="shared" si="16"/>
        <v>0</v>
      </c>
    </row>
    <row r="120" spans="1:9" x14ac:dyDescent="0.35">
      <c r="A120" s="166" t="s">
        <v>119</v>
      </c>
      <c r="B120" s="166"/>
      <c r="C120" s="6">
        <v>112</v>
      </c>
      <c r="D120" s="34">
        <v>12230287.550000003</v>
      </c>
      <c r="E120" s="34">
        <v>80300411.049999997</v>
      </c>
      <c r="F120" s="33">
        <f t="shared" si="14"/>
        <v>92530698.599999994</v>
      </c>
      <c r="G120" s="34">
        <v>13485436.699999997</v>
      </c>
      <c r="H120" s="34">
        <v>80356562.540000036</v>
      </c>
      <c r="I120" s="33">
        <f t="shared" si="16"/>
        <v>93841999.240000039</v>
      </c>
    </row>
    <row r="121" spans="1:9" ht="20.5" customHeight="1" x14ac:dyDescent="0.35">
      <c r="A121" s="167" t="s">
        <v>309</v>
      </c>
      <c r="B121" s="168"/>
      <c r="C121" s="5">
        <v>113</v>
      </c>
      <c r="D121" s="33">
        <f>D122+D123</f>
        <v>8126407.46</v>
      </c>
      <c r="E121" s="33">
        <f>E122+E123</f>
        <v>343363486.91000009</v>
      </c>
      <c r="F121" s="33">
        <f t="shared" si="14"/>
        <v>351489894.37000006</v>
      </c>
      <c r="G121" s="33">
        <f t="shared" ref="G121:H121" si="26">G122+G123</f>
        <v>19331325.780000005</v>
      </c>
      <c r="H121" s="33">
        <f t="shared" si="26"/>
        <v>333594410.7100001</v>
      </c>
      <c r="I121" s="33">
        <f t="shared" si="16"/>
        <v>352925736.49000013</v>
      </c>
    </row>
    <row r="122" spans="1:9" x14ac:dyDescent="0.35">
      <c r="A122" s="166" t="s">
        <v>120</v>
      </c>
      <c r="B122" s="166"/>
      <c r="C122" s="6">
        <v>114</v>
      </c>
      <c r="D122" s="34">
        <v>0</v>
      </c>
      <c r="E122" s="34">
        <v>0</v>
      </c>
      <c r="F122" s="33">
        <f t="shared" si="14"/>
        <v>0</v>
      </c>
      <c r="G122" s="34">
        <v>0</v>
      </c>
      <c r="H122" s="34">
        <v>0</v>
      </c>
      <c r="I122" s="33">
        <f t="shared" si="16"/>
        <v>0</v>
      </c>
    </row>
    <row r="123" spans="1:9" ht="21" customHeight="1" x14ac:dyDescent="0.35">
      <c r="A123" s="166" t="s">
        <v>121</v>
      </c>
      <c r="B123" s="166"/>
      <c r="C123" s="6">
        <v>115</v>
      </c>
      <c r="D123" s="34">
        <v>8126407.46</v>
      </c>
      <c r="E123" s="34">
        <v>343363486.91000009</v>
      </c>
      <c r="F123" s="33">
        <f t="shared" si="14"/>
        <v>351489894.37000006</v>
      </c>
      <c r="G123" s="34">
        <v>19331325.780000005</v>
      </c>
      <c r="H123" s="34">
        <v>333594410.7100001</v>
      </c>
      <c r="I123" s="33">
        <f t="shared" si="16"/>
        <v>352925736.49000013</v>
      </c>
    </row>
    <row r="124" spans="1:9" ht="26.5" customHeight="1" x14ac:dyDescent="0.35">
      <c r="A124" s="167" t="s">
        <v>318</v>
      </c>
      <c r="B124" s="168"/>
      <c r="C124" s="5">
        <v>116</v>
      </c>
      <c r="D124" s="33">
        <f>D95++D96+D97+D104+D105+D108+D111+D112+D116+D121+D76</f>
        <v>3041630682.7362609</v>
      </c>
      <c r="E124" s="33">
        <f>E95++E96+E97+E104+E105+E108+E111+E112+E116+E121+E76</f>
        <v>6703500902.4279785</v>
      </c>
      <c r="F124" s="33">
        <f t="shared" si="14"/>
        <v>9745131585.1642399</v>
      </c>
      <c r="G124" s="33">
        <f t="shared" ref="G124:H124" si="27">G95++G96+G97+G104+G105+G108+G111+G112+G116+G121+G76</f>
        <v>3215834849.8835196</v>
      </c>
      <c r="H124" s="33">
        <f t="shared" si="27"/>
        <v>6992975292.5959826</v>
      </c>
      <c r="I124" s="33">
        <f t="shared" si="16"/>
        <v>10208810142.479502</v>
      </c>
    </row>
    <row r="125" spans="1:9" x14ac:dyDescent="0.35">
      <c r="A125" s="169" t="s">
        <v>122</v>
      </c>
      <c r="B125" s="166"/>
      <c r="C125" s="6">
        <v>117</v>
      </c>
      <c r="D125" s="34">
        <v>90282226.709999993</v>
      </c>
      <c r="E125" s="34">
        <v>2030812803.4300001</v>
      </c>
      <c r="F125" s="33">
        <f t="shared" si="14"/>
        <v>2121095030.1400001</v>
      </c>
      <c r="G125" s="34">
        <v>172028970.68000001</v>
      </c>
      <c r="H125" s="34">
        <v>2579201307.9300003</v>
      </c>
      <c r="I125" s="33">
        <f t="shared" si="16"/>
        <v>2751230278.6100001</v>
      </c>
    </row>
  </sheetData>
  <sheetProtection algorithmName="SHA-512" hashValue="BeZUZ0gADHYawnPqbWWXJI0K9t6T/w0dTWBpyWIJmaBh44P9uODSDV27Rahe6XeY4YHNDX2h7i+puPtGLR4fFA==" saltValue="9+kssIkC8qBmmuumqLHrMQ==" spinCount="100000" sheet="1" objects="1" scenarios="1"/>
  <mergeCells count="126"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I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5:B15"/>
    <mergeCell ref="A16:B16"/>
    <mergeCell ref="A17:B17"/>
    <mergeCell ref="A6:B6"/>
    <mergeCell ref="A7:I7"/>
    <mergeCell ref="A8:B8"/>
    <mergeCell ref="A9:B9"/>
    <mergeCell ref="A10:B10"/>
    <mergeCell ref="A11:B11"/>
    <mergeCell ref="A1:I1"/>
    <mergeCell ref="A2:I2"/>
    <mergeCell ref="A4:B5"/>
    <mergeCell ref="C4:C5"/>
    <mergeCell ref="D4:F4"/>
    <mergeCell ref="G4:I4"/>
    <mergeCell ref="A12:B12"/>
    <mergeCell ref="A13:B13"/>
    <mergeCell ref="A14:B14"/>
  </mergeCells>
  <dataValidations count="4">
    <dataValidation type="whole" operator="lessThanOrEqual" allowBlank="1" showInputMessage="1" showErrorMessage="1" errorTitle="Pogrešan unos" error="Dopušten je unos samo negativnih cjelobrojnih vrijednosti ili nule." sqref="G91:H91 D94:E94 D91:E91 G94:H94">
      <formula1>0</formula1>
    </dataValidation>
    <dataValidation type="whole" operator="greaterThanOrEqual" allowBlank="1" showInputMessage="1" showErrorMessage="1" errorTitle="Pogrešan unos" error="Dopušten je unos samo pozitivnih cjelobrojnih vrijednosti ili nule." sqref="G90:H90 G85:H88 G77:H80 G95:H125 D77:E80 D85:E88 D90:E90 D93:E93 D95:E125 G93:H93">
      <formula1>0</formula1>
    </dataValidation>
    <dataValidation type="whole" operator="greaterThanOrEqual" allowBlank="1" showErrorMessage="1" errorTitle="Pogrešan unos" error="Dopušten je unos samo pozitivnih cjelobrojnih vrijednosti ili nule." sqref="D8:I74">
      <formula1>0</formula1>
    </dataValidation>
    <dataValidation type="whole" operator="notEqual" allowBlank="1" showInputMessage="1" showErrorMessage="1" errorTitle="Nedopušten unos" error="Dopušten je unos samo cjelobrojnih (pozitivnih ili negativnih) vrijednosti i nule." sqref="D76:I76 D89:I89 G81:H84 D81:E84 F93:F125 F77:F88 F90:F91 D92:I92 I77:I88 I90:I91 I93:I125">
      <formula1>999999999</formula1>
    </dataValidation>
  </dataValidations>
  <pageMargins left="0.7" right="0.7" top="0.75" bottom="0.75" header="0.3" footer="0.3"/>
  <pageSetup paperSize="9" scale="85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>
      <selection activeCell="E125" sqref="E125"/>
    </sheetView>
  </sheetViews>
  <sheetFormatPr defaultColWidth="8.81640625" defaultRowHeight="14.5" x14ac:dyDescent="0.35"/>
  <cols>
    <col min="1" max="1" width="26.7265625" style="1" customWidth="1"/>
    <col min="2" max="2" width="15" style="1" customWidth="1"/>
    <col min="3" max="3" width="8.81640625" style="1"/>
    <col min="4" max="4" width="10.453125" style="25" customWidth="1"/>
    <col min="5" max="6" width="11.7265625" style="25" customWidth="1"/>
    <col min="7" max="7" width="10.453125" style="25" customWidth="1"/>
    <col min="8" max="9" width="11.7265625" style="25" customWidth="1"/>
    <col min="10" max="10" width="8.81640625" style="1"/>
    <col min="11" max="11" width="14.7265625" style="1" bestFit="1" customWidth="1"/>
    <col min="12" max="13" width="16.26953125" style="1" bestFit="1" customWidth="1"/>
    <col min="14" max="14" width="14.7265625" style="1" bestFit="1" customWidth="1"/>
    <col min="15" max="16" width="11.26953125" style="1" customWidth="1"/>
    <col min="17" max="17" width="12.81640625" style="1" bestFit="1" customWidth="1"/>
    <col min="18" max="18" width="11.81640625" style="1" bestFit="1" customWidth="1"/>
    <col min="19" max="22" width="12.81640625" style="1" bestFit="1" customWidth="1"/>
    <col min="23" max="23" width="13.7265625" style="1" bestFit="1" customWidth="1"/>
    <col min="24" max="16384" width="8.81640625" style="1"/>
  </cols>
  <sheetData>
    <row r="1" spans="1:9" ht="15.5" x14ac:dyDescent="0.35">
      <c r="A1" s="174" t="s">
        <v>127</v>
      </c>
      <c r="B1" s="159"/>
      <c r="C1" s="159"/>
      <c r="D1" s="159"/>
      <c r="E1" s="159"/>
      <c r="F1" s="159"/>
      <c r="G1" s="159"/>
      <c r="H1" s="159"/>
      <c r="I1" s="159"/>
    </row>
    <row r="2" spans="1:9" x14ac:dyDescent="0.35">
      <c r="A2" s="160" t="s">
        <v>380</v>
      </c>
      <c r="B2" s="175"/>
      <c r="C2" s="175"/>
      <c r="D2" s="175"/>
      <c r="E2" s="175"/>
      <c r="F2" s="175"/>
      <c r="G2" s="175"/>
      <c r="H2" s="175"/>
      <c r="I2" s="175"/>
    </row>
    <row r="3" spans="1:9" x14ac:dyDescent="0.35">
      <c r="A3" s="176" t="s">
        <v>1</v>
      </c>
      <c r="B3" s="177"/>
      <c r="C3" s="177"/>
      <c r="D3" s="177"/>
      <c r="E3" s="177"/>
      <c r="F3" s="177"/>
      <c r="G3" s="177"/>
      <c r="H3" s="177"/>
      <c r="I3" s="177"/>
    </row>
    <row r="4" spans="1:9" ht="33.75" customHeight="1" x14ac:dyDescent="0.35">
      <c r="A4" s="162" t="s">
        <v>2</v>
      </c>
      <c r="B4" s="163"/>
      <c r="C4" s="162" t="s">
        <v>3</v>
      </c>
      <c r="D4" s="164" t="s">
        <v>128</v>
      </c>
      <c r="E4" s="165"/>
      <c r="F4" s="165"/>
      <c r="G4" s="164" t="s">
        <v>129</v>
      </c>
      <c r="H4" s="165"/>
      <c r="I4" s="165"/>
    </row>
    <row r="5" spans="1:9" ht="24" customHeight="1" x14ac:dyDescent="0.35">
      <c r="A5" s="163"/>
      <c r="B5" s="163"/>
      <c r="C5" s="163"/>
      <c r="D5" s="31" t="s">
        <v>6</v>
      </c>
      <c r="E5" s="31" t="s">
        <v>7</v>
      </c>
      <c r="F5" s="31" t="s">
        <v>8</v>
      </c>
      <c r="G5" s="31" t="s">
        <v>6</v>
      </c>
      <c r="H5" s="31" t="s">
        <v>7</v>
      </c>
      <c r="I5" s="31" t="s">
        <v>8</v>
      </c>
    </row>
    <row r="6" spans="1:9" x14ac:dyDescent="0.35">
      <c r="A6" s="162">
        <v>1</v>
      </c>
      <c r="B6" s="163"/>
      <c r="C6" s="4">
        <v>2</v>
      </c>
      <c r="D6" s="32">
        <v>3</v>
      </c>
      <c r="E6" s="32">
        <v>4</v>
      </c>
      <c r="F6" s="32" t="s">
        <v>9</v>
      </c>
      <c r="G6" s="32">
        <v>6</v>
      </c>
      <c r="H6" s="32">
        <v>7</v>
      </c>
      <c r="I6" s="32" t="s">
        <v>10</v>
      </c>
    </row>
    <row r="7" spans="1:9" ht="22.5" customHeight="1" x14ac:dyDescent="0.35">
      <c r="A7" s="167" t="s">
        <v>130</v>
      </c>
      <c r="B7" s="168"/>
      <c r="C7" s="5">
        <v>118</v>
      </c>
      <c r="D7" s="33">
        <f>D8+D9+D10+D11+D12</f>
        <v>533583876.69000006</v>
      </c>
      <c r="E7" s="33">
        <f>E8+E9+E10+E11+E12</f>
        <v>1624018278.6100004</v>
      </c>
      <c r="F7" s="33">
        <f>D7+E7</f>
        <v>2157602155.3000002</v>
      </c>
      <c r="G7" s="33">
        <f t="shared" ref="G7:H7" si="0">G8+G9+G10+G11+G12</f>
        <v>564701245.56999993</v>
      </c>
      <c r="H7" s="33">
        <f t="shared" si="0"/>
        <v>1891293811.6199996</v>
      </c>
      <c r="I7" s="33">
        <f>G7+H7</f>
        <v>2455995057.1899996</v>
      </c>
    </row>
    <row r="8" spans="1:9" x14ac:dyDescent="0.35">
      <c r="A8" s="178" t="s">
        <v>131</v>
      </c>
      <c r="B8" s="178"/>
      <c r="C8" s="6">
        <v>119</v>
      </c>
      <c r="D8" s="34">
        <v>533540915.15000004</v>
      </c>
      <c r="E8" s="34">
        <v>1929781437.6500003</v>
      </c>
      <c r="F8" s="47">
        <f t="shared" ref="F8:F71" si="1">D8+E8</f>
        <v>2463322352.8000002</v>
      </c>
      <c r="G8" s="34">
        <v>564731192.76999986</v>
      </c>
      <c r="H8" s="34">
        <v>2213513247.54</v>
      </c>
      <c r="I8" s="33">
        <f t="shared" ref="I8:I71" si="2">G8+H8</f>
        <v>2778244440.3099999</v>
      </c>
    </row>
    <row r="9" spans="1:9" ht="19.5" customHeight="1" x14ac:dyDescent="0.35">
      <c r="A9" s="178" t="s">
        <v>132</v>
      </c>
      <c r="B9" s="178"/>
      <c r="C9" s="6">
        <v>120</v>
      </c>
      <c r="D9" s="34">
        <v>0</v>
      </c>
      <c r="E9" s="34">
        <v>1526875.1799999506</v>
      </c>
      <c r="F9" s="47">
        <f t="shared" si="1"/>
        <v>1526875.1799999506</v>
      </c>
      <c r="G9" s="34">
        <v>0</v>
      </c>
      <c r="H9" s="34">
        <v>14535750.599999988</v>
      </c>
      <c r="I9" s="33">
        <f t="shared" si="2"/>
        <v>14535750.599999988</v>
      </c>
    </row>
    <row r="10" spans="1:9" x14ac:dyDescent="0.35">
      <c r="A10" s="178" t="s">
        <v>133</v>
      </c>
      <c r="B10" s="178"/>
      <c r="C10" s="6">
        <v>121</v>
      </c>
      <c r="D10" s="34">
        <v>51506.86</v>
      </c>
      <c r="E10" s="34">
        <v>-249195772.16</v>
      </c>
      <c r="F10" s="47">
        <f t="shared" si="1"/>
        <v>-249144265.29999998</v>
      </c>
      <c r="G10" s="34">
        <v>-68151.48</v>
      </c>
      <c r="H10" s="34">
        <v>-287648932.61000001</v>
      </c>
      <c r="I10" s="33">
        <f t="shared" si="2"/>
        <v>-287717084.09000003</v>
      </c>
    </row>
    <row r="11" spans="1:9" ht="22.5" customHeight="1" x14ac:dyDescent="0.35">
      <c r="A11" s="178" t="s">
        <v>134</v>
      </c>
      <c r="B11" s="178"/>
      <c r="C11" s="6">
        <v>122</v>
      </c>
      <c r="D11" s="34">
        <v>-7533.84</v>
      </c>
      <c r="E11" s="34">
        <v>-67872753.579999998</v>
      </c>
      <c r="F11" s="47">
        <f t="shared" si="1"/>
        <v>-67880287.420000002</v>
      </c>
      <c r="G11" s="34">
        <v>38216.32</v>
      </c>
      <c r="H11" s="34">
        <v>-76096342.980000019</v>
      </c>
      <c r="I11" s="33">
        <f t="shared" si="2"/>
        <v>-76058126.660000026</v>
      </c>
    </row>
    <row r="12" spans="1:9" ht="21.75" customHeight="1" x14ac:dyDescent="0.35">
      <c r="A12" s="178" t="s">
        <v>135</v>
      </c>
      <c r="B12" s="178"/>
      <c r="C12" s="6">
        <v>123</v>
      </c>
      <c r="D12" s="34">
        <v>-1011.48</v>
      </c>
      <c r="E12" s="34">
        <v>9778491.5200000014</v>
      </c>
      <c r="F12" s="47">
        <f t="shared" si="1"/>
        <v>9777480.040000001</v>
      </c>
      <c r="G12" s="34">
        <v>-12.04</v>
      </c>
      <c r="H12" s="34">
        <v>26990089.07</v>
      </c>
      <c r="I12" s="33">
        <f t="shared" si="2"/>
        <v>26990077.030000001</v>
      </c>
    </row>
    <row r="13" spans="1:9" x14ac:dyDescent="0.35">
      <c r="A13" s="167" t="s">
        <v>136</v>
      </c>
      <c r="B13" s="168"/>
      <c r="C13" s="5">
        <v>124</v>
      </c>
      <c r="D13" s="33">
        <f>D14+D15+D16+D17+D18+D19+D20</f>
        <v>143134967.80000001</v>
      </c>
      <c r="E13" s="33">
        <f>E14+E15+E16+E17+E18+E19+E20</f>
        <v>450896466.47999996</v>
      </c>
      <c r="F13" s="33">
        <f t="shared" si="1"/>
        <v>594031434.27999997</v>
      </c>
      <c r="G13" s="33">
        <f t="shared" ref="G13" si="3">G14+G15+G16+G17+G18+G19+G20</f>
        <v>130366641.65000002</v>
      </c>
      <c r="H13" s="33">
        <f>H14+H15+H16+H17+H18+H19+H20</f>
        <v>352229318.00999999</v>
      </c>
      <c r="I13" s="33">
        <f t="shared" si="2"/>
        <v>482595959.66000003</v>
      </c>
    </row>
    <row r="14" spans="1:9" ht="24" customHeight="1" x14ac:dyDescent="0.35">
      <c r="A14" s="178" t="s">
        <v>137</v>
      </c>
      <c r="B14" s="178"/>
      <c r="C14" s="6">
        <v>125</v>
      </c>
      <c r="D14" s="34">
        <v>96748.590000000011</v>
      </c>
      <c r="E14" s="34">
        <v>28430516.539999999</v>
      </c>
      <c r="F14" s="33">
        <f t="shared" si="1"/>
        <v>28527265.129999999</v>
      </c>
      <c r="G14" s="34">
        <v>377051.46999999991</v>
      </c>
      <c r="H14" s="34">
        <v>39653208.369999997</v>
      </c>
      <c r="I14" s="33">
        <f t="shared" si="2"/>
        <v>40030259.839999996</v>
      </c>
    </row>
    <row r="15" spans="1:9" ht="24.75" customHeight="1" x14ac:dyDescent="0.35">
      <c r="A15" s="178" t="s">
        <v>138</v>
      </c>
      <c r="B15" s="178"/>
      <c r="C15" s="6">
        <v>126</v>
      </c>
      <c r="D15" s="34">
        <v>0</v>
      </c>
      <c r="E15" s="34">
        <v>226149944.37000003</v>
      </c>
      <c r="F15" s="33">
        <f t="shared" si="1"/>
        <v>226149944.37000003</v>
      </c>
      <c r="G15" s="34">
        <v>0</v>
      </c>
      <c r="H15" s="34">
        <v>111576848.72</v>
      </c>
      <c r="I15" s="33">
        <f t="shared" si="2"/>
        <v>111576848.72</v>
      </c>
    </row>
    <row r="16" spans="1:9" x14ac:dyDescent="0.35">
      <c r="A16" s="178" t="s">
        <v>139</v>
      </c>
      <c r="B16" s="178"/>
      <c r="C16" s="6">
        <v>127</v>
      </c>
      <c r="D16" s="34">
        <v>112437859.31999999</v>
      </c>
      <c r="E16" s="34">
        <v>116003676.35999998</v>
      </c>
      <c r="F16" s="33">
        <f t="shared" si="1"/>
        <v>228441535.67999998</v>
      </c>
      <c r="G16" s="34">
        <v>110434684.24000002</v>
      </c>
      <c r="H16" s="34">
        <v>115645387.87999998</v>
      </c>
      <c r="I16" s="33">
        <f t="shared" si="2"/>
        <v>226080072.12</v>
      </c>
    </row>
    <row r="17" spans="1:9" x14ac:dyDescent="0.35">
      <c r="A17" s="178" t="s">
        <v>140</v>
      </c>
      <c r="B17" s="178"/>
      <c r="C17" s="6">
        <v>128</v>
      </c>
      <c r="D17" s="34">
        <v>0</v>
      </c>
      <c r="E17" s="34">
        <v>3718036.7</v>
      </c>
      <c r="F17" s="33">
        <f t="shared" si="1"/>
        <v>3718036.7</v>
      </c>
      <c r="G17" s="34">
        <v>256115.5</v>
      </c>
      <c r="H17" s="34">
        <v>2643240.17</v>
      </c>
      <c r="I17" s="33">
        <f t="shared" si="2"/>
        <v>2899355.67</v>
      </c>
    </row>
    <row r="18" spans="1:9" x14ac:dyDescent="0.35">
      <c r="A18" s="178" t="s">
        <v>141</v>
      </c>
      <c r="B18" s="178"/>
      <c r="C18" s="6">
        <v>129</v>
      </c>
      <c r="D18" s="34">
        <v>30448162.490000002</v>
      </c>
      <c r="E18" s="34">
        <v>40338377.120000005</v>
      </c>
      <c r="F18" s="33">
        <f t="shared" si="1"/>
        <v>70786539.610000014</v>
      </c>
      <c r="G18" s="34">
        <v>18119142.719999999</v>
      </c>
      <c r="H18" s="34">
        <v>55919353.129999995</v>
      </c>
      <c r="I18" s="33">
        <f t="shared" si="2"/>
        <v>74038495.849999994</v>
      </c>
    </row>
    <row r="19" spans="1:9" x14ac:dyDescent="0.35">
      <c r="A19" s="178" t="s">
        <v>142</v>
      </c>
      <c r="B19" s="178"/>
      <c r="C19" s="6">
        <v>130</v>
      </c>
      <c r="D19" s="34">
        <v>0</v>
      </c>
      <c r="E19" s="34">
        <v>0</v>
      </c>
      <c r="F19" s="33">
        <f t="shared" si="1"/>
        <v>0</v>
      </c>
      <c r="G19" s="34">
        <v>0</v>
      </c>
      <c r="H19" s="34">
        <v>0</v>
      </c>
      <c r="I19" s="33">
        <f t="shared" si="2"/>
        <v>0</v>
      </c>
    </row>
    <row r="20" spans="1:9" x14ac:dyDescent="0.35">
      <c r="A20" s="178" t="s">
        <v>143</v>
      </c>
      <c r="B20" s="178"/>
      <c r="C20" s="6">
        <v>131</v>
      </c>
      <c r="D20" s="34">
        <v>152197.40000000002</v>
      </c>
      <c r="E20" s="34">
        <v>36255915.390000001</v>
      </c>
      <c r="F20" s="33">
        <f t="shared" si="1"/>
        <v>36408112.789999999</v>
      </c>
      <c r="G20" s="34">
        <v>1179647.72</v>
      </c>
      <c r="H20" s="34">
        <v>26791279.74000001</v>
      </c>
      <c r="I20" s="33">
        <f t="shared" si="2"/>
        <v>27970927.460000008</v>
      </c>
    </row>
    <row r="21" spans="1:9" x14ac:dyDescent="0.35">
      <c r="A21" s="179" t="s">
        <v>144</v>
      </c>
      <c r="B21" s="178"/>
      <c r="C21" s="6">
        <v>132</v>
      </c>
      <c r="D21" s="34">
        <v>1276222.1099999999</v>
      </c>
      <c r="E21" s="34">
        <v>34138410.230000004</v>
      </c>
      <c r="F21" s="33">
        <f t="shared" si="1"/>
        <v>35414632.340000004</v>
      </c>
      <c r="G21" s="34">
        <v>2066850.3800000001</v>
      </c>
      <c r="H21" s="34">
        <v>37956138.999999993</v>
      </c>
      <c r="I21" s="33">
        <f t="shared" si="2"/>
        <v>40022989.379999995</v>
      </c>
    </row>
    <row r="22" spans="1:9" ht="24.75" customHeight="1" x14ac:dyDescent="0.35">
      <c r="A22" s="179" t="s">
        <v>145</v>
      </c>
      <c r="B22" s="178"/>
      <c r="C22" s="6">
        <v>133</v>
      </c>
      <c r="D22" s="34">
        <v>191132.08000000002</v>
      </c>
      <c r="E22" s="34">
        <v>27686149.949999999</v>
      </c>
      <c r="F22" s="33">
        <f t="shared" si="1"/>
        <v>27877282.029999997</v>
      </c>
      <c r="G22" s="34">
        <v>198788.86</v>
      </c>
      <c r="H22" s="34">
        <v>19055843.410000008</v>
      </c>
      <c r="I22" s="33">
        <f t="shared" si="2"/>
        <v>19254632.270000007</v>
      </c>
    </row>
    <row r="23" spans="1:9" x14ac:dyDescent="0.35">
      <c r="A23" s="179" t="s">
        <v>146</v>
      </c>
      <c r="B23" s="178"/>
      <c r="C23" s="6">
        <v>134</v>
      </c>
      <c r="D23" s="34">
        <v>59858.470000000008</v>
      </c>
      <c r="E23" s="34">
        <v>12539524.23</v>
      </c>
      <c r="F23" s="33">
        <f t="shared" si="1"/>
        <v>12599382.700000001</v>
      </c>
      <c r="G23" s="34">
        <v>58995.920000000006</v>
      </c>
      <c r="H23" s="34">
        <v>16646333.959999997</v>
      </c>
      <c r="I23" s="33">
        <f t="shared" si="2"/>
        <v>16705329.879999997</v>
      </c>
    </row>
    <row r="24" spans="1:9" ht="21" customHeight="1" x14ac:dyDescent="0.35">
      <c r="A24" s="167" t="s">
        <v>147</v>
      </c>
      <c r="B24" s="168"/>
      <c r="C24" s="5">
        <v>135</v>
      </c>
      <c r="D24" s="33">
        <f>D25+D28</f>
        <v>-334108436.04000008</v>
      </c>
      <c r="E24" s="33">
        <f>E25+E28</f>
        <v>-957122334.48000038</v>
      </c>
      <c r="F24" s="33">
        <f t="shared" si="1"/>
        <v>-1291230770.5200005</v>
      </c>
      <c r="G24" s="33">
        <f t="shared" ref="G24:H24" si="4">G25+G28</f>
        <v>-404261961.53000009</v>
      </c>
      <c r="H24" s="33">
        <f t="shared" si="4"/>
        <v>-1046531552.5000005</v>
      </c>
      <c r="I24" s="33">
        <f t="shared" si="2"/>
        <v>-1450793514.0300007</v>
      </c>
    </row>
    <row r="25" spans="1:9" x14ac:dyDescent="0.35">
      <c r="A25" s="168" t="s">
        <v>148</v>
      </c>
      <c r="B25" s="168"/>
      <c r="C25" s="5">
        <v>136</v>
      </c>
      <c r="D25" s="33">
        <f>D26+D27</f>
        <v>-330988822.78000009</v>
      </c>
      <c r="E25" s="33">
        <f>E26+E27</f>
        <v>-1009449504.1900004</v>
      </c>
      <c r="F25" s="33">
        <f t="shared" si="1"/>
        <v>-1340438326.9700005</v>
      </c>
      <c r="G25" s="33">
        <f t="shared" ref="G25:H25" si="5">G26+G27</f>
        <v>-374047323.61000007</v>
      </c>
      <c r="H25" s="33">
        <f t="shared" si="5"/>
        <v>-1059690781.8600005</v>
      </c>
      <c r="I25" s="33">
        <f t="shared" si="2"/>
        <v>-1433738105.4700005</v>
      </c>
    </row>
    <row r="26" spans="1:9" x14ac:dyDescent="0.35">
      <c r="A26" s="178" t="s">
        <v>149</v>
      </c>
      <c r="B26" s="178"/>
      <c r="C26" s="6">
        <v>137</v>
      </c>
      <c r="D26" s="34">
        <v>-330988822.78000009</v>
      </c>
      <c r="E26" s="34">
        <v>-1089641861.1000004</v>
      </c>
      <c r="F26" s="33">
        <f t="shared" si="1"/>
        <v>-1420630683.8800006</v>
      </c>
      <c r="G26" s="34">
        <v>-374047323.61000007</v>
      </c>
      <c r="H26" s="34">
        <v>-1169679019.7400005</v>
      </c>
      <c r="I26" s="33">
        <f t="shared" si="2"/>
        <v>-1543726343.3500006</v>
      </c>
    </row>
    <row r="27" spans="1:9" x14ac:dyDescent="0.35">
      <c r="A27" s="178" t="s">
        <v>150</v>
      </c>
      <c r="B27" s="178"/>
      <c r="C27" s="6">
        <v>138</v>
      </c>
      <c r="D27" s="34">
        <v>0</v>
      </c>
      <c r="E27" s="34">
        <v>80192356.909999982</v>
      </c>
      <c r="F27" s="33">
        <f t="shared" si="1"/>
        <v>80192356.909999982</v>
      </c>
      <c r="G27" s="34">
        <v>0</v>
      </c>
      <c r="H27" s="34">
        <v>109988237.88000001</v>
      </c>
      <c r="I27" s="33">
        <f t="shared" si="2"/>
        <v>109988237.88000001</v>
      </c>
    </row>
    <row r="28" spans="1:9" x14ac:dyDescent="0.35">
      <c r="A28" s="168" t="s">
        <v>151</v>
      </c>
      <c r="B28" s="168"/>
      <c r="C28" s="5">
        <v>139</v>
      </c>
      <c r="D28" s="33">
        <f>D29+D30</f>
        <v>-3119613.2600000007</v>
      </c>
      <c r="E28" s="33">
        <f>E29+E30</f>
        <v>52327169.709999993</v>
      </c>
      <c r="F28" s="33">
        <f t="shared" si="1"/>
        <v>49207556.449999996</v>
      </c>
      <c r="G28" s="33">
        <f t="shared" ref="G28:H28" si="6">G29+G30</f>
        <v>-30214637.919999994</v>
      </c>
      <c r="H28" s="33">
        <f t="shared" si="6"/>
        <v>13159229.359999999</v>
      </c>
      <c r="I28" s="33">
        <f t="shared" si="2"/>
        <v>-17055408.559999995</v>
      </c>
    </row>
    <row r="29" spans="1:9" x14ac:dyDescent="0.35">
      <c r="A29" s="178" t="s">
        <v>152</v>
      </c>
      <c r="B29" s="178"/>
      <c r="C29" s="6">
        <v>140</v>
      </c>
      <c r="D29" s="34">
        <v>-3119613.2600000007</v>
      </c>
      <c r="E29" s="34">
        <v>34357467.209999993</v>
      </c>
      <c r="F29" s="33">
        <f t="shared" si="1"/>
        <v>31237853.949999992</v>
      </c>
      <c r="G29" s="34">
        <v>-30214637.919999994</v>
      </c>
      <c r="H29" s="34">
        <v>36560260.589999996</v>
      </c>
      <c r="I29" s="33">
        <f t="shared" si="2"/>
        <v>6345622.6700000018</v>
      </c>
    </row>
    <row r="30" spans="1:9" x14ac:dyDescent="0.35">
      <c r="A30" s="178" t="s">
        <v>153</v>
      </c>
      <c r="B30" s="178"/>
      <c r="C30" s="6">
        <v>141</v>
      </c>
      <c r="D30" s="34">
        <v>0</v>
      </c>
      <c r="E30" s="34">
        <v>17969702.5</v>
      </c>
      <c r="F30" s="33">
        <f t="shared" si="1"/>
        <v>17969702.5</v>
      </c>
      <c r="G30" s="34">
        <v>0</v>
      </c>
      <c r="H30" s="34">
        <v>-23401031.229999997</v>
      </c>
      <c r="I30" s="33">
        <f t="shared" si="2"/>
        <v>-23401031.229999997</v>
      </c>
    </row>
    <row r="31" spans="1:9" ht="31.5" customHeight="1" x14ac:dyDescent="0.35">
      <c r="A31" s="167" t="s">
        <v>310</v>
      </c>
      <c r="B31" s="168"/>
      <c r="C31" s="5">
        <v>142</v>
      </c>
      <c r="D31" s="33">
        <f>D32+D35</f>
        <v>30635763.709999997</v>
      </c>
      <c r="E31" s="33">
        <f>E32+E35</f>
        <v>7265655</v>
      </c>
      <c r="F31" s="33">
        <f t="shared" si="1"/>
        <v>37901418.709999993</v>
      </c>
      <c r="G31" s="33">
        <f t="shared" ref="G31:H31" si="7">G32+G35</f>
        <v>-19519694.440000001</v>
      </c>
      <c r="H31" s="33">
        <f t="shared" si="7"/>
        <v>17412178.439999998</v>
      </c>
      <c r="I31" s="33">
        <f t="shared" si="2"/>
        <v>-2107516.0000000037</v>
      </c>
    </row>
    <row r="32" spans="1:9" x14ac:dyDescent="0.35">
      <c r="A32" s="168" t="s">
        <v>154</v>
      </c>
      <c r="B32" s="168"/>
      <c r="C32" s="5">
        <v>143</v>
      </c>
      <c r="D32" s="33">
        <f>D33+D34</f>
        <v>31327933.459999997</v>
      </c>
      <c r="E32" s="33">
        <f>E33+E34</f>
        <v>0</v>
      </c>
      <c r="F32" s="33">
        <f t="shared" si="1"/>
        <v>31327933.459999997</v>
      </c>
      <c r="G32" s="33">
        <f t="shared" ref="G32:H32" si="8">G33+G34</f>
        <v>-19519694.440000001</v>
      </c>
      <c r="H32" s="33">
        <f t="shared" si="8"/>
        <v>8200634.6200000001</v>
      </c>
      <c r="I32" s="33">
        <f t="shared" si="2"/>
        <v>-11319059.82</v>
      </c>
    </row>
    <row r="33" spans="1:9" x14ac:dyDescent="0.35">
      <c r="A33" s="178" t="s">
        <v>155</v>
      </c>
      <c r="B33" s="178"/>
      <c r="C33" s="6">
        <v>144</v>
      </c>
      <c r="D33" s="34">
        <v>31604468.049999997</v>
      </c>
      <c r="E33" s="34">
        <v>0</v>
      </c>
      <c r="F33" s="33">
        <f t="shared" si="1"/>
        <v>31604468.049999997</v>
      </c>
      <c r="G33" s="34">
        <v>-19531453.82</v>
      </c>
      <c r="H33" s="34">
        <v>8200634.6200000001</v>
      </c>
      <c r="I33" s="33">
        <f t="shared" si="2"/>
        <v>-11330819.199999999</v>
      </c>
    </row>
    <row r="34" spans="1:9" x14ac:dyDescent="0.35">
      <c r="A34" s="178" t="s">
        <v>156</v>
      </c>
      <c r="B34" s="178"/>
      <c r="C34" s="6">
        <v>145</v>
      </c>
      <c r="D34" s="34">
        <v>-276534.59000000003</v>
      </c>
      <c r="E34" s="34">
        <v>0</v>
      </c>
      <c r="F34" s="33">
        <f t="shared" si="1"/>
        <v>-276534.59000000003</v>
      </c>
      <c r="G34" s="34">
        <v>11759.38</v>
      </c>
      <c r="H34" s="34">
        <v>0</v>
      </c>
      <c r="I34" s="33">
        <f t="shared" si="2"/>
        <v>11759.38</v>
      </c>
    </row>
    <row r="35" spans="1:9" ht="31.5" customHeight="1" x14ac:dyDescent="0.35">
      <c r="A35" s="168" t="s">
        <v>157</v>
      </c>
      <c r="B35" s="168"/>
      <c r="C35" s="5">
        <v>146</v>
      </c>
      <c r="D35" s="33">
        <f>D36+D37</f>
        <v>-692169.75</v>
      </c>
      <c r="E35" s="33">
        <f>E36+E37</f>
        <v>7265655</v>
      </c>
      <c r="F35" s="33">
        <f t="shared" si="1"/>
        <v>6573485.25</v>
      </c>
      <c r="G35" s="33">
        <f t="shared" ref="G35:H35" si="9">G36+G37</f>
        <v>0</v>
      </c>
      <c r="H35" s="33">
        <f t="shared" si="9"/>
        <v>9211543.8199999984</v>
      </c>
      <c r="I35" s="33">
        <f t="shared" si="2"/>
        <v>9211543.8199999984</v>
      </c>
    </row>
    <row r="36" spans="1:9" x14ac:dyDescent="0.35">
      <c r="A36" s="178" t="s">
        <v>158</v>
      </c>
      <c r="B36" s="178"/>
      <c r="C36" s="6">
        <v>147</v>
      </c>
      <c r="D36" s="34">
        <v>-692169.75</v>
      </c>
      <c r="E36" s="34">
        <v>7265655</v>
      </c>
      <c r="F36" s="33">
        <f t="shared" si="1"/>
        <v>6573485.25</v>
      </c>
      <c r="G36" s="34">
        <v>0</v>
      </c>
      <c r="H36" s="34">
        <v>9211543.8199999984</v>
      </c>
      <c r="I36" s="33">
        <f t="shared" si="2"/>
        <v>9211543.8199999984</v>
      </c>
    </row>
    <row r="37" spans="1:9" x14ac:dyDescent="0.35">
      <c r="A37" s="178" t="s">
        <v>159</v>
      </c>
      <c r="B37" s="178"/>
      <c r="C37" s="6">
        <v>148</v>
      </c>
      <c r="D37" s="34">
        <v>0</v>
      </c>
      <c r="E37" s="34">
        <v>0</v>
      </c>
      <c r="F37" s="33">
        <f t="shared" si="1"/>
        <v>0</v>
      </c>
      <c r="G37" s="34">
        <v>0</v>
      </c>
      <c r="H37" s="34">
        <v>0</v>
      </c>
      <c r="I37" s="33">
        <f t="shared" si="2"/>
        <v>0</v>
      </c>
    </row>
    <row r="38" spans="1:9" ht="45.75" customHeight="1" x14ac:dyDescent="0.35">
      <c r="A38" s="167" t="s">
        <v>160</v>
      </c>
      <c r="B38" s="168"/>
      <c r="C38" s="5">
        <v>149</v>
      </c>
      <c r="D38" s="33">
        <f>D39+D40</f>
        <v>-186363994.94999999</v>
      </c>
      <c r="E38" s="33">
        <f>E39+E40</f>
        <v>0</v>
      </c>
      <c r="F38" s="33">
        <f t="shared" si="1"/>
        <v>-186363994.94999999</v>
      </c>
      <c r="G38" s="33">
        <f t="shared" ref="G38:H38" si="10">G39+G40</f>
        <v>-94987987.319999993</v>
      </c>
      <c r="H38" s="33">
        <f t="shared" si="10"/>
        <v>0</v>
      </c>
      <c r="I38" s="33">
        <f t="shared" si="2"/>
        <v>-94987987.319999993</v>
      </c>
    </row>
    <row r="39" spans="1:9" x14ac:dyDescent="0.35">
      <c r="A39" s="178" t="s">
        <v>161</v>
      </c>
      <c r="B39" s="178"/>
      <c r="C39" s="6">
        <v>150</v>
      </c>
      <c r="D39" s="34">
        <v>-186363994.94999999</v>
      </c>
      <c r="E39" s="34">
        <v>0</v>
      </c>
      <c r="F39" s="33">
        <f t="shared" si="1"/>
        <v>-186363994.94999999</v>
      </c>
      <c r="G39" s="34">
        <v>-94987987.319999993</v>
      </c>
      <c r="H39" s="34">
        <v>0</v>
      </c>
      <c r="I39" s="33">
        <f t="shared" si="2"/>
        <v>-94987987.319999993</v>
      </c>
    </row>
    <row r="40" spans="1:9" x14ac:dyDescent="0.35">
      <c r="A40" s="178" t="s">
        <v>162</v>
      </c>
      <c r="B40" s="178"/>
      <c r="C40" s="6">
        <v>151</v>
      </c>
      <c r="D40" s="34">
        <v>0</v>
      </c>
      <c r="E40" s="34">
        <v>0</v>
      </c>
      <c r="F40" s="33">
        <f t="shared" si="1"/>
        <v>0</v>
      </c>
      <c r="G40" s="34">
        <v>0</v>
      </c>
      <c r="H40" s="34">
        <v>0</v>
      </c>
      <c r="I40" s="33">
        <f t="shared" si="2"/>
        <v>0</v>
      </c>
    </row>
    <row r="41" spans="1:9" ht="21" customHeight="1" x14ac:dyDescent="0.35">
      <c r="A41" s="167" t="s">
        <v>359</v>
      </c>
      <c r="B41" s="168"/>
      <c r="C41" s="5">
        <v>152</v>
      </c>
      <c r="D41" s="94">
        <f>D42+D43</f>
        <v>0</v>
      </c>
      <c r="E41" s="94">
        <f>E42+E43</f>
        <v>-2986771.1</v>
      </c>
      <c r="F41" s="33">
        <f>D41+E41</f>
        <v>-2986771.1</v>
      </c>
      <c r="G41" s="94">
        <f>G42+G43</f>
        <v>0</v>
      </c>
      <c r="H41" s="94">
        <f>H42+H43</f>
        <v>-4738239.4800000004</v>
      </c>
      <c r="I41" s="33">
        <f>G41+H41</f>
        <v>-4738239.4800000004</v>
      </c>
    </row>
    <row r="42" spans="1:9" x14ac:dyDescent="0.35">
      <c r="A42" s="178" t="s">
        <v>163</v>
      </c>
      <c r="B42" s="178"/>
      <c r="C42" s="6">
        <v>153</v>
      </c>
      <c r="D42" s="34">
        <v>0</v>
      </c>
      <c r="E42" s="34">
        <v>-2986771.1</v>
      </c>
      <c r="F42" s="33">
        <f t="shared" si="1"/>
        <v>-2986771.1</v>
      </c>
      <c r="G42" s="34">
        <v>0</v>
      </c>
      <c r="H42" s="34">
        <v>-4738239.4800000004</v>
      </c>
      <c r="I42" s="33">
        <f t="shared" si="2"/>
        <v>-4738239.4800000004</v>
      </c>
    </row>
    <row r="43" spans="1:9" x14ac:dyDescent="0.35">
      <c r="A43" s="178" t="s">
        <v>164</v>
      </c>
      <c r="B43" s="178"/>
      <c r="C43" s="6">
        <v>154</v>
      </c>
      <c r="D43" s="34">
        <v>0</v>
      </c>
      <c r="E43" s="34">
        <v>0</v>
      </c>
      <c r="F43" s="33">
        <f t="shared" si="1"/>
        <v>0</v>
      </c>
      <c r="G43" s="34">
        <v>0</v>
      </c>
      <c r="H43" s="34">
        <v>0</v>
      </c>
      <c r="I43" s="33">
        <f t="shared" si="2"/>
        <v>0</v>
      </c>
    </row>
    <row r="44" spans="1:9" ht="22.5" customHeight="1" x14ac:dyDescent="0.35">
      <c r="A44" s="167" t="s">
        <v>165</v>
      </c>
      <c r="B44" s="168"/>
      <c r="C44" s="5">
        <v>155</v>
      </c>
      <c r="D44" s="33">
        <f>D45+D49</f>
        <v>-114805742.84</v>
      </c>
      <c r="E44" s="33">
        <f>E45+E49</f>
        <v>-694834651.83999991</v>
      </c>
      <c r="F44" s="33">
        <f t="shared" si="1"/>
        <v>-809640394.67999995</v>
      </c>
      <c r="G44" s="33">
        <f t="shared" ref="G44:H44" si="11">G45+G49</f>
        <v>-99014398.680000007</v>
      </c>
      <c r="H44" s="33">
        <f t="shared" si="11"/>
        <v>-793433978.4000001</v>
      </c>
      <c r="I44" s="33">
        <f t="shared" si="2"/>
        <v>-892448377.08000016</v>
      </c>
    </row>
    <row r="45" spans="1:9" x14ac:dyDescent="0.35">
      <c r="A45" s="168" t="s">
        <v>166</v>
      </c>
      <c r="B45" s="168"/>
      <c r="C45" s="5">
        <v>156</v>
      </c>
      <c r="D45" s="33">
        <f>D46+D47+D48</f>
        <v>-57454309.210000001</v>
      </c>
      <c r="E45" s="33">
        <f>E46+E47+E48</f>
        <v>-350876218.68000001</v>
      </c>
      <c r="F45" s="33">
        <f t="shared" si="1"/>
        <v>-408330527.88999999</v>
      </c>
      <c r="G45" s="33">
        <f t="shared" ref="G45:H45" si="12">G46+G47+G48</f>
        <v>-47035632.480000019</v>
      </c>
      <c r="H45" s="33">
        <f t="shared" si="12"/>
        <v>-439398514.65000004</v>
      </c>
      <c r="I45" s="33">
        <f t="shared" si="2"/>
        <v>-486434147.13000005</v>
      </c>
    </row>
    <row r="46" spans="1:9" x14ac:dyDescent="0.35">
      <c r="A46" s="178" t="s">
        <v>167</v>
      </c>
      <c r="B46" s="178"/>
      <c r="C46" s="6">
        <v>157</v>
      </c>
      <c r="D46" s="34">
        <v>-25886500.32</v>
      </c>
      <c r="E46" s="34">
        <v>-244609311.00999999</v>
      </c>
      <c r="F46" s="33">
        <f t="shared" si="1"/>
        <v>-270495811.32999998</v>
      </c>
      <c r="G46" s="34">
        <v>-19666349.060000002</v>
      </c>
      <c r="H46" s="34">
        <v>-329739890.39999998</v>
      </c>
      <c r="I46" s="33">
        <f t="shared" si="2"/>
        <v>-349406239.45999998</v>
      </c>
    </row>
    <row r="47" spans="1:9" x14ac:dyDescent="0.35">
      <c r="A47" s="178" t="s">
        <v>168</v>
      </c>
      <c r="B47" s="178"/>
      <c r="C47" s="6">
        <v>158</v>
      </c>
      <c r="D47" s="34">
        <v>-31567808.890000001</v>
      </c>
      <c r="E47" s="34">
        <v>-169682635.48000002</v>
      </c>
      <c r="F47" s="33">
        <f t="shared" si="1"/>
        <v>-201250444.37</v>
      </c>
      <c r="G47" s="34">
        <v>-27369283.420000013</v>
      </c>
      <c r="H47" s="34">
        <v>-186232043.93000004</v>
      </c>
      <c r="I47" s="33">
        <f t="shared" si="2"/>
        <v>-213601327.35000005</v>
      </c>
    </row>
    <row r="48" spans="1:9" x14ac:dyDescent="0.35">
      <c r="A48" s="178" t="s">
        <v>169</v>
      </c>
      <c r="B48" s="178"/>
      <c r="C48" s="6">
        <v>159</v>
      </c>
      <c r="D48" s="34">
        <v>0</v>
      </c>
      <c r="E48" s="34">
        <v>63415727.810000002</v>
      </c>
      <c r="F48" s="33">
        <f t="shared" si="1"/>
        <v>63415727.810000002</v>
      </c>
      <c r="G48" s="34">
        <v>0</v>
      </c>
      <c r="H48" s="34">
        <v>76573419.679999992</v>
      </c>
      <c r="I48" s="33">
        <f t="shared" si="2"/>
        <v>76573419.679999992</v>
      </c>
    </row>
    <row r="49" spans="1:9" ht="24.75" customHeight="1" x14ac:dyDescent="0.35">
      <c r="A49" s="168" t="s">
        <v>170</v>
      </c>
      <c r="B49" s="168"/>
      <c r="C49" s="5">
        <v>160</v>
      </c>
      <c r="D49" s="33">
        <f>D50+D51+D52</f>
        <v>-57351433.629999995</v>
      </c>
      <c r="E49" s="33">
        <f>E50+E51+E52</f>
        <v>-343958433.15999991</v>
      </c>
      <c r="F49" s="33">
        <f t="shared" si="1"/>
        <v>-401309866.7899999</v>
      </c>
      <c r="G49" s="33">
        <f t="shared" ref="G49:H49" si="13">G50+G51+G52</f>
        <v>-51978766.199999981</v>
      </c>
      <c r="H49" s="33">
        <f t="shared" si="13"/>
        <v>-354035463.75</v>
      </c>
      <c r="I49" s="33">
        <f t="shared" si="2"/>
        <v>-406014229.94999999</v>
      </c>
    </row>
    <row r="50" spans="1:9" x14ac:dyDescent="0.35">
      <c r="A50" s="178" t="s">
        <v>171</v>
      </c>
      <c r="B50" s="178"/>
      <c r="C50" s="6">
        <v>161</v>
      </c>
      <c r="D50" s="34">
        <v>-1940038.61</v>
      </c>
      <c r="E50" s="34">
        <v>-38574718.93</v>
      </c>
      <c r="F50" s="33">
        <f t="shared" si="1"/>
        <v>-40514757.539999999</v>
      </c>
      <c r="G50" s="34">
        <v>-2861002.4999999995</v>
      </c>
      <c r="H50" s="34">
        <v>-39699725.920000002</v>
      </c>
      <c r="I50" s="33">
        <f t="shared" si="2"/>
        <v>-42560728.420000002</v>
      </c>
    </row>
    <row r="51" spans="1:9" x14ac:dyDescent="0.35">
      <c r="A51" s="178" t="s">
        <v>172</v>
      </c>
      <c r="B51" s="178"/>
      <c r="C51" s="6">
        <v>162</v>
      </c>
      <c r="D51" s="34">
        <v>-21565262.350000001</v>
      </c>
      <c r="E51" s="34">
        <v>-109839214.52</v>
      </c>
      <c r="F51" s="33">
        <f t="shared" si="1"/>
        <v>-131404476.87</v>
      </c>
      <c r="G51" s="34">
        <v>-21502544.959999997</v>
      </c>
      <c r="H51" s="34">
        <v>-123136703.99000002</v>
      </c>
      <c r="I51" s="33">
        <f t="shared" si="2"/>
        <v>-144639248.95000002</v>
      </c>
    </row>
    <row r="52" spans="1:9" x14ac:dyDescent="0.35">
      <c r="A52" s="178" t="s">
        <v>173</v>
      </c>
      <c r="B52" s="178"/>
      <c r="C52" s="6">
        <v>163</v>
      </c>
      <c r="D52" s="34">
        <v>-33846132.669999994</v>
      </c>
      <c r="E52" s="34">
        <v>-195544499.70999992</v>
      </c>
      <c r="F52" s="33">
        <f t="shared" si="1"/>
        <v>-229390632.37999991</v>
      </c>
      <c r="G52" s="34">
        <v>-27615218.739999983</v>
      </c>
      <c r="H52" s="34">
        <v>-191199033.84</v>
      </c>
      <c r="I52" s="33">
        <f t="shared" si="2"/>
        <v>-218814252.57999998</v>
      </c>
    </row>
    <row r="53" spans="1:9" x14ac:dyDescent="0.35">
      <c r="A53" s="167" t="s">
        <v>174</v>
      </c>
      <c r="B53" s="168"/>
      <c r="C53" s="5">
        <v>164</v>
      </c>
      <c r="D53" s="33">
        <f>D54+D55+D56+D57+D58+D59+D60</f>
        <v>-14350824.860000003</v>
      </c>
      <c r="E53" s="33">
        <f>E54+E55+E56+E57+E58+E59+E60</f>
        <v>-333153721.22999996</v>
      </c>
      <c r="F53" s="33">
        <f t="shared" si="1"/>
        <v>-347504546.08999997</v>
      </c>
      <c r="G53" s="33">
        <f t="shared" ref="G53:H53" si="14">G54+G55+G56+G57+G58+G59+G60</f>
        <v>-37785772.489999987</v>
      </c>
      <c r="H53" s="33">
        <f t="shared" si="14"/>
        <v>-157769036.55999982</v>
      </c>
      <c r="I53" s="33">
        <f t="shared" si="2"/>
        <v>-195554809.0499998</v>
      </c>
    </row>
    <row r="54" spans="1:9" ht="24" customHeight="1" x14ac:dyDescent="0.35">
      <c r="A54" s="178" t="s">
        <v>311</v>
      </c>
      <c r="B54" s="178"/>
      <c r="C54" s="6">
        <v>165</v>
      </c>
      <c r="D54" s="34">
        <v>0</v>
      </c>
      <c r="E54" s="34">
        <v>0</v>
      </c>
      <c r="F54" s="33">
        <f t="shared" si="1"/>
        <v>0</v>
      </c>
      <c r="G54" s="34">
        <v>0</v>
      </c>
      <c r="H54" s="34">
        <v>0</v>
      </c>
      <c r="I54" s="33">
        <f t="shared" si="2"/>
        <v>0</v>
      </c>
    </row>
    <row r="55" spans="1:9" x14ac:dyDescent="0.35">
      <c r="A55" s="178" t="s">
        <v>175</v>
      </c>
      <c r="B55" s="178"/>
      <c r="C55" s="6">
        <v>166</v>
      </c>
      <c r="D55" s="34">
        <v>0</v>
      </c>
      <c r="E55" s="34">
        <v>-51.58</v>
      </c>
      <c r="F55" s="33">
        <f t="shared" si="1"/>
        <v>-51.58</v>
      </c>
      <c r="G55" s="34">
        <v>-11362.109999999999</v>
      </c>
      <c r="H55" s="34">
        <v>-1113245.6399999999</v>
      </c>
      <c r="I55" s="33">
        <f t="shared" si="2"/>
        <v>-1124607.75</v>
      </c>
    </row>
    <row r="56" spans="1:9" x14ac:dyDescent="0.35">
      <c r="A56" s="178" t="s">
        <v>176</v>
      </c>
      <c r="B56" s="178"/>
      <c r="C56" s="6">
        <v>167</v>
      </c>
      <c r="D56" s="34">
        <v>0</v>
      </c>
      <c r="E56" s="34">
        <v>-21097028.140000001</v>
      </c>
      <c r="F56" s="33">
        <f t="shared" si="1"/>
        <v>-21097028.140000001</v>
      </c>
      <c r="G56" s="34">
        <v>-452537.83999999997</v>
      </c>
      <c r="H56" s="34">
        <v>-40381761.359999992</v>
      </c>
      <c r="I56" s="33">
        <f t="shared" si="2"/>
        <v>-40834299.199999996</v>
      </c>
    </row>
    <row r="57" spans="1:9" x14ac:dyDescent="0.35">
      <c r="A57" s="178" t="s">
        <v>177</v>
      </c>
      <c r="B57" s="178"/>
      <c r="C57" s="6">
        <v>168</v>
      </c>
      <c r="D57" s="34">
        <v>-4814317.9499999993</v>
      </c>
      <c r="E57" s="34">
        <v>-11411076.719999999</v>
      </c>
      <c r="F57" s="33">
        <f t="shared" si="1"/>
        <v>-16225394.669999998</v>
      </c>
      <c r="G57" s="34">
        <v>-3811435.69</v>
      </c>
      <c r="H57" s="34">
        <v>-7599102.1399999941</v>
      </c>
      <c r="I57" s="33">
        <f t="shared" si="2"/>
        <v>-11410537.829999994</v>
      </c>
    </row>
    <row r="58" spans="1:9" x14ac:dyDescent="0.35">
      <c r="A58" s="178" t="s">
        <v>178</v>
      </c>
      <c r="B58" s="178"/>
      <c r="C58" s="6">
        <v>169</v>
      </c>
      <c r="D58" s="34">
        <v>-298762.00000000006</v>
      </c>
      <c r="E58" s="34">
        <v>-1700345.9999999998</v>
      </c>
      <c r="F58" s="33">
        <f t="shared" si="1"/>
        <v>-1999107.9999999998</v>
      </c>
      <c r="G58" s="34">
        <v>-34429.000000000007</v>
      </c>
      <c r="H58" s="34">
        <v>-3585026.870000001</v>
      </c>
      <c r="I58" s="33">
        <f t="shared" si="2"/>
        <v>-3619455.870000001</v>
      </c>
    </row>
    <row r="59" spans="1:9" x14ac:dyDescent="0.35">
      <c r="A59" s="178" t="s">
        <v>179</v>
      </c>
      <c r="B59" s="178"/>
      <c r="C59" s="6">
        <v>170</v>
      </c>
      <c r="D59" s="34">
        <v>-8217600.1800000034</v>
      </c>
      <c r="E59" s="34">
        <v>-14018282.290000005</v>
      </c>
      <c r="F59" s="33">
        <f t="shared" si="1"/>
        <v>-22235882.470000006</v>
      </c>
      <c r="G59" s="34">
        <v>-32211092.759999983</v>
      </c>
      <c r="H59" s="34">
        <v>-13705198.150000002</v>
      </c>
      <c r="I59" s="33">
        <f t="shared" si="2"/>
        <v>-45916290.909999982</v>
      </c>
    </row>
    <row r="60" spans="1:9" x14ac:dyDescent="0.35">
      <c r="A60" s="178" t="s">
        <v>180</v>
      </c>
      <c r="B60" s="178"/>
      <c r="C60" s="6">
        <v>171</v>
      </c>
      <c r="D60" s="34">
        <v>-1020144.7300000001</v>
      </c>
      <c r="E60" s="34">
        <v>-284926936.49999994</v>
      </c>
      <c r="F60" s="33">
        <f t="shared" si="1"/>
        <v>-285947081.22999996</v>
      </c>
      <c r="G60" s="34">
        <v>-1264915.0900000001</v>
      </c>
      <c r="H60" s="34">
        <v>-91384702.399999827</v>
      </c>
      <c r="I60" s="33">
        <f t="shared" si="2"/>
        <v>-92649617.489999831</v>
      </c>
    </row>
    <row r="61" spans="1:9" ht="29.25" customHeight="1" x14ac:dyDescent="0.35">
      <c r="A61" s="167" t="s">
        <v>360</v>
      </c>
      <c r="B61" s="168"/>
      <c r="C61" s="5">
        <v>172</v>
      </c>
      <c r="D61" s="33">
        <f>D62+D63</f>
        <v>-497365.18999999994</v>
      </c>
      <c r="E61" s="33">
        <f>E62+E63</f>
        <v>-25182784.109999999</v>
      </c>
      <c r="F61" s="33">
        <f t="shared" si="1"/>
        <v>-25680149.300000001</v>
      </c>
      <c r="G61" s="33">
        <f t="shared" ref="G61:H61" si="15">G62+G63</f>
        <v>-54987.909999999989</v>
      </c>
      <c r="H61" s="33">
        <f t="shared" si="15"/>
        <v>-31433179.009999998</v>
      </c>
      <c r="I61" s="33">
        <f t="shared" si="2"/>
        <v>-31488166.919999998</v>
      </c>
    </row>
    <row r="62" spans="1:9" x14ac:dyDescent="0.35">
      <c r="A62" s="178" t="s">
        <v>181</v>
      </c>
      <c r="B62" s="178"/>
      <c r="C62" s="6">
        <v>173</v>
      </c>
      <c r="D62" s="34">
        <v>0</v>
      </c>
      <c r="E62" s="34">
        <v>0</v>
      </c>
      <c r="F62" s="33">
        <f t="shared" si="1"/>
        <v>0</v>
      </c>
      <c r="G62" s="34">
        <v>0</v>
      </c>
      <c r="H62" s="34">
        <v>0</v>
      </c>
      <c r="I62" s="33">
        <f t="shared" si="2"/>
        <v>0</v>
      </c>
    </row>
    <row r="63" spans="1:9" x14ac:dyDescent="0.35">
      <c r="A63" s="178" t="s">
        <v>182</v>
      </c>
      <c r="B63" s="178"/>
      <c r="C63" s="6">
        <v>174</v>
      </c>
      <c r="D63" s="34">
        <v>-497365.18999999994</v>
      </c>
      <c r="E63" s="34">
        <v>-25182784.109999999</v>
      </c>
      <c r="F63" s="33">
        <f t="shared" si="1"/>
        <v>-25680149.300000001</v>
      </c>
      <c r="G63" s="34">
        <v>-54987.909999999989</v>
      </c>
      <c r="H63" s="34">
        <v>-31433179.009999998</v>
      </c>
      <c r="I63" s="33">
        <f t="shared" si="2"/>
        <v>-31488166.919999998</v>
      </c>
    </row>
    <row r="64" spans="1:9" x14ac:dyDescent="0.35">
      <c r="A64" s="179" t="s">
        <v>183</v>
      </c>
      <c r="B64" s="178"/>
      <c r="C64" s="6">
        <v>175</v>
      </c>
      <c r="D64" s="34">
        <v>-10695.999999999998</v>
      </c>
      <c r="E64" s="34">
        <v>-17484238.980000004</v>
      </c>
      <c r="F64" s="33">
        <f t="shared" si="1"/>
        <v>-17494934.980000004</v>
      </c>
      <c r="G64" s="34">
        <v>0</v>
      </c>
      <c r="H64" s="34">
        <v>-17377234.890000012</v>
      </c>
      <c r="I64" s="33">
        <f t="shared" si="2"/>
        <v>-17377234.890000012</v>
      </c>
    </row>
    <row r="65" spans="1:9" ht="42" customHeight="1" x14ac:dyDescent="0.35">
      <c r="A65" s="167" t="s">
        <v>361</v>
      </c>
      <c r="B65" s="168"/>
      <c r="C65" s="5">
        <v>176</v>
      </c>
      <c r="D65" s="33">
        <f>D7+D13+D21+D22+D23+D24+D31+D38+D41+D53+D61+D64+D44</f>
        <v>58744760.979999989</v>
      </c>
      <c r="E65" s="33">
        <f>E7+E13+E21+E22+E23+E24+E31+E38+E41+E53+E61+E64+E44</f>
        <v>125779982.76000011</v>
      </c>
      <c r="F65" s="33">
        <f t="shared" si="1"/>
        <v>184524743.7400001</v>
      </c>
      <c r="G65" s="33">
        <f t="shared" ref="G65:H65" si="16">G7+G13+G21+G22+G23+G24+G31+G38+G41+G53+G61+G64+G44</f>
        <v>41767720.009999812</v>
      </c>
      <c r="H65" s="33">
        <f t="shared" si="16"/>
        <v>283310403.59999895</v>
      </c>
      <c r="I65" s="33">
        <f t="shared" si="2"/>
        <v>325078123.60999876</v>
      </c>
    </row>
    <row r="66" spans="1:9" x14ac:dyDescent="0.35">
      <c r="A66" s="167" t="s">
        <v>184</v>
      </c>
      <c r="B66" s="168"/>
      <c r="C66" s="5">
        <v>177</v>
      </c>
      <c r="D66" s="33">
        <f>D67+D68</f>
        <v>-9321352.1337399818</v>
      </c>
      <c r="E66" s="33">
        <f>E67+E68</f>
        <v>-24260447.33202292</v>
      </c>
      <c r="F66" s="33">
        <f t="shared" si="1"/>
        <v>-33581799.465762898</v>
      </c>
      <c r="G66" s="33">
        <f t="shared" ref="G66:H66" si="17">G67+G68</f>
        <v>-5557841.1964800172</v>
      </c>
      <c r="H66" s="33">
        <f t="shared" si="17"/>
        <v>-49102525.73401615</v>
      </c>
      <c r="I66" s="33">
        <f t="shared" si="2"/>
        <v>-54660366.930496171</v>
      </c>
    </row>
    <row r="67" spans="1:9" x14ac:dyDescent="0.35">
      <c r="A67" s="178" t="s">
        <v>185</v>
      </c>
      <c r="B67" s="178"/>
      <c r="C67" s="6">
        <v>178</v>
      </c>
      <c r="D67" s="34">
        <v>-7482539.1137399813</v>
      </c>
      <c r="E67" s="34">
        <v>-12249308.152022922</v>
      </c>
      <c r="F67" s="33">
        <f t="shared" si="1"/>
        <v>-19731847.265762903</v>
      </c>
      <c r="G67" s="34">
        <v>-7159027.9564800169</v>
      </c>
      <c r="H67" s="34">
        <v>-30917949.404016145</v>
      </c>
      <c r="I67" s="33">
        <f t="shared" si="2"/>
        <v>-38076977.360496163</v>
      </c>
    </row>
    <row r="68" spans="1:9" x14ac:dyDescent="0.35">
      <c r="A68" s="178" t="s">
        <v>186</v>
      </c>
      <c r="B68" s="178"/>
      <c r="C68" s="6">
        <v>179</v>
      </c>
      <c r="D68" s="34">
        <v>-1838813.02</v>
      </c>
      <c r="E68" s="34">
        <v>-12011139.18</v>
      </c>
      <c r="F68" s="33">
        <f t="shared" si="1"/>
        <v>-13849952.199999999</v>
      </c>
      <c r="G68" s="34">
        <v>1601186.7599999998</v>
      </c>
      <c r="H68" s="34">
        <v>-18184576.330000002</v>
      </c>
      <c r="I68" s="33">
        <f t="shared" si="2"/>
        <v>-16583389.570000002</v>
      </c>
    </row>
    <row r="69" spans="1:9" ht="24" customHeight="1" x14ac:dyDescent="0.35">
      <c r="A69" s="167" t="s">
        <v>312</v>
      </c>
      <c r="B69" s="168"/>
      <c r="C69" s="5">
        <v>180</v>
      </c>
      <c r="D69" s="33">
        <f>D65+D66</f>
        <v>49423408.846260011</v>
      </c>
      <c r="E69" s="33">
        <f>E65+E66</f>
        <v>101519535.42797719</v>
      </c>
      <c r="F69" s="33">
        <f t="shared" si="1"/>
        <v>150942944.27423722</v>
      </c>
      <c r="G69" s="33">
        <f t="shared" ref="G69:H69" si="18">G65+G66</f>
        <v>36209878.813519791</v>
      </c>
      <c r="H69" s="33">
        <f t="shared" si="18"/>
        <v>234207877.8659828</v>
      </c>
      <c r="I69" s="33">
        <f t="shared" si="2"/>
        <v>270417756.67950261</v>
      </c>
    </row>
    <row r="70" spans="1:9" x14ac:dyDescent="0.35">
      <c r="A70" s="180" t="s">
        <v>187</v>
      </c>
      <c r="B70" s="180"/>
      <c r="C70" s="6">
        <v>181</v>
      </c>
      <c r="D70" s="34">
        <v>0</v>
      </c>
      <c r="E70" s="34">
        <v>0</v>
      </c>
      <c r="F70" s="33">
        <f t="shared" si="1"/>
        <v>0</v>
      </c>
      <c r="G70" s="34">
        <v>0</v>
      </c>
      <c r="H70" s="34">
        <v>0</v>
      </c>
      <c r="I70" s="33">
        <f t="shared" si="2"/>
        <v>0</v>
      </c>
    </row>
    <row r="71" spans="1:9" x14ac:dyDescent="0.35">
      <c r="A71" s="180" t="s">
        <v>188</v>
      </c>
      <c r="B71" s="180"/>
      <c r="C71" s="6">
        <v>182</v>
      </c>
      <c r="D71" s="34">
        <v>0</v>
      </c>
      <c r="E71" s="34">
        <v>0</v>
      </c>
      <c r="F71" s="33">
        <f t="shared" si="1"/>
        <v>0</v>
      </c>
      <c r="G71" s="34">
        <v>0</v>
      </c>
      <c r="H71" s="34">
        <v>0</v>
      </c>
      <c r="I71" s="33">
        <f t="shared" si="2"/>
        <v>0</v>
      </c>
    </row>
    <row r="72" spans="1:9" ht="30" customHeight="1" x14ac:dyDescent="0.35">
      <c r="A72" s="167" t="s">
        <v>189</v>
      </c>
      <c r="B72" s="167"/>
      <c r="C72" s="5">
        <v>183</v>
      </c>
      <c r="D72" s="33">
        <f>D7+D13+D21+D22+D23+D68</f>
        <v>676407244.13000011</v>
      </c>
      <c r="E72" s="33">
        <f>E7+E13+E21+E22+E23+E68</f>
        <v>2137267690.3200004</v>
      </c>
      <c r="F72" s="33">
        <f t="shared" ref="F72:F86" si="19">D72+E72</f>
        <v>2813674934.4500008</v>
      </c>
      <c r="G72" s="33">
        <f t="shared" ref="G72:H72" si="20">G7+G13+G21+G22+G23+G68</f>
        <v>698993709.13999987</v>
      </c>
      <c r="H72" s="33">
        <f t="shared" si="20"/>
        <v>2298996869.6699996</v>
      </c>
      <c r="I72" s="33">
        <f t="shared" ref="I72:I86" si="21">G72+H72</f>
        <v>2997990578.8099995</v>
      </c>
    </row>
    <row r="73" spans="1:9" ht="31.5" customHeight="1" x14ac:dyDescent="0.35">
      <c r="A73" s="167" t="s">
        <v>190</v>
      </c>
      <c r="B73" s="167"/>
      <c r="C73" s="5">
        <v>184</v>
      </c>
      <c r="D73" s="33">
        <f>D24+D31+D38+D41+D44+D53+D61+D64+D67</f>
        <v>-626983835.28374016</v>
      </c>
      <c r="E73" s="33">
        <f>E24+E31+E38+E41+E44+E53+E61+E64+E67</f>
        <v>-2035748154.8920231</v>
      </c>
      <c r="F73" s="33">
        <f t="shared" si="19"/>
        <v>-2662731990.1757631</v>
      </c>
      <c r="G73" s="33">
        <f t="shared" ref="G73:H73" si="22">G24+G31+G38+G41+G44+G53+G61+G64+G67</f>
        <v>-662783830.32648003</v>
      </c>
      <c r="H73" s="33">
        <f t="shared" si="22"/>
        <v>-2064788991.8040168</v>
      </c>
      <c r="I73" s="33">
        <f t="shared" si="21"/>
        <v>-2727572822.130497</v>
      </c>
    </row>
    <row r="74" spans="1:9" x14ac:dyDescent="0.35">
      <c r="A74" s="167" t="s">
        <v>191</v>
      </c>
      <c r="B74" s="168"/>
      <c r="C74" s="5">
        <v>185</v>
      </c>
      <c r="D74" s="33">
        <f>D75+D76+D77+D78+D79+D80+D81+D82</f>
        <v>24739234.159999989</v>
      </c>
      <c r="E74" s="33">
        <f>E75+E76+E77+E78+E79+E80+E81+E82</f>
        <v>69037853.369321972</v>
      </c>
      <c r="F74" s="33">
        <f t="shared" si="19"/>
        <v>93777087.529321969</v>
      </c>
      <c r="G74" s="33">
        <f t="shared" ref="G74:H74" si="23">G75+G76+G77+G78+G79+G80+G81+G82</f>
        <v>-15305114.429999992</v>
      </c>
      <c r="H74" s="33">
        <f t="shared" si="23"/>
        <v>-45759719.228399999</v>
      </c>
      <c r="I74" s="33">
        <f t="shared" si="21"/>
        <v>-61064833.658399992</v>
      </c>
    </row>
    <row r="75" spans="1:9" ht="24" customHeight="1" x14ac:dyDescent="0.35">
      <c r="A75" s="166" t="s">
        <v>313</v>
      </c>
      <c r="B75" s="166"/>
      <c r="C75" s="6">
        <v>186</v>
      </c>
      <c r="D75" s="35">
        <v>0</v>
      </c>
      <c r="E75" s="35">
        <v>0</v>
      </c>
      <c r="F75" s="33">
        <f t="shared" si="19"/>
        <v>0</v>
      </c>
      <c r="G75" s="34">
        <v>0</v>
      </c>
      <c r="H75" s="34">
        <v>-1277.08</v>
      </c>
      <c r="I75" s="33">
        <f t="shared" si="21"/>
        <v>-1277.08</v>
      </c>
    </row>
    <row r="76" spans="1:9" ht="25.15" customHeight="1" x14ac:dyDescent="0.35">
      <c r="A76" s="166" t="s">
        <v>314</v>
      </c>
      <c r="B76" s="166"/>
      <c r="C76" s="6">
        <v>187</v>
      </c>
      <c r="D76" s="35">
        <v>30169797.75999999</v>
      </c>
      <c r="E76" s="35">
        <v>88451190.810000032</v>
      </c>
      <c r="F76" s="33">
        <f t="shared" si="19"/>
        <v>118620988.57000002</v>
      </c>
      <c r="G76" s="34">
        <v>-18664773.689999994</v>
      </c>
      <c r="H76" s="34">
        <v>-53199876.910000004</v>
      </c>
      <c r="I76" s="33">
        <f t="shared" si="21"/>
        <v>-71864650.599999994</v>
      </c>
    </row>
    <row r="77" spans="1:9" ht="23.5" customHeight="1" x14ac:dyDescent="0.35">
      <c r="A77" s="166" t="s">
        <v>315</v>
      </c>
      <c r="B77" s="166"/>
      <c r="C77" s="6">
        <v>188</v>
      </c>
      <c r="D77" s="35">
        <v>0</v>
      </c>
      <c r="E77" s="35">
        <v>-4258686.6948780501</v>
      </c>
      <c r="F77" s="33">
        <f t="shared" si="19"/>
        <v>-4258686.6948780501</v>
      </c>
      <c r="G77" s="34">
        <v>0</v>
      </c>
      <c r="H77" s="34">
        <v>-2603101.3199999975</v>
      </c>
      <c r="I77" s="33">
        <f t="shared" si="21"/>
        <v>-2603101.3199999975</v>
      </c>
    </row>
    <row r="78" spans="1:9" ht="26.5" customHeight="1" x14ac:dyDescent="0.35">
      <c r="A78" s="166" t="s">
        <v>316</v>
      </c>
      <c r="B78" s="166"/>
      <c r="C78" s="6">
        <v>189</v>
      </c>
      <c r="D78" s="35">
        <v>0</v>
      </c>
      <c r="E78" s="35">
        <v>0</v>
      </c>
      <c r="F78" s="33">
        <f t="shared" si="19"/>
        <v>0</v>
      </c>
      <c r="G78" s="34">
        <v>0</v>
      </c>
      <c r="H78" s="34">
        <v>0</v>
      </c>
      <c r="I78" s="33">
        <f t="shared" si="21"/>
        <v>0</v>
      </c>
    </row>
    <row r="79" spans="1:9" x14ac:dyDescent="0.35">
      <c r="A79" s="166" t="s">
        <v>192</v>
      </c>
      <c r="B79" s="166"/>
      <c r="C79" s="6">
        <v>190</v>
      </c>
      <c r="D79" s="35">
        <v>0</v>
      </c>
      <c r="E79" s="35">
        <v>0</v>
      </c>
      <c r="F79" s="33">
        <f t="shared" si="19"/>
        <v>0</v>
      </c>
      <c r="G79" s="34">
        <v>0</v>
      </c>
      <c r="H79" s="34">
        <v>0</v>
      </c>
      <c r="I79" s="33">
        <f t="shared" si="21"/>
        <v>0</v>
      </c>
    </row>
    <row r="80" spans="1:9" ht="21" customHeight="1" x14ac:dyDescent="0.35">
      <c r="A80" s="166" t="s">
        <v>193</v>
      </c>
      <c r="B80" s="166"/>
      <c r="C80" s="6">
        <v>191</v>
      </c>
      <c r="D80" s="35">
        <v>0</v>
      </c>
      <c r="E80" s="35">
        <v>0</v>
      </c>
      <c r="F80" s="33">
        <f t="shared" si="19"/>
        <v>0</v>
      </c>
      <c r="G80" s="34">
        <v>0</v>
      </c>
      <c r="H80" s="34">
        <v>0</v>
      </c>
      <c r="I80" s="33">
        <f t="shared" si="21"/>
        <v>0</v>
      </c>
    </row>
    <row r="81" spans="1:9" ht="29.25" customHeight="1" x14ac:dyDescent="0.35">
      <c r="A81" s="166" t="s">
        <v>194</v>
      </c>
      <c r="B81" s="166"/>
      <c r="C81" s="6">
        <v>192</v>
      </c>
      <c r="D81" s="35">
        <v>0</v>
      </c>
      <c r="E81" s="35">
        <v>0</v>
      </c>
      <c r="F81" s="33">
        <f t="shared" si="19"/>
        <v>0</v>
      </c>
      <c r="G81" s="34">
        <v>0</v>
      </c>
      <c r="H81" s="34">
        <v>0</v>
      </c>
      <c r="I81" s="33">
        <f t="shared" si="21"/>
        <v>0</v>
      </c>
    </row>
    <row r="82" spans="1:9" x14ac:dyDescent="0.35">
      <c r="A82" s="166" t="s">
        <v>195</v>
      </c>
      <c r="B82" s="166"/>
      <c r="C82" s="6">
        <v>193</v>
      </c>
      <c r="D82" s="35">
        <v>-5430563.6000000015</v>
      </c>
      <c r="E82" s="35">
        <v>-15154650.745800003</v>
      </c>
      <c r="F82" s="33">
        <f t="shared" si="19"/>
        <v>-20585214.345800005</v>
      </c>
      <c r="G82" s="34">
        <v>3359659.2600000016</v>
      </c>
      <c r="H82" s="34">
        <v>10044536.081600005</v>
      </c>
      <c r="I82" s="33">
        <f t="shared" si="21"/>
        <v>13404195.341600006</v>
      </c>
    </row>
    <row r="83" spans="1:9" x14ac:dyDescent="0.35">
      <c r="A83" s="167" t="s">
        <v>196</v>
      </c>
      <c r="B83" s="168"/>
      <c r="C83" s="5">
        <v>194</v>
      </c>
      <c r="D83" s="33">
        <f>D69+D74</f>
        <v>74162643.006260008</v>
      </c>
      <c r="E83" s="33">
        <f>E69+E74</f>
        <v>170557388.79729915</v>
      </c>
      <c r="F83" s="33">
        <f t="shared" si="19"/>
        <v>244720031.80355915</v>
      </c>
      <c r="G83" s="33">
        <f t="shared" ref="G83:H83" si="24">G69+G74</f>
        <v>20904764.383519799</v>
      </c>
      <c r="H83" s="33">
        <f t="shared" si="24"/>
        <v>188448158.63758281</v>
      </c>
      <c r="I83" s="33">
        <f t="shared" si="21"/>
        <v>209352923.02110261</v>
      </c>
    </row>
    <row r="84" spans="1:9" x14ac:dyDescent="0.35">
      <c r="A84" s="180" t="s">
        <v>197</v>
      </c>
      <c r="B84" s="180"/>
      <c r="C84" s="6">
        <v>195</v>
      </c>
      <c r="D84" s="34">
        <v>0</v>
      </c>
      <c r="E84" s="34">
        <v>0</v>
      </c>
      <c r="F84" s="33">
        <f t="shared" si="19"/>
        <v>0</v>
      </c>
      <c r="G84" s="34">
        <v>0</v>
      </c>
      <c r="H84" s="34">
        <v>0</v>
      </c>
      <c r="I84" s="33">
        <f t="shared" si="21"/>
        <v>0</v>
      </c>
    </row>
    <row r="85" spans="1:9" x14ac:dyDescent="0.35">
      <c r="A85" s="180" t="s">
        <v>198</v>
      </c>
      <c r="B85" s="180"/>
      <c r="C85" s="6">
        <v>196</v>
      </c>
      <c r="D85" s="34">
        <v>0</v>
      </c>
      <c r="E85" s="34">
        <v>0</v>
      </c>
      <c r="F85" s="33">
        <f t="shared" si="19"/>
        <v>0</v>
      </c>
      <c r="G85" s="34">
        <v>0</v>
      </c>
      <c r="H85" s="34">
        <v>0</v>
      </c>
      <c r="I85" s="33">
        <f t="shared" si="21"/>
        <v>0</v>
      </c>
    </row>
    <row r="86" spans="1:9" x14ac:dyDescent="0.35">
      <c r="A86" s="169" t="s">
        <v>199</v>
      </c>
      <c r="B86" s="166"/>
      <c r="C86" s="6">
        <v>197</v>
      </c>
      <c r="D86" s="35">
        <v>0</v>
      </c>
      <c r="E86" s="35">
        <v>0</v>
      </c>
      <c r="F86" s="33">
        <f t="shared" si="19"/>
        <v>0</v>
      </c>
      <c r="G86" s="34">
        <v>0</v>
      </c>
      <c r="H86" s="34">
        <v>0</v>
      </c>
      <c r="I86" s="33">
        <f t="shared" si="21"/>
        <v>0</v>
      </c>
    </row>
  </sheetData>
  <sheetProtection algorithmName="SHA-512" hashValue="E2GD1jSZ72zLQg6603IIgqMQpqQH6cMPqBrl5ZwAyvqxY8fo3Noj01rGvLYy6PDOzR4i7rOmbKgCem/Wd+6dLA==" saltValue="CsHpEE3lrp7ttahVKQh/UA==" spinCount="100000" sheet="1" objects="1" scenarios="1"/>
  <mergeCells count="88"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I1"/>
    <mergeCell ref="A2:I2"/>
    <mergeCell ref="A3:I3"/>
    <mergeCell ref="A4:B5"/>
    <mergeCell ref="C4:C5"/>
    <mergeCell ref="D4:F4"/>
    <mergeCell ref="G4:I4"/>
  </mergeCells>
  <dataValidations count="5">
    <dataValidation type="whole" operator="greaterThanOrEqual" allowBlank="1" showErrorMessage="1" errorTitle="Nedopušten unos" error="Dopušten je unos samo cjelobrojnih pozitivnih vrijednosti ili nule." sqref="D13:E23 D72:E72 D8:E8 D27:E27">
      <formula1>0</formula1>
    </dataValidation>
    <dataValidation type="whole" operator="lessThanOrEqual" allowBlank="1" showErrorMessage="1" errorTitle="Nedopušten unos" error="Dopušten je unos samo cjelobrojnih negativnih vrijednosti ili nule." sqref="D24:E26 D44:E47 D49:E64 D67:E67 D73:E73 D10:E10">
      <formula1>0</formula1>
    </dataValidation>
    <dataValidation type="whole" operator="notEqual" allowBlank="1" showErrorMessage="1" errorTitle="Nedopušten unos" error="Dopušten je unos samo cjelobrojnih (pozitivnih ili negativnih) vrijednosti ili nule." sqref="F49:I86 D11:E12 D7:I7 D48:I48 D65:E66 D68:E71 D74:E81 D83:E86 D9:I9 F8:I8 D28:E43 F10:I47">
      <formula1>999999999</formula1>
    </dataValidation>
    <dataValidation type="whole" operator="notEqual" allowBlank="1" showErrorMessage="1" errorTitle="Nedopušten unos" error="Dopušten je unos samo cjelobrojnih vrijednosti." sqref="D82:E82">
      <formula1>99999999</formula1>
    </dataValidation>
    <dataValidation allowBlank="1" sqref="A87:I1048576 C6 A6 C4 H5:I6 A1:A4 D4:D6 E5:F6 G4:G6 J1:XFD1048576"/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E125" sqref="E125"/>
    </sheetView>
  </sheetViews>
  <sheetFormatPr defaultColWidth="9.1796875" defaultRowHeight="12.5" x14ac:dyDescent="0.25"/>
  <cols>
    <col min="1" max="7" width="9.1796875" style="8"/>
    <col min="8" max="8" width="11.7265625" style="42" bestFit="1" customWidth="1"/>
    <col min="9" max="9" width="10.453125" style="42" bestFit="1" customWidth="1"/>
    <col min="10" max="10" width="18" style="7" bestFit="1" customWidth="1"/>
    <col min="11" max="11" width="16.26953125" style="7" bestFit="1" customWidth="1"/>
    <col min="12" max="16384" width="9.1796875" style="8"/>
  </cols>
  <sheetData>
    <row r="1" spans="1:9" ht="14.5" x14ac:dyDescent="0.35">
      <c r="A1" s="158" t="s">
        <v>200</v>
      </c>
      <c r="B1" s="159"/>
      <c r="C1" s="159"/>
      <c r="D1" s="159"/>
      <c r="E1" s="159"/>
      <c r="F1" s="159"/>
      <c r="G1" s="159"/>
      <c r="H1" s="159"/>
      <c r="I1" s="159"/>
    </row>
    <row r="2" spans="1:9" ht="14.5" x14ac:dyDescent="0.35">
      <c r="A2" s="183" t="s">
        <v>381</v>
      </c>
      <c r="B2" s="184"/>
      <c r="C2" s="184"/>
      <c r="D2" s="184"/>
      <c r="E2" s="184"/>
      <c r="F2" s="184"/>
      <c r="G2" s="184"/>
      <c r="H2" s="184"/>
      <c r="I2" s="184"/>
    </row>
    <row r="3" spans="1:9" ht="14.5" x14ac:dyDescent="0.35">
      <c r="A3" s="185" t="s">
        <v>1</v>
      </c>
      <c r="B3" s="177"/>
      <c r="C3" s="177"/>
      <c r="D3" s="177"/>
      <c r="E3" s="177"/>
      <c r="F3" s="177"/>
      <c r="G3" s="177"/>
      <c r="H3" s="177"/>
      <c r="I3" s="177"/>
    </row>
    <row r="4" spans="1:9" ht="32" thickBot="1" x14ac:dyDescent="0.3">
      <c r="A4" s="186" t="s">
        <v>201</v>
      </c>
      <c r="B4" s="187"/>
      <c r="C4" s="187"/>
      <c r="D4" s="187"/>
      <c r="E4" s="187"/>
      <c r="F4" s="188"/>
      <c r="G4" s="9" t="s">
        <v>202</v>
      </c>
      <c r="H4" s="36" t="s">
        <v>128</v>
      </c>
      <c r="I4" s="36" t="s">
        <v>203</v>
      </c>
    </row>
    <row r="5" spans="1:9" ht="12.75" customHeight="1" x14ac:dyDescent="0.25">
      <c r="A5" s="189">
        <v>1</v>
      </c>
      <c r="B5" s="190"/>
      <c r="C5" s="190"/>
      <c r="D5" s="190"/>
      <c r="E5" s="190"/>
      <c r="F5" s="191"/>
      <c r="G5" s="10">
        <v>2</v>
      </c>
      <c r="H5" s="37" t="s">
        <v>204</v>
      </c>
      <c r="I5" s="37" t="s">
        <v>205</v>
      </c>
    </row>
    <row r="6" spans="1:9" x14ac:dyDescent="0.25">
      <c r="A6" s="181" t="s">
        <v>206</v>
      </c>
      <c r="B6" s="182"/>
      <c r="C6" s="182"/>
      <c r="D6" s="182"/>
      <c r="E6" s="182"/>
      <c r="F6" s="182"/>
      <c r="G6" s="11">
        <v>1</v>
      </c>
      <c r="H6" s="38">
        <f>H7+H18+H36</f>
        <v>107830956.90750188</v>
      </c>
      <c r="I6" s="38">
        <f>I7+I18+I36</f>
        <v>-164525862.60228488</v>
      </c>
    </row>
    <row r="7" spans="1:9" ht="21" customHeight="1" x14ac:dyDescent="0.25">
      <c r="A7" s="192" t="s">
        <v>207</v>
      </c>
      <c r="B7" s="193"/>
      <c r="C7" s="193"/>
      <c r="D7" s="193"/>
      <c r="E7" s="193"/>
      <c r="F7" s="193"/>
      <c r="G7" s="12">
        <v>2</v>
      </c>
      <c r="H7" s="39">
        <f>H8+H9</f>
        <v>125617128.32399887</v>
      </c>
      <c r="I7" s="39">
        <f>I8+I9</f>
        <v>61686454.443878606</v>
      </c>
    </row>
    <row r="8" spans="1:9" x14ac:dyDescent="0.25">
      <c r="A8" s="194" t="s">
        <v>208</v>
      </c>
      <c r="B8" s="195"/>
      <c r="C8" s="195"/>
      <c r="D8" s="195"/>
      <c r="E8" s="195"/>
      <c r="F8" s="195"/>
      <c r="G8" s="13">
        <v>3</v>
      </c>
      <c r="H8" s="40">
        <v>325078123.60999918</v>
      </c>
      <c r="I8" s="40">
        <v>184524743.74000081</v>
      </c>
    </row>
    <row r="9" spans="1:9" x14ac:dyDescent="0.25">
      <c r="A9" s="193" t="s">
        <v>209</v>
      </c>
      <c r="B9" s="193"/>
      <c r="C9" s="193"/>
      <c r="D9" s="193"/>
      <c r="E9" s="193"/>
      <c r="F9" s="193"/>
      <c r="G9" s="12">
        <v>4</v>
      </c>
      <c r="H9" s="39">
        <f>SUM(H10:H17)</f>
        <v>-199460995.28600031</v>
      </c>
      <c r="I9" s="39">
        <f>SUM(I10:I17)</f>
        <v>-122838289.29612221</v>
      </c>
    </row>
    <row r="10" spans="1:9" x14ac:dyDescent="0.25">
      <c r="A10" s="194" t="s">
        <v>210</v>
      </c>
      <c r="B10" s="195"/>
      <c r="C10" s="195"/>
      <c r="D10" s="195"/>
      <c r="E10" s="195"/>
      <c r="F10" s="195"/>
      <c r="G10" s="13">
        <v>5</v>
      </c>
      <c r="H10" s="40">
        <v>28251452.139999997</v>
      </c>
      <c r="I10" s="40">
        <v>30054038.000000004</v>
      </c>
    </row>
    <row r="11" spans="1:9" x14ac:dyDescent="0.25">
      <c r="A11" s="194" t="s">
        <v>211</v>
      </c>
      <c r="B11" s="195"/>
      <c r="C11" s="195"/>
      <c r="D11" s="195"/>
      <c r="E11" s="195"/>
      <c r="F11" s="195"/>
      <c r="G11" s="13">
        <v>6</v>
      </c>
      <c r="H11" s="40">
        <v>14309276.279999996</v>
      </c>
      <c r="I11" s="40">
        <v>10460719.539999999</v>
      </c>
    </row>
    <row r="12" spans="1:9" ht="23.25" customHeight="1" x14ac:dyDescent="0.25">
      <c r="A12" s="194" t="s">
        <v>212</v>
      </c>
      <c r="B12" s="195"/>
      <c r="C12" s="195"/>
      <c r="D12" s="195"/>
      <c r="E12" s="195"/>
      <c r="F12" s="195"/>
      <c r="G12" s="13">
        <v>7</v>
      </c>
      <c r="H12" s="40">
        <v>32406996.739999998</v>
      </c>
      <c r="I12" s="40">
        <v>94561537.949999988</v>
      </c>
    </row>
    <row r="13" spans="1:9" x14ac:dyDescent="0.25">
      <c r="A13" s="194" t="s">
        <v>213</v>
      </c>
      <c r="B13" s="195"/>
      <c r="C13" s="195"/>
      <c r="D13" s="195"/>
      <c r="E13" s="195"/>
      <c r="F13" s="195"/>
      <c r="G13" s="13">
        <v>8</v>
      </c>
      <c r="H13" s="40">
        <v>1124607.7499999998</v>
      </c>
      <c r="I13" s="40">
        <v>51.58</v>
      </c>
    </row>
    <row r="14" spans="1:9" x14ac:dyDescent="0.25">
      <c r="A14" s="194" t="s">
        <v>214</v>
      </c>
      <c r="B14" s="195"/>
      <c r="C14" s="195"/>
      <c r="D14" s="195"/>
      <c r="E14" s="195"/>
      <c r="F14" s="195"/>
      <c r="G14" s="13">
        <v>9</v>
      </c>
      <c r="H14" s="40">
        <v>-226080072.12</v>
      </c>
      <c r="I14" s="40">
        <v>-228441535.68000001</v>
      </c>
    </row>
    <row r="15" spans="1:9" x14ac:dyDescent="0.25">
      <c r="A15" s="194" t="s">
        <v>215</v>
      </c>
      <c r="B15" s="195"/>
      <c r="C15" s="195"/>
      <c r="D15" s="195"/>
      <c r="E15" s="195"/>
      <c r="F15" s="195"/>
      <c r="G15" s="13">
        <v>10</v>
      </c>
      <c r="H15" s="40">
        <v>0</v>
      </c>
      <c r="I15" s="40">
        <v>0</v>
      </c>
    </row>
    <row r="16" spans="1:9" ht="24.75" customHeight="1" x14ac:dyDescent="0.25">
      <c r="A16" s="194" t="s">
        <v>216</v>
      </c>
      <c r="B16" s="195"/>
      <c r="C16" s="195"/>
      <c r="D16" s="195"/>
      <c r="E16" s="195"/>
      <c r="F16" s="195"/>
      <c r="G16" s="13">
        <v>11</v>
      </c>
      <c r="H16" s="40">
        <v>-13916185.379999995</v>
      </c>
      <c r="I16" s="40">
        <v>438889.48999996227</v>
      </c>
    </row>
    <row r="17" spans="1:9" x14ac:dyDescent="0.25">
      <c r="A17" s="194" t="s">
        <v>217</v>
      </c>
      <c r="B17" s="195"/>
      <c r="C17" s="195"/>
      <c r="D17" s="195"/>
      <c r="E17" s="195"/>
      <c r="F17" s="195"/>
      <c r="G17" s="13">
        <v>12</v>
      </c>
      <c r="H17" s="40">
        <v>-35557070.696000308</v>
      </c>
      <c r="I17" s="40">
        <v>-29911990.176122189</v>
      </c>
    </row>
    <row r="18" spans="1:9" ht="30.75" customHeight="1" x14ac:dyDescent="0.25">
      <c r="A18" s="192" t="s">
        <v>218</v>
      </c>
      <c r="B18" s="193"/>
      <c r="C18" s="193"/>
      <c r="D18" s="193"/>
      <c r="E18" s="193"/>
      <c r="F18" s="193"/>
      <c r="G18" s="12">
        <v>13</v>
      </c>
      <c r="H18" s="39">
        <f>SUM(H19:H35)</f>
        <v>9796676.8635029979</v>
      </c>
      <c r="I18" s="39">
        <f>SUM(I19:I35)</f>
        <v>-208635388.64616346</v>
      </c>
    </row>
    <row r="19" spans="1:9" x14ac:dyDescent="0.25">
      <c r="A19" s="194" t="s">
        <v>219</v>
      </c>
      <c r="B19" s="195"/>
      <c r="C19" s="195"/>
      <c r="D19" s="195"/>
      <c r="E19" s="195"/>
      <c r="F19" s="195"/>
      <c r="G19" s="13">
        <v>14</v>
      </c>
      <c r="H19" s="40">
        <v>-274267879.72999978</v>
      </c>
      <c r="I19" s="40">
        <v>-860961194.88000023</v>
      </c>
    </row>
    <row r="20" spans="1:9" ht="24.75" customHeight="1" x14ac:dyDescent="0.25">
      <c r="A20" s="194" t="s">
        <v>220</v>
      </c>
      <c r="B20" s="195"/>
      <c r="C20" s="195"/>
      <c r="D20" s="195"/>
      <c r="E20" s="195"/>
      <c r="F20" s="195"/>
      <c r="G20" s="13">
        <v>15</v>
      </c>
      <c r="H20" s="40">
        <v>-89240655.579999998</v>
      </c>
      <c r="I20" s="40">
        <v>167577148.40000004</v>
      </c>
    </row>
    <row r="21" spans="1:9" x14ac:dyDescent="0.25">
      <c r="A21" s="194" t="s">
        <v>221</v>
      </c>
      <c r="B21" s="195"/>
      <c r="C21" s="195"/>
      <c r="D21" s="195"/>
      <c r="E21" s="195"/>
      <c r="F21" s="195"/>
      <c r="G21" s="13">
        <v>16</v>
      </c>
      <c r="H21" s="40">
        <v>346094876.60000002</v>
      </c>
      <c r="I21" s="40">
        <v>509352343.01999992</v>
      </c>
    </row>
    <row r="22" spans="1:9" x14ac:dyDescent="0.25">
      <c r="A22" s="194" t="s">
        <v>222</v>
      </c>
      <c r="B22" s="195"/>
      <c r="C22" s="195"/>
      <c r="D22" s="195"/>
      <c r="E22" s="195"/>
      <c r="F22" s="195"/>
      <c r="G22" s="13">
        <v>17</v>
      </c>
      <c r="H22" s="40">
        <v>0</v>
      </c>
      <c r="I22" s="40">
        <v>0</v>
      </c>
    </row>
    <row r="23" spans="1:9" ht="30" customHeight="1" x14ac:dyDescent="0.25">
      <c r="A23" s="194" t="s">
        <v>223</v>
      </c>
      <c r="B23" s="195"/>
      <c r="C23" s="195"/>
      <c r="D23" s="195"/>
      <c r="E23" s="195"/>
      <c r="F23" s="195"/>
      <c r="G23" s="13">
        <v>18</v>
      </c>
      <c r="H23" s="40">
        <v>-99127309.530000031</v>
      </c>
      <c r="I23" s="40">
        <v>-197312934.16</v>
      </c>
    </row>
    <row r="24" spans="1:9" x14ac:dyDescent="0.25">
      <c r="A24" s="194" t="s">
        <v>224</v>
      </c>
      <c r="B24" s="195"/>
      <c r="C24" s="195"/>
      <c r="D24" s="195"/>
      <c r="E24" s="195"/>
      <c r="F24" s="195"/>
      <c r="G24" s="13">
        <v>19</v>
      </c>
      <c r="H24" s="40">
        <v>-3600805.180000037</v>
      </c>
      <c r="I24" s="40">
        <v>-27470647.949999992</v>
      </c>
    </row>
    <row r="25" spans="1:9" x14ac:dyDescent="0.25">
      <c r="A25" s="194" t="s">
        <v>225</v>
      </c>
      <c r="B25" s="195"/>
      <c r="C25" s="195"/>
      <c r="D25" s="195"/>
      <c r="E25" s="195"/>
      <c r="F25" s="195"/>
      <c r="G25" s="13">
        <v>20</v>
      </c>
      <c r="H25" s="40">
        <v>317123.36999999546</v>
      </c>
      <c r="I25" s="40">
        <v>-46817.679999999702</v>
      </c>
    </row>
    <row r="26" spans="1:9" x14ac:dyDescent="0.25">
      <c r="A26" s="194" t="s">
        <v>226</v>
      </c>
      <c r="B26" s="195"/>
      <c r="C26" s="195"/>
      <c r="D26" s="195"/>
      <c r="E26" s="195"/>
      <c r="F26" s="195"/>
      <c r="G26" s="13">
        <v>21</v>
      </c>
      <c r="H26" s="40">
        <v>36826776.794599816</v>
      </c>
      <c r="I26" s="40">
        <v>67752626.140000194</v>
      </c>
    </row>
    <row r="27" spans="1:9" x14ac:dyDescent="0.25">
      <c r="A27" s="194" t="s">
        <v>227</v>
      </c>
      <c r="B27" s="195"/>
      <c r="C27" s="195"/>
      <c r="D27" s="195"/>
      <c r="E27" s="195"/>
      <c r="F27" s="195"/>
      <c r="G27" s="13">
        <v>22</v>
      </c>
      <c r="H27" s="40">
        <v>540760.13</v>
      </c>
      <c r="I27" s="40">
        <v>2194735.0599999996</v>
      </c>
    </row>
    <row r="28" spans="1:9" ht="25.5" customHeight="1" x14ac:dyDescent="0.25">
      <c r="A28" s="194" t="s">
        <v>228</v>
      </c>
      <c r="B28" s="195"/>
      <c r="C28" s="195"/>
      <c r="D28" s="195"/>
      <c r="E28" s="195"/>
      <c r="F28" s="195"/>
      <c r="G28" s="13">
        <v>23</v>
      </c>
      <c r="H28" s="40">
        <v>-76759080.839999944</v>
      </c>
      <c r="I28" s="40">
        <v>-63922078.080000013</v>
      </c>
    </row>
    <row r="29" spans="1:9" x14ac:dyDescent="0.25">
      <c r="A29" s="194" t="s">
        <v>229</v>
      </c>
      <c r="B29" s="195"/>
      <c r="C29" s="195"/>
      <c r="D29" s="195"/>
      <c r="E29" s="195"/>
      <c r="F29" s="195"/>
      <c r="G29" s="13">
        <v>24</v>
      </c>
      <c r="H29" s="40">
        <v>71139609.619999081</v>
      </c>
      <c r="I29" s="40">
        <v>-1535519.8300005794</v>
      </c>
    </row>
    <row r="30" spans="1:9" ht="33" customHeight="1" x14ac:dyDescent="0.25">
      <c r="A30" s="194" t="s">
        <v>230</v>
      </c>
      <c r="B30" s="195"/>
      <c r="C30" s="195"/>
      <c r="D30" s="195"/>
      <c r="E30" s="195"/>
      <c r="F30" s="195"/>
      <c r="G30" s="13">
        <v>25</v>
      </c>
      <c r="H30" s="40">
        <v>99127309.530000031</v>
      </c>
      <c r="I30" s="40">
        <v>197312934.16</v>
      </c>
    </row>
    <row r="31" spans="1:9" x14ac:dyDescent="0.25">
      <c r="A31" s="194" t="s">
        <v>231</v>
      </c>
      <c r="B31" s="195"/>
      <c r="C31" s="195"/>
      <c r="D31" s="195"/>
      <c r="E31" s="195"/>
      <c r="F31" s="195"/>
      <c r="G31" s="13">
        <v>26</v>
      </c>
      <c r="H31" s="40">
        <v>-374745.24109615944</v>
      </c>
      <c r="I31" s="40">
        <v>-14822665.360562902</v>
      </c>
    </row>
    <row r="32" spans="1:9" ht="23.25" customHeight="1" x14ac:dyDescent="0.25">
      <c r="A32" s="194" t="s">
        <v>232</v>
      </c>
      <c r="B32" s="195"/>
      <c r="C32" s="195"/>
      <c r="D32" s="195"/>
      <c r="E32" s="195"/>
      <c r="F32" s="195"/>
      <c r="G32" s="13">
        <v>27</v>
      </c>
      <c r="H32" s="40">
        <v>0</v>
      </c>
      <c r="I32" s="40">
        <v>0</v>
      </c>
    </row>
    <row r="33" spans="1:9" x14ac:dyDescent="0.25">
      <c r="A33" s="194" t="s">
        <v>233</v>
      </c>
      <c r="B33" s="195"/>
      <c r="C33" s="195"/>
      <c r="D33" s="195"/>
      <c r="E33" s="195"/>
      <c r="F33" s="195"/>
      <c r="G33" s="13">
        <v>28</v>
      </c>
      <c r="H33" s="40">
        <v>1916213.9400000013</v>
      </c>
      <c r="I33" s="40">
        <v>1999056.42</v>
      </c>
    </row>
    <row r="34" spans="1:9" x14ac:dyDescent="0.25">
      <c r="A34" s="194" t="s">
        <v>234</v>
      </c>
      <c r="B34" s="195"/>
      <c r="C34" s="195"/>
      <c r="D34" s="195"/>
      <c r="E34" s="195"/>
      <c r="F34" s="195"/>
      <c r="G34" s="13">
        <v>29</v>
      </c>
      <c r="H34" s="40">
        <v>-2767510.0600000694</v>
      </c>
      <c r="I34" s="40">
        <v>-13561164.725599922</v>
      </c>
    </row>
    <row r="35" spans="1:9" ht="21" customHeight="1" x14ac:dyDescent="0.25">
      <c r="A35" s="194" t="s">
        <v>235</v>
      </c>
      <c r="B35" s="195"/>
      <c r="C35" s="195"/>
      <c r="D35" s="195"/>
      <c r="E35" s="195"/>
      <c r="F35" s="195"/>
      <c r="G35" s="13">
        <v>30</v>
      </c>
      <c r="H35" s="40">
        <v>-28006.959999935469</v>
      </c>
      <c r="I35" s="40">
        <v>24808790.820000056</v>
      </c>
    </row>
    <row r="36" spans="1:9" x14ac:dyDescent="0.25">
      <c r="A36" s="196" t="s">
        <v>236</v>
      </c>
      <c r="B36" s="195"/>
      <c r="C36" s="195"/>
      <c r="D36" s="195"/>
      <c r="E36" s="195"/>
      <c r="F36" s="195"/>
      <c r="G36" s="13">
        <v>31</v>
      </c>
      <c r="H36" s="40">
        <v>-27582848.279999997</v>
      </c>
      <c r="I36" s="40">
        <v>-17576928.400000002</v>
      </c>
    </row>
    <row r="37" spans="1:9" x14ac:dyDescent="0.25">
      <c r="A37" s="192" t="s">
        <v>237</v>
      </c>
      <c r="B37" s="193"/>
      <c r="C37" s="193"/>
      <c r="D37" s="193"/>
      <c r="E37" s="193"/>
      <c r="F37" s="193"/>
      <c r="G37" s="12">
        <v>32</v>
      </c>
      <c r="H37" s="39">
        <f>SUM(H38:H51)</f>
        <v>154392547.5099999</v>
      </c>
      <c r="I37" s="39">
        <f>SUM(I38:I51)</f>
        <v>125444879.78000003</v>
      </c>
    </row>
    <row r="38" spans="1:9" x14ac:dyDescent="0.25">
      <c r="A38" s="194" t="s">
        <v>238</v>
      </c>
      <c r="B38" s="195"/>
      <c r="C38" s="195"/>
      <c r="D38" s="195"/>
      <c r="E38" s="195"/>
      <c r="F38" s="195"/>
      <c r="G38" s="13">
        <v>33</v>
      </c>
      <c r="H38" s="40">
        <v>2276087.6599999992</v>
      </c>
      <c r="I38" s="40">
        <v>1010169.5000000001</v>
      </c>
    </row>
    <row r="39" spans="1:9" x14ac:dyDescent="0.25">
      <c r="A39" s="194" t="s">
        <v>239</v>
      </c>
      <c r="B39" s="195"/>
      <c r="C39" s="195"/>
      <c r="D39" s="195"/>
      <c r="E39" s="195"/>
      <c r="F39" s="195"/>
      <c r="G39" s="13">
        <v>34</v>
      </c>
      <c r="H39" s="40">
        <v>-20128840.280000038</v>
      </c>
      <c r="I39" s="40">
        <v>-33729153.900000006</v>
      </c>
    </row>
    <row r="40" spans="1:9" x14ac:dyDescent="0.25">
      <c r="A40" s="194" t="s">
        <v>240</v>
      </c>
      <c r="B40" s="195"/>
      <c r="C40" s="195"/>
      <c r="D40" s="195"/>
      <c r="E40" s="195"/>
      <c r="F40" s="195"/>
      <c r="G40" s="13">
        <v>35</v>
      </c>
      <c r="H40" s="40">
        <v>0</v>
      </c>
      <c r="I40" s="40">
        <v>0</v>
      </c>
    </row>
    <row r="41" spans="1:9" x14ac:dyDescent="0.25">
      <c r="A41" s="194" t="s">
        <v>241</v>
      </c>
      <c r="B41" s="195"/>
      <c r="C41" s="195"/>
      <c r="D41" s="195"/>
      <c r="E41" s="195"/>
      <c r="F41" s="195"/>
      <c r="G41" s="13">
        <v>36</v>
      </c>
      <c r="H41" s="40">
        <v>-13559231.539999997</v>
      </c>
      <c r="I41" s="40">
        <v>-14502787.540000003</v>
      </c>
    </row>
    <row r="42" spans="1:9" ht="25.5" customHeight="1" x14ac:dyDescent="0.25">
      <c r="A42" s="194" t="s">
        <v>242</v>
      </c>
      <c r="B42" s="195"/>
      <c r="C42" s="195"/>
      <c r="D42" s="195"/>
      <c r="E42" s="195"/>
      <c r="F42" s="195"/>
      <c r="G42" s="13">
        <v>37</v>
      </c>
      <c r="H42" s="40">
        <v>30651520.25</v>
      </c>
      <c r="I42" s="40">
        <v>10531165.590000033</v>
      </c>
    </row>
    <row r="43" spans="1:9" ht="21.75" customHeight="1" x14ac:dyDescent="0.25">
      <c r="A43" s="194" t="s">
        <v>243</v>
      </c>
      <c r="B43" s="195"/>
      <c r="C43" s="195"/>
      <c r="D43" s="195"/>
      <c r="E43" s="195"/>
      <c r="F43" s="195"/>
      <c r="G43" s="13">
        <v>38</v>
      </c>
      <c r="H43" s="40">
        <v>-1017204.5800000001</v>
      </c>
      <c r="I43" s="40">
        <v>-950933.21</v>
      </c>
    </row>
    <row r="44" spans="1:9" ht="24" customHeight="1" x14ac:dyDescent="0.25">
      <c r="A44" s="194" t="s">
        <v>244</v>
      </c>
      <c r="B44" s="195"/>
      <c r="C44" s="195"/>
      <c r="D44" s="195"/>
      <c r="E44" s="195"/>
      <c r="F44" s="195"/>
      <c r="G44" s="13">
        <v>39</v>
      </c>
      <c r="H44" s="40">
        <v>-230105.87</v>
      </c>
      <c r="I44" s="40">
        <v>-57287143.100000001</v>
      </c>
    </row>
    <row r="45" spans="1:9" x14ac:dyDescent="0.25">
      <c r="A45" s="194" t="s">
        <v>245</v>
      </c>
      <c r="B45" s="195"/>
      <c r="C45" s="195"/>
      <c r="D45" s="195"/>
      <c r="E45" s="195"/>
      <c r="F45" s="195"/>
      <c r="G45" s="13">
        <v>40</v>
      </c>
      <c r="H45" s="40">
        <v>448510329.63</v>
      </c>
      <c r="I45" s="40">
        <v>389894140.12</v>
      </c>
    </row>
    <row r="46" spans="1:9" x14ac:dyDescent="0.25">
      <c r="A46" s="194" t="s">
        <v>246</v>
      </c>
      <c r="B46" s="195"/>
      <c r="C46" s="195"/>
      <c r="D46" s="195"/>
      <c r="E46" s="195"/>
      <c r="F46" s="195"/>
      <c r="G46" s="13">
        <v>41</v>
      </c>
      <c r="H46" s="40">
        <v>-339343205.94000006</v>
      </c>
      <c r="I46" s="40">
        <v>-249693346</v>
      </c>
    </row>
    <row r="47" spans="1:9" x14ac:dyDescent="0.25">
      <c r="A47" s="194" t="s">
        <v>247</v>
      </c>
      <c r="B47" s="195"/>
      <c r="C47" s="195"/>
      <c r="D47" s="195"/>
      <c r="E47" s="195"/>
      <c r="F47" s="195"/>
      <c r="G47" s="13">
        <v>42</v>
      </c>
      <c r="H47" s="40">
        <v>0</v>
      </c>
      <c r="I47" s="40">
        <v>0</v>
      </c>
    </row>
    <row r="48" spans="1:9" x14ac:dyDescent="0.25">
      <c r="A48" s="194" t="s">
        <v>248</v>
      </c>
      <c r="B48" s="195"/>
      <c r="C48" s="195"/>
      <c r="D48" s="195"/>
      <c r="E48" s="195"/>
      <c r="F48" s="195"/>
      <c r="G48" s="13">
        <v>43</v>
      </c>
      <c r="H48" s="40">
        <v>0</v>
      </c>
      <c r="I48" s="40">
        <v>0</v>
      </c>
    </row>
    <row r="49" spans="1:9" x14ac:dyDescent="0.25">
      <c r="A49" s="194" t="s">
        <v>249</v>
      </c>
      <c r="B49" s="197"/>
      <c r="C49" s="197"/>
      <c r="D49" s="197"/>
      <c r="E49" s="197"/>
      <c r="F49" s="197"/>
      <c r="G49" s="13">
        <v>44</v>
      </c>
      <c r="H49" s="40">
        <v>39267885.439999998</v>
      </c>
      <c r="I49" s="40">
        <v>27776853.940000001</v>
      </c>
    </row>
    <row r="50" spans="1:9" x14ac:dyDescent="0.25">
      <c r="A50" s="194" t="s">
        <v>250</v>
      </c>
      <c r="B50" s="197"/>
      <c r="C50" s="197"/>
      <c r="D50" s="197"/>
      <c r="E50" s="197"/>
      <c r="F50" s="197"/>
      <c r="G50" s="13">
        <v>45</v>
      </c>
      <c r="H50" s="40">
        <v>101776873.33</v>
      </c>
      <c r="I50" s="40">
        <v>108718100.58</v>
      </c>
    </row>
    <row r="51" spans="1:9" x14ac:dyDescent="0.25">
      <c r="A51" s="194" t="s">
        <v>251</v>
      </c>
      <c r="B51" s="197"/>
      <c r="C51" s="197"/>
      <c r="D51" s="197"/>
      <c r="E51" s="197"/>
      <c r="F51" s="197"/>
      <c r="G51" s="13">
        <v>46</v>
      </c>
      <c r="H51" s="40">
        <v>-93811560.590000004</v>
      </c>
      <c r="I51" s="40">
        <v>-56322186.199999996</v>
      </c>
    </row>
    <row r="52" spans="1:9" x14ac:dyDescent="0.25">
      <c r="A52" s="192" t="s">
        <v>252</v>
      </c>
      <c r="B52" s="198"/>
      <c r="C52" s="198"/>
      <c r="D52" s="198"/>
      <c r="E52" s="198"/>
      <c r="F52" s="198"/>
      <c r="G52" s="12">
        <v>47</v>
      </c>
      <c r="H52" s="39">
        <f>SUM(H53:H57)</f>
        <v>-980000</v>
      </c>
      <c r="I52" s="39">
        <f>SUM(I53:I57)</f>
        <v>-980000</v>
      </c>
    </row>
    <row r="53" spans="1:9" x14ac:dyDescent="0.25">
      <c r="A53" s="194" t="s">
        <v>253</v>
      </c>
      <c r="B53" s="197"/>
      <c r="C53" s="197"/>
      <c r="D53" s="197"/>
      <c r="E53" s="197"/>
      <c r="F53" s="197"/>
      <c r="G53" s="13">
        <v>48</v>
      </c>
      <c r="H53" s="40">
        <v>0</v>
      </c>
      <c r="I53" s="40">
        <v>0</v>
      </c>
    </row>
    <row r="54" spans="1:9" x14ac:dyDescent="0.25">
      <c r="A54" s="194" t="s">
        <v>254</v>
      </c>
      <c r="B54" s="197"/>
      <c r="C54" s="197"/>
      <c r="D54" s="197"/>
      <c r="E54" s="197"/>
      <c r="F54" s="197"/>
      <c r="G54" s="13">
        <v>49</v>
      </c>
      <c r="H54" s="40">
        <v>0</v>
      </c>
      <c r="I54" s="40">
        <v>0</v>
      </c>
    </row>
    <row r="55" spans="1:9" x14ac:dyDescent="0.25">
      <c r="A55" s="194" t="s">
        <v>255</v>
      </c>
      <c r="B55" s="197"/>
      <c r="C55" s="197"/>
      <c r="D55" s="197"/>
      <c r="E55" s="197"/>
      <c r="F55" s="197"/>
      <c r="G55" s="13">
        <v>50</v>
      </c>
      <c r="H55" s="40">
        <v>0</v>
      </c>
      <c r="I55" s="40">
        <v>0</v>
      </c>
    </row>
    <row r="56" spans="1:9" x14ac:dyDescent="0.25">
      <c r="A56" s="194" t="s">
        <v>256</v>
      </c>
      <c r="B56" s="197"/>
      <c r="C56" s="197"/>
      <c r="D56" s="197"/>
      <c r="E56" s="197"/>
      <c r="F56" s="197"/>
      <c r="G56" s="13">
        <v>51</v>
      </c>
      <c r="H56" s="40">
        <v>0</v>
      </c>
      <c r="I56" s="40">
        <v>0</v>
      </c>
    </row>
    <row r="57" spans="1:9" x14ac:dyDescent="0.25">
      <c r="A57" s="194" t="s">
        <v>257</v>
      </c>
      <c r="B57" s="197"/>
      <c r="C57" s="197"/>
      <c r="D57" s="197"/>
      <c r="E57" s="197"/>
      <c r="F57" s="197"/>
      <c r="G57" s="13">
        <v>52</v>
      </c>
      <c r="H57" s="40">
        <v>-980000</v>
      </c>
      <c r="I57" s="40">
        <v>-980000</v>
      </c>
    </row>
    <row r="58" spans="1:9" x14ac:dyDescent="0.25">
      <c r="A58" s="192" t="s">
        <v>258</v>
      </c>
      <c r="B58" s="198"/>
      <c r="C58" s="198"/>
      <c r="D58" s="198"/>
      <c r="E58" s="198"/>
      <c r="F58" s="198"/>
      <c r="G58" s="12">
        <v>53</v>
      </c>
      <c r="H58" s="39">
        <f>H6+H37+H52</f>
        <v>261243504.41750178</v>
      </c>
      <c r="I58" s="39">
        <f>I6+I37+I52</f>
        <v>-40060982.822284847</v>
      </c>
    </row>
    <row r="59" spans="1:9" ht="24.75" customHeight="1" x14ac:dyDescent="0.25">
      <c r="A59" s="196" t="s">
        <v>259</v>
      </c>
      <c r="B59" s="197"/>
      <c r="C59" s="197"/>
      <c r="D59" s="197"/>
      <c r="E59" s="197"/>
      <c r="F59" s="197"/>
      <c r="G59" s="13">
        <v>54</v>
      </c>
      <c r="H59" s="40">
        <v>45916290.909999996</v>
      </c>
      <c r="I59" s="40">
        <v>22235883.470000006</v>
      </c>
    </row>
    <row r="60" spans="1:9" ht="27.75" customHeight="1" x14ac:dyDescent="0.25">
      <c r="A60" s="192" t="s">
        <v>260</v>
      </c>
      <c r="B60" s="198"/>
      <c r="C60" s="198"/>
      <c r="D60" s="198"/>
      <c r="E60" s="198"/>
      <c r="F60" s="198"/>
      <c r="G60" s="12">
        <v>55</v>
      </c>
      <c r="H60" s="39">
        <f>H58+H59</f>
        <v>307159795.32750177</v>
      </c>
      <c r="I60" s="39">
        <f>I58+I59</f>
        <v>-17825099.352284841</v>
      </c>
    </row>
    <row r="61" spans="1:9" x14ac:dyDescent="0.25">
      <c r="A61" s="194" t="s">
        <v>261</v>
      </c>
      <c r="B61" s="197"/>
      <c r="C61" s="197"/>
      <c r="D61" s="197"/>
      <c r="E61" s="197"/>
      <c r="F61" s="197"/>
      <c r="G61" s="13">
        <v>56</v>
      </c>
      <c r="H61" s="40">
        <v>48480659.849999994</v>
      </c>
      <c r="I61" s="40">
        <v>66305759.259999998</v>
      </c>
    </row>
    <row r="62" spans="1:9" x14ac:dyDescent="0.25">
      <c r="A62" s="199" t="s">
        <v>262</v>
      </c>
      <c r="B62" s="200"/>
      <c r="C62" s="200"/>
      <c r="D62" s="200"/>
      <c r="E62" s="200"/>
      <c r="F62" s="200"/>
      <c r="G62" s="14">
        <v>57</v>
      </c>
      <c r="H62" s="41">
        <f>H60+H61</f>
        <v>355640455.1775018</v>
      </c>
      <c r="I62" s="41">
        <f>I60+I61</f>
        <v>48480659.907715157</v>
      </c>
    </row>
  </sheetData>
  <sheetProtection algorithmName="SHA-512" hashValue="Z1u+DzkujmiYQ3Lbopi2633277Z81u0VMNW6tSZSiocXLy9Y8i7ykG/V7qxKVjU3KJfAxfrLgbl2RGEaJ4T6OQ==" saltValue="JPYSNex97W58P3W7BaTEqQ==" spinCount="100000" sheet="1" objects="1" scenarios="1"/>
  <mergeCells count="62">
    <mergeCell ref="A61:F61"/>
    <mergeCell ref="A62:F62"/>
    <mergeCell ref="A55:F55"/>
    <mergeCell ref="A56:F56"/>
    <mergeCell ref="A57:F57"/>
    <mergeCell ref="A58:F58"/>
    <mergeCell ref="A59:F59"/>
    <mergeCell ref="A60:F60"/>
    <mergeCell ref="A54:F54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42:F42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30:F30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18:F18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6:F6"/>
    <mergeCell ref="A1:I1"/>
    <mergeCell ref="A2:I2"/>
    <mergeCell ref="A3:I3"/>
    <mergeCell ref="A4:F4"/>
    <mergeCell ref="A5:F5"/>
  </mergeCells>
  <dataValidations count="2">
    <dataValidation type="whole" operator="notEqual" allowBlank="1" showInputMessage="1" showErrorMessage="1" errorTitle="Nedopušten unos" error="Dopušten je unos samo cjelobrojnih zaokruženih vrijednosti." sqref="H6:I62">
      <formula1>9999999999</formula1>
    </dataValidation>
    <dataValidation allowBlank="1" sqref="A63:I1048576 A1:A5 G4:I5 J1:XFD1048576"/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workbookViewId="0">
      <selection activeCell="G24" sqref="G24"/>
    </sheetView>
  </sheetViews>
  <sheetFormatPr defaultColWidth="8.81640625" defaultRowHeight="14.5" x14ac:dyDescent="0.35"/>
  <cols>
    <col min="1" max="3" width="8.81640625" style="27"/>
    <col min="4" max="4" width="8.81640625" style="1"/>
    <col min="5" max="6" width="10.81640625" style="25" bestFit="1" customWidth="1"/>
    <col min="7" max="7" width="12.26953125" style="25" customWidth="1"/>
    <col min="8" max="9" width="11.453125" style="25" bestFit="1" customWidth="1"/>
    <col min="10" max="10" width="12.26953125" style="25" customWidth="1"/>
    <col min="11" max="11" width="14.26953125" style="25" customWidth="1"/>
    <col min="12" max="12" width="12" style="25" customWidth="1"/>
    <col min="13" max="13" width="12.26953125" style="25" customWidth="1"/>
    <col min="14" max="14" width="11.1796875" style="16" bestFit="1" customWidth="1"/>
    <col min="15" max="23" width="13.1796875" style="16" customWidth="1"/>
    <col min="24" max="28" width="13.1796875" style="15" customWidth="1"/>
    <col min="29" max="29" width="11.7265625" style="15" bestFit="1" customWidth="1"/>
    <col min="30" max="30" width="13.453125" style="15" bestFit="1" customWidth="1"/>
    <col min="31" max="31" width="11.7265625" style="15" bestFit="1" customWidth="1"/>
    <col min="32" max="32" width="13.453125" style="1" bestFit="1" customWidth="1"/>
    <col min="33" max="16384" width="8.81640625" style="1"/>
  </cols>
  <sheetData>
    <row r="1" spans="1:34" ht="22.5" customHeight="1" x14ac:dyDescent="0.35">
      <c r="A1" s="202" t="s">
        <v>263</v>
      </c>
      <c r="B1" s="203"/>
      <c r="C1" s="203"/>
      <c r="D1" s="203"/>
      <c r="E1" s="203"/>
      <c r="F1" s="204"/>
      <c r="G1" s="204"/>
      <c r="H1" s="204"/>
      <c r="I1" s="204"/>
      <c r="J1" s="204"/>
      <c r="K1" s="205"/>
      <c r="L1" s="159"/>
      <c r="M1" s="159"/>
    </row>
    <row r="2" spans="1:34" x14ac:dyDescent="0.35">
      <c r="A2" s="160" t="s">
        <v>381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34" x14ac:dyDescent="0.35">
      <c r="A3" s="17"/>
      <c r="B3" s="18"/>
      <c r="C3" s="18"/>
      <c r="D3" s="19"/>
      <c r="E3" s="43"/>
      <c r="F3" s="44"/>
      <c r="G3" s="44"/>
      <c r="H3" s="44"/>
      <c r="I3" s="44"/>
      <c r="J3" s="44"/>
      <c r="K3" s="44"/>
      <c r="L3" s="206" t="s">
        <v>1</v>
      </c>
      <c r="M3" s="206"/>
    </row>
    <row r="4" spans="1:34" ht="13.5" customHeight="1" x14ac:dyDescent="0.35">
      <c r="A4" s="207" t="s">
        <v>264</v>
      </c>
      <c r="B4" s="207"/>
      <c r="C4" s="207"/>
      <c r="D4" s="208" t="s">
        <v>202</v>
      </c>
      <c r="E4" s="164" t="s">
        <v>265</v>
      </c>
      <c r="F4" s="164"/>
      <c r="G4" s="164"/>
      <c r="H4" s="164"/>
      <c r="I4" s="164"/>
      <c r="J4" s="164"/>
      <c r="K4" s="164"/>
      <c r="L4" s="164" t="s">
        <v>266</v>
      </c>
      <c r="M4" s="164" t="s">
        <v>267</v>
      </c>
    </row>
    <row r="5" spans="1:34" ht="52.5" x14ac:dyDescent="0.35">
      <c r="A5" s="207"/>
      <c r="B5" s="207"/>
      <c r="C5" s="207"/>
      <c r="D5" s="208"/>
      <c r="E5" s="31" t="s">
        <v>268</v>
      </c>
      <c r="F5" s="31" t="s">
        <v>269</v>
      </c>
      <c r="G5" s="31" t="s">
        <v>270</v>
      </c>
      <c r="H5" s="31" t="s">
        <v>271</v>
      </c>
      <c r="I5" s="31" t="s">
        <v>272</v>
      </c>
      <c r="J5" s="31" t="s">
        <v>273</v>
      </c>
      <c r="K5" s="31" t="s">
        <v>274</v>
      </c>
      <c r="L5" s="164"/>
      <c r="M5" s="164"/>
    </row>
    <row r="6" spans="1:34" x14ac:dyDescent="0.35">
      <c r="A6" s="209">
        <v>1</v>
      </c>
      <c r="B6" s="209"/>
      <c r="C6" s="209"/>
      <c r="D6" s="20">
        <v>2</v>
      </c>
      <c r="E6" s="32" t="s">
        <v>204</v>
      </c>
      <c r="F6" s="32" t="s">
        <v>205</v>
      </c>
      <c r="G6" s="32" t="s">
        <v>275</v>
      </c>
      <c r="H6" s="32" t="s">
        <v>276</v>
      </c>
      <c r="I6" s="32" t="s">
        <v>277</v>
      </c>
      <c r="J6" s="32" t="s">
        <v>278</v>
      </c>
      <c r="K6" s="32" t="s">
        <v>279</v>
      </c>
      <c r="L6" s="32" t="s">
        <v>280</v>
      </c>
      <c r="M6" s="32" t="s">
        <v>281</v>
      </c>
      <c r="P6" s="21"/>
      <c r="Q6" s="22"/>
      <c r="X6" s="23"/>
    </row>
    <row r="7" spans="1:34" ht="22.9" customHeight="1" x14ac:dyDescent="0.35">
      <c r="A7" s="210" t="s">
        <v>317</v>
      </c>
      <c r="B7" s="210"/>
      <c r="C7" s="210"/>
      <c r="D7" s="24">
        <v>1</v>
      </c>
      <c r="E7" s="45">
        <v>601575800</v>
      </c>
      <c r="F7" s="45">
        <v>681482525.25</v>
      </c>
      <c r="G7" s="45">
        <v>228528455.65159997</v>
      </c>
      <c r="H7" s="45">
        <v>397873836.06000006</v>
      </c>
      <c r="I7" s="45">
        <v>92532388.405000344</v>
      </c>
      <c r="J7" s="45">
        <v>51528025.419996485</v>
      </c>
      <c r="K7" s="46">
        <f>SUM(E7:J7)</f>
        <v>2053521030.7865968</v>
      </c>
      <c r="L7" s="45">
        <v>0</v>
      </c>
      <c r="M7" s="46">
        <f>K7+L7</f>
        <v>2053521030.7865968</v>
      </c>
      <c r="X7" s="16"/>
      <c r="Y7" s="16"/>
      <c r="Z7" s="16"/>
      <c r="AA7" s="16"/>
      <c r="AB7" s="16"/>
      <c r="AC7" s="16"/>
      <c r="AD7" s="16"/>
      <c r="AE7" s="16"/>
      <c r="AF7" s="25"/>
      <c r="AG7" s="25"/>
      <c r="AH7" s="25"/>
    </row>
    <row r="8" spans="1:34" x14ac:dyDescent="0.35">
      <c r="A8" s="211" t="s">
        <v>285</v>
      </c>
      <c r="B8" s="211"/>
      <c r="C8" s="211"/>
      <c r="D8" s="24">
        <v>2</v>
      </c>
      <c r="E8" s="45">
        <v>-12250000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6">
        <f t="shared" ref="K8:K40" si="0">SUM(E8:J8)</f>
        <v>-12250000</v>
      </c>
      <c r="L8" s="45">
        <v>0</v>
      </c>
      <c r="M8" s="46">
        <f t="shared" ref="M8:M40" si="1">K8+L8</f>
        <v>-12250000</v>
      </c>
      <c r="X8" s="16"/>
      <c r="Y8" s="16"/>
      <c r="Z8" s="16"/>
      <c r="AA8" s="16"/>
      <c r="AB8" s="16"/>
      <c r="AC8" s="16"/>
      <c r="AD8" s="16"/>
      <c r="AE8" s="16"/>
      <c r="AF8" s="25"/>
    </row>
    <row r="9" spans="1:34" ht="25.9" customHeight="1" x14ac:dyDescent="0.35">
      <c r="A9" s="211" t="s">
        <v>286</v>
      </c>
      <c r="B9" s="211"/>
      <c r="C9" s="211"/>
      <c r="D9" s="24">
        <v>3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6">
        <f t="shared" si="0"/>
        <v>0</v>
      </c>
      <c r="L9" s="45">
        <v>0</v>
      </c>
      <c r="M9" s="46">
        <f t="shared" si="1"/>
        <v>0</v>
      </c>
      <c r="X9" s="16"/>
      <c r="Y9" s="16"/>
      <c r="Z9" s="16"/>
      <c r="AA9" s="16"/>
      <c r="AB9" s="16"/>
      <c r="AC9" s="16"/>
      <c r="AD9" s="16"/>
      <c r="AE9" s="16"/>
      <c r="AF9" s="25"/>
    </row>
    <row r="10" spans="1:34" ht="37.9" customHeight="1" x14ac:dyDescent="0.35">
      <c r="A10" s="201" t="s">
        <v>282</v>
      </c>
      <c r="B10" s="201"/>
      <c r="C10" s="201"/>
      <c r="D10" s="26">
        <v>4</v>
      </c>
      <c r="E10" s="46">
        <f>E7+E8+E9</f>
        <v>589325800</v>
      </c>
      <c r="F10" s="46">
        <f t="shared" ref="F10:L10" si="2">F7+F8+F9</f>
        <v>681482525.25</v>
      </c>
      <c r="G10" s="46">
        <f t="shared" si="2"/>
        <v>228528455.65159997</v>
      </c>
      <c r="H10" s="46">
        <f t="shared" si="2"/>
        <v>397873836.06000006</v>
      </c>
      <c r="I10" s="46">
        <f t="shared" si="2"/>
        <v>92532388.405000344</v>
      </c>
      <c r="J10" s="46">
        <f t="shared" si="2"/>
        <v>51528025.419996485</v>
      </c>
      <c r="K10" s="46">
        <f t="shared" si="0"/>
        <v>2041271030.7865968</v>
      </c>
      <c r="L10" s="46">
        <f t="shared" si="2"/>
        <v>0</v>
      </c>
      <c r="M10" s="46">
        <f t="shared" si="1"/>
        <v>2041271030.7865968</v>
      </c>
      <c r="X10" s="16"/>
      <c r="Y10" s="16"/>
      <c r="Z10" s="16"/>
      <c r="AA10" s="16"/>
      <c r="AB10" s="16"/>
      <c r="AC10" s="16"/>
      <c r="AD10" s="16"/>
      <c r="AE10" s="16"/>
      <c r="AF10" s="25"/>
    </row>
    <row r="11" spans="1:34" ht="34.15" customHeight="1" x14ac:dyDescent="0.35">
      <c r="A11" s="201" t="s">
        <v>283</v>
      </c>
      <c r="B11" s="201"/>
      <c r="C11" s="201"/>
      <c r="D11" s="26">
        <v>5</v>
      </c>
      <c r="E11" s="46">
        <f>E12+E13</f>
        <v>0</v>
      </c>
      <c r="F11" s="46">
        <f t="shared" ref="F11:L11" si="3">F12+F13</f>
        <v>0</v>
      </c>
      <c r="G11" s="46">
        <f t="shared" si="3"/>
        <v>93777087.530200049</v>
      </c>
      <c r="H11" s="46">
        <f t="shared" si="3"/>
        <v>0</v>
      </c>
      <c r="I11" s="46">
        <f t="shared" si="3"/>
        <v>0</v>
      </c>
      <c r="J11" s="46">
        <f t="shared" si="3"/>
        <v>150942944.27423745</v>
      </c>
      <c r="K11" s="46">
        <f t="shared" si="0"/>
        <v>244720031.80443752</v>
      </c>
      <c r="L11" s="46">
        <f t="shared" si="3"/>
        <v>0</v>
      </c>
      <c r="M11" s="46">
        <f t="shared" si="1"/>
        <v>244720031.80443752</v>
      </c>
      <c r="X11" s="16"/>
      <c r="Y11" s="16"/>
      <c r="Z11" s="16"/>
      <c r="AA11" s="16"/>
      <c r="AB11" s="16"/>
      <c r="AC11" s="16"/>
      <c r="AD11" s="16"/>
      <c r="AE11" s="16"/>
      <c r="AF11" s="25"/>
    </row>
    <row r="12" spans="1:34" x14ac:dyDescent="0.35">
      <c r="A12" s="211" t="s">
        <v>287</v>
      </c>
      <c r="B12" s="211"/>
      <c r="C12" s="211"/>
      <c r="D12" s="24">
        <v>6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150942944.27423745</v>
      </c>
      <c r="K12" s="46">
        <f t="shared" si="0"/>
        <v>150942944.27423745</v>
      </c>
      <c r="L12" s="45">
        <v>0</v>
      </c>
      <c r="M12" s="46">
        <f t="shared" si="1"/>
        <v>150942944.27423745</v>
      </c>
      <c r="X12" s="16"/>
      <c r="Y12" s="16"/>
      <c r="Z12" s="16"/>
      <c r="AA12" s="16"/>
      <c r="AB12" s="16"/>
      <c r="AC12" s="16"/>
      <c r="AD12" s="16"/>
      <c r="AE12" s="16"/>
      <c r="AF12" s="25"/>
    </row>
    <row r="13" spans="1:34" ht="44.5" customHeight="1" x14ac:dyDescent="0.35">
      <c r="A13" s="201" t="s">
        <v>296</v>
      </c>
      <c r="B13" s="201"/>
      <c r="C13" s="201"/>
      <c r="D13" s="26">
        <v>7</v>
      </c>
      <c r="E13" s="46">
        <f>E14+E15+E16+E17</f>
        <v>0</v>
      </c>
      <c r="F13" s="46">
        <f t="shared" ref="F13:L13" si="4">F14+F15+F16+F17</f>
        <v>0</v>
      </c>
      <c r="G13" s="46">
        <f t="shared" si="4"/>
        <v>93777087.530200049</v>
      </c>
      <c r="H13" s="46">
        <f t="shared" si="4"/>
        <v>0</v>
      </c>
      <c r="I13" s="46">
        <f t="shared" si="4"/>
        <v>0</v>
      </c>
      <c r="J13" s="46">
        <f t="shared" si="4"/>
        <v>0</v>
      </c>
      <c r="K13" s="46">
        <f t="shared" si="0"/>
        <v>93777087.530200049</v>
      </c>
      <c r="L13" s="46">
        <f t="shared" si="4"/>
        <v>0</v>
      </c>
      <c r="M13" s="46">
        <f t="shared" si="1"/>
        <v>93777087.530200049</v>
      </c>
      <c r="X13" s="16"/>
      <c r="Y13" s="16"/>
      <c r="Z13" s="16"/>
      <c r="AA13" s="16"/>
      <c r="AB13" s="16"/>
      <c r="AC13" s="16"/>
      <c r="AD13" s="16"/>
      <c r="AE13" s="16"/>
      <c r="AF13" s="25"/>
    </row>
    <row r="14" spans="1:34" ht="36.65" customHeight="1" x14ac:dyDescent="0.35">
      <c r="A14" s="211" t="s">
        <v>297</v>
      </c>
      <c r="B14" s="211"/>
      <c r="C14" s="211"/>
      <c r="D14" s="24">
        <v>8</v>
      </c>
      <c r="E14" s="45">
        <v>0</v>
      </c>
      <c r="F14" s="45">
        <v>0</v>
      </c>
      <c r="G14" s="45">
        <v>-3492123.0898000011</v>
      </c>
      <c r="H14" s="45">
        <v>0</v>
      </c>
      <c r="I14" s="45">
        <v>0</v>
      </c>
      <c r="J14" s="45">
        <v>0</v>
      </c>
      <c r="K14" s="46">
        <f t="shared" si="0"/>
        <v>-3492123.0898000011</v>
      </c>
      <c r="L14" s="45">
        <v>0</v>
      </c>
      <c r="M14" s="46">
        <f t="shared" si="1"/>
        <v>-3492123.0898000011</v>
      </c>
      <c r="X14" s="16"/>
      <c r="Y14" s="16"/>
      <c r="Z14" s="16"/>
      <c r="AA14" s="16"/>
      <c r="AB14" s="16"/>
      <c r="AC14" s="16"/>
      <c r="AD14" s="16"/>
      <c r="AE14" s="16"/>
      <c r="AF14" s="25"/>
    </row>
    <row r="15" spans="1:34" ht="34.15" customHeight="1" x14ac:dyDescent="0.35">
      <c r="A15" s="211" t="s">
        <v>288</v>
      </c>
      <c r="B15" s="211"/>
      <c r="C15" s="211"/>
      <c r="D15" s="24">
        <v>9</v>
      </c>
      <c r="E15" s="45">
        <v>0</v>
      </c>
      <c r="F15" s="45">
        <v>0</v>
      </c>
      <c r="G15" s="45">
        <v>135737811.32580006</v>
      </c>
      <c r="H15" s="45">
        <v>0</v>
      </c>
      <c r="I15" s="45">
        <v>0</v>
      </c>
      <c r="J15" s="45">
        <v>0</v>
      </c>
      <c r="K15" s="46">
        <f t="shared" si="0"/>
        <v>135737811.32580006</v>
      </c>
      <c r="L15" s="45">
        <v>0</v>
      </c>
      <c r="M15" s="46">
        <f t="shared" si="1"/>
        <v>135737811.32580006</v>
      </c>
      <c r="X15" s="16"/>
      <c r="Y15" s="16"/>
      <c r="Z15" s="16"/>
      <c r="AA15" s="16"/>
      <c r="AB15" s="16"/>
      <c r="AC15" s="16"/>
      <c r="AD15" s="16"/>
      <c r="AE15" s="16"/>
      <c r="AF15" s="25"/>
    </row>
    <row r="16" spans="1:34" ht="38.5" customHeight="1" x14ac:dyDescent="0.35">
      <c r="A16" s="211" t="s">
        <v>289</v>
      </c>
      <c r="B16" s="211"/>
      <c r="C16" s="211"/>
      <c r="D16" s="24">
        <v>10</v>
      </c>
      <c r="E16" s="45">
        <v>0</v>
      </c>
      <c r="F16" s="45">
        <v>0</v>
      </c>
      <c r="G16" s="45">
        <v>-38468600.705800012</v>
      </c>
      <c r="H16" s="45">
        <v>0</v>
      </c>
      <c r="I16" s="45">
        <v>0</v>
      </c>
      <c r="J16" s="45">
        <v>0</v>
      </c>
      <c r="K16" s="46">
        <f t="shared" si="0"/>
        <v>-38468600.705800012</v>
      </c>
      <c r="L16" s="45">
        <v>0</v>
      </c>
      <c r="M16" s="46">
        <f t="shared" si="1"/>
        <v>-38468600.705800012</v>
      </c>
      <c r="X16" s="16"/>
      <c r="Y16" s="16"/>
      <c r="Z16" s="16"/>
      <c r="AA16" s="16"/>
      <c r="AB16" s="16"/>
      <c r="AC16" s="16"/>
      <c r="AD16" s="16"/>
      <c r="AE16" s="16"/>
      <c r="AF16" s="25"/>
    </row>
    <row r="17" spans="1:32" x14ac:dyDescent="0.35">
      <c r="A17" s="211" t="s">
        <v>290</v>
      </c>
      <c r="B17" s="211"/>
      <c r="C17" s="211"/>
      <c r="D17" s="24">
        <v>11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6">
        <f t="shared" si="0"/>
        <v>0</v>
      </c>
      <c r="L17" s="45">
        <v>0</v>
      </c>
      <c r="M17" s="46">
        <f t="shared" si="1"/>
        <v>0</v>
      </c>
      <c r="X17" s="16"/>
      <c r="Y17" s="16"/>
      <c r="Z17" s="16"/>
      <c r="AA17" s="16"/>
      <c r="AB17" s="16"/>
      <c r="AC17" s="16"/>
      <c r="AD17" s="16"/>
      <c r="AE17" s="16"/>
      <c r="AF17" s="25"/>
    </row>
    <row r="18" spans="1:32" ht="31.15" customHeight="1" x14ac:dyDescent="0.35">
      <c r="A18" s="210" t="s">
        <v>298</v>
      </c>
      <c r="B18" s="210"/>
      <c r="C18" s="210"/>
      <c r="D18" s="24">
        <v>12</v>
      </c>
      <c r="E18" s="46">
        <f>E19+E20+E21+E22</f>
        <v>0</v>
      </c>
      <c r="F18" s="46">
        <f t="shared" ref="F18:L18" si="5">F19+F20+F21+F22</f>
        <v>0</v>
      </c>
      <c r="G18" s="46">
        <f t="shared" si="5"/>
        <v>11919986.890000001</v>
      </c>
      <c r="H18" s="46">
        <f t="shared" si="5"/>
        <v>2576401.2800000003</v>
      </c>
      <c r="I18" s="46">
        <f t="shared" si="5"/>
        <v>320921900.41000003</v>
      </c>
      <c r="J18" s="46">
        <f t="shared" si="5"/>
        <v>-51528025.420000002</v>
      </c>
      <c r="K18" s="46">
        <f t="shared" si="0"/>
        <v>283890263.16000003</v>
      </c>
      <c r="L18" s="46">
        <f t="shared" si="5"/>
        <v>0</v>
      </c>
      <c r="M18" s="46">
        <f t="shared" si="1"/>
        <v>283890263.16000003</v>
      </c>
      <c r="X18" s="16"/>
      <c r="Y18" s="16"/>
      <c r="Z18" s="16"/>
      <c r="AA18" s="16"/>
      <c r="AB18" s="16"/>
      <c r="AC18" s="16"/>
      <c r="AD18" s="16"/>
      <c r="AE18" s="16"/>
      <c r="AF18" s="25"/>
    </row>
    <row r="19" spans="1:32" ht="23.5" customHeight="1" x14ac:dyDescent="0.35">
      <c r="A19" s="211" t="s">
        <v>291</v>
      </c>
      <c r="B19" s="211"/>
      <c r="C19" s="211"/>
      <c r="D19" s="24">
        <v>13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6">
        <f t="shared" si="0"/>
        <v>0</v>
      </c>
      <c r="L19" s="45">
        <v>0</v>
      </c>
      <c r="M19" s="46">
        <f t="shared" si="1"/>
        <v>0</v>
      </c>
      <c r="X19" s="16"/>
      <c r="Y19" s="16"/>
      <c r="Z19" s="16"/>
      <c r="AA19" s="16"/>
      <c r="AB19" s="16"/>
      <c r="AC19" s="16"/>
      <c r="AD19" s="16"/>
      <c r="AE19" s="16"/>
      <c r="AF19" s="25"/>
    </row>
    <row r="20" spans="1:32" x14ac:dyDescent="0.35">
      <c r="A20" s="211" t="s">
        <v>292</v>
      </c>
      <c r="B20" s="211"/>
      <c r="C20" s="211"/>
      <c r="D20" s="24">
        <v>14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6">
        <f t="shared" si="0"/>
        <v>0</v>
      </c>
      <c r="L20" s="45">
        <v>0</v>
      </c>
      <c r="M20" s="46">
        <f t="shared" si="1"/>
        <v>0</v>
      </c>
      <c r="X20" s="16"/>
      <c r="Y20" s="16"/>
      <c r="Z20" s="16"/>
      <c r="AA20" s="16"/>
      <c r="AB20" s="16"/>
      <c r="AC20" s="16"/>
      <c r="AD20" s="16"/>
      <c r="AE20" s="16"/>
      <c r="AF20" s="25"/>
    </row>
    <row r="21" spans="1:32" x14ac:dyDescent="0.35">
      <c r="A21" s="211" t="s">
        <v>293</v>
      </c>
      <c r="B21" s="211"/>
      <c r="C21" s="211"/>
      <c r="D21" s="24">
        <v>15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-980000</v>
      </c>
      <c r="K21" s="46">
        <f t="shared" si="0"/>
        <v>-980000</v>
      </c>
      <c r="L21" s="45">
        <v>0</v>
      </c>
      <c r="M21" s="46">
        <f t="shared" si="1"/>
        <v>-980000</v>
      </c>
      <c r="X21" s="16"/>
      <c r="Y21" s="16"/>
      <c r="Z21" s="16"/>
      <c r="AA21" s="16"/>
      <c r="AB21" s="16"/>
      <c r="AC21" s="16"/>
      <c r="AD21" s="16"/>
      <c r="AE21" s="16"/>
      <c r="AF21" s="25"/>
    </row>
    <row r="22" spans="1:32" x14ac:dyDescent="0.35">
      <c r="A22" s="211" t="s">
        <v>294</v>
      </c>
      <c r="B22" s="211"/>
      <c r="C22" s="211"/>
      <c r="D22" s="24">
        <v>16</v>
      </c>
      <c r="E22" s="45"/>
      <c r="F22" s="45"/>
      <c r="G22" s="45">
        <v>11919986.890000001</v>
      </c>
      <c r="H22" s="45">
        <v>2576401.2800000003</v>
      </c>
      <c r="I22" s="45">
        <v>320921900.41000003</v>
      </c>
      <c r="J22" s="45">
        <v>-50548025.420000002</v>
      </c>
      <c r="K22" s="46">
        <f t="shared" si="0"/>
        <v>284870263.16000003</v>
      </c>
      <c r="L22" s="45">
        <v>0</v>
      </c>
      <c r="M22" s="46">
        <f t="shared" si="1"/>
        <v>284870263.16000003</v>
      </c>
      <c r="X22" s="16"/>
      <c r="Y22" s="16"/>
      <c r="Z22" s="16"/>
      <c r="AA22" s="16"/>
      <c r="AB22" s="16"/>
      <c r="AC22" s="16"/>
      <c r="AD22" s="16"/>
      <c r="AE22" s="16"/>
      <c r="AF22" s="25"/>
    </row>
    <row r="23" spans="1:32" ht="37.15" customHeight="1" x14ac:dyDescent="0.35">
      <c r="A23" s="210" t="s">
        <v>299</v>
      </c>
      <c r="B23" s="210"/>
      <c r="C23" s="210"/>
      <c r="D23" s="24">
        <v>17</v>
      </c>
      <c r="E23" s="46">
        <f>E18+E11+E10</f>
        <v>589325800</v>
      </c>
      <c r="F23" s="46">
        <f t="shared" ref="F23:J23" si="6">F18+F11+F10</f>
        <v>681482525.25</v>
      </c>
      <c r="G23" s="46">
        <f t="shared" si="6"/>
        <v>334225530.07179999</v>
      </c>
      <c r="H23" s="46">
        <f t="shared" si="6"/>
        <v>400450237.34000003</v>
      </c>
      <c r="I23" s="46">
        <f t="shared" si="6"/>
        <v>413454288.81500036</v>
      </c>
      <c r="J23" s="46">
        <f t="shared" si="6"/>
        <v>150942944.27423394</v>
      </c>
      <c r="K23" s="46">
        <f t="shared" si="0"/>
        <v>2569881325.7510343</v>
      </c>
      <c r="L23" s="46">
        <f t="shared" ref="L23" si="7">L18+L11+L10</f>
        <v>0</v>
      </c>
      <c r="M23" s="46">
        <f t="shared" si="1"/>
        <v>2569881325.7510343</v>
      </c>
      <c r="X23" s="16"/>
      <c r="Y23" s="16"/>
      <c r="Z23" s="16"/>
      <c r="AA23" s="16"/>
      <c r="AB23" s="16"/>
      <c r="AC23" s="16"/>
      <c r="AD23" s="16"/>
      <c r="AE23" s="16"/>
      <c r="AF23" s="25"/>
    </row>
    <row r="24" spans="1:32" ht="25.15" customHeight="1" x14ac:dyDescent="0.35">
      <c r="A24" s="210" t="s">
        <v>284</v>
      </c>
      <c r="B24" s="210"/>
      <c r="C24" s="210"/>
      <c r="D24" s="24">
        <v>18</v>
      </c>
      <c r="E24" s="45">
        <v>589325800</v>
      </c>
      <c r="F24" s="45">
        <v>681482525.25</v>
      </c>
      <c r="G24" s="45">
        <v>334225530.07159996</v>
      </c>
      <c r="H24" s="45">
        <v>400450237.34000003</v>
      </c>
      <c r="I24" s="45">
        <v>413454288.81299716</v>
      </c>
      <c r="J24" s="45">
        <v>150942944.27423745</v>
      </c>
      <c r="K24" s="46">
        <f t="shared" si="0"/>
        <v>2569881325.7488351</v>
      </c>
      <c r="L24" s="45">
        <v>0</v>
      </c>
      <c r="M24" s="46">
        <f t="shared" si="1"/>
        <v>2569881325.7488351</v>
      </c>
      <c r="X24" s="16"/>
      <c r="Y24" s="16"/>
      <c r="Z24" s="16"/>
      <c r="AA24" s="16"/>
      <c r="AB24" s="16"/>
      <c r="AC24" s="16"/>
      <c r="AD24" s="16"/>
      <c r="AE24" s="16"/>
      <c r="AF24" s="25"/>
    </row>
    <row r="25" spans="1:32" x14ac:dyDescent="0.35">
      <c r="A25" s="211" t="s">
        <v>295</v>
      </c>
      <c r="B25" s="211"/>
      <c r="C25" s="211"/>
      <c r="D25" s="24">
        <v>19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6">
        <f t="shared" si="0"/>
        <v>0</v>
      </c>
      <c r="L25" s="45">
        <v>0</v>
      </c>
      <c r="M25" s="46">
        <f t="shared" si="1"/>
        <v>0</v>
      </c>
      <c r="X25" s="16"/>
      <c r="Y25" s="16"/>
      <c r="Z25" s="16"/>
      <c r="AA25" s="16"/>
      <c r="AB25" s="16"/>
      <c r="AC25" s="16"/>
      <c r="AD25" s="16"/>
      <c r="AE25" s="16"/>
      <c r="AF25" s="25"/>
    </row>
    <row r="26" spans="1:32" ht="27.65" customHeight="1" x14ac:dyDescent="0.35">
      <c r="A26" s="211" t="s">
        <v>286</v>
      </c>
      <c r="B26" s="211"/>
      <c r="C26" s="211"/>
      <c r="D26" s="24">
        <v>20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6">
        <f t="shared" si="0"/>
        <v>0</v>
      </c>
      <c r="L26" s="45">
        <v>0</v>
      </c>
      <c r="M26" s="46">
        <f t="shared" si="1"/>
        <v>0</v>
      </c>
      <c r="X26" s="16"/>
      <c r="Y26" s="16"/>
      <c r="Z26" s="16"/>
      <c r="AA26" s="16"/>
      <c r="AB26" s="16"/>
      <c r="AC26" s="16"/>
      <c r="AD26" s="16"/>
      <c r="AE26" s="16"/>
      <c r="AF26" s="25"/>
    </row>
    <row r="27" spans="1:32" ht="33" customHeight="1" x14ac:dyDescent="0.35">
      <c r="A27" s="210" t="s">
        <v>300</v>
      </c>
      <c r="B27" s="210"/>
      <c r="C27" s="210"/>
      <c r="D27" s="24">
        <v>21</v>
      </c>
      <c r="E27" s="46">
        <f>E24+E25+E26</f>
        <v>589325800</v>
      </c>
      <c r="F27" s="46">
        <f t="shared" ref="F27:L27" si="8">F24+F25+F26</f>
        <v>681482525.25</v>
      </c>
      <c r="G27" s="46">
        <f t="shared" si="8"/>
        <v>334225530.07159996</v>
      </c>
      <c r="H27" s="46">
        <f t="shared" si="8"/>
        <v>400450237.34000003</v>
      </c>
      <c r="I27" s="46">
        <f t="shared" si="8"/>
        <v>413454288.81299716</v>
      </c>
      <c r="J27" s="46">
        <f t="shared" si="8"/>
        <v>150942944.27423745</v>
      </c>
      <c r="K27" s="46">
        <f t="shared" si="0"/>
        <v>2569881325.7488351</v>
      </c>
      <c r="L27" s="46">
        <f t="shared" si="8"/>
        <v>0</v>
      </c>
      <c r="M27" s="46">
        <f t="shared" si="1"/>
        <v>2569881325.7488351</v>
      </c>
      <c r="X27" s="16"/>
      <c r="Y27" s="16"/>
      <c r="Z27" s="16"/>
      <c r="AA27" s="16"/>
      <c r="AB27" s="16"/>
      <c r="AC27" s="16"/>
      <c r="AD27" s="16"/>
      <c r="AE27" s="16"/>
      <c r="AF27" s="25"/>
    </row>
    <row r="28" spans="1:32" ht="22.9" customHeight="1" x14ac:dyDescent="0.35">
      <c r="A28" s="210" t="s">
        <v>301</v>
      </c>
      <c r="B28" s="210"/>
      <c r="C28" s="210"/>
      <c r="D28" s="24">
        <v>22</v>
      </c>
      <c r="E28" s="46">
        <f>E29+E30</f>
        <v>0</v>
      </c>
      <c r="F28" s="46">
        <f t="shared" ref="F28:L28" si="9">F29+F30</f>
        <v>0</v>
      </c>
      <c r="G28" s="46">
        <f t="shared" si="9"/>
        <v>-61064833.654399991</v>
      </c>
      <c r="H28" s="46">
        <f t="shared" si="9"/>
        <v>0</v>
      </c>
      <c r="I28" s="46">
        <f t="shared" si="9"/>
        <v>0</v>
      </c>
      <c r="J28" s="46">
        <f t="shared" si="9"/>
        <v>270417756.67950302</v>
      </c>
      <c r="K28" s="46">
        <f t="shared" si="0"/>
        <v>209352923.02510303</v>
      </c>
      <c r="L28" s="46">
        <f t="shared" si="9"/>
        <v>0</v>
      </c>
      <c r="M28" s="46">
        <f t="shared" si="1"/>
        <v>209352923.02510303</v>
      </c>
      <c r="X28" s="16"/>
      <c r="Y28" s="16"/>
      <c r="Z28" s="16"/>
      <c r="AA28" s="16"/>
      <c r="AB28" s="16"/>
      <c r="AC28" s="16"/>
      <c r="AD28" s="16"/>
      <c r="AE28" s="16"/>
      <c r="AF28" s="25"/>
    </row>
    <row r="29" spans="1:32" x14ac:dyDescent="0.35">
      <c r="A29" s="211" t="s">
        <v>287</v>
      </c>
      <c r="B29" s="211"/>
      <c r="C29" s="211"/>
      <c r="D29" s="24">
        <v>23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270417756.67950302</v>
      </c>
      <c r="K29" s="46">
        <f t="shared" si="0"/>
        <v>270417756.67950302</v>
      </c>
      <c r="L29" s="45">
        <v>0</v>
      </c>
      <c r="M29" s="46">
        <f t="shared" si="1"/>
        <v>270417756.67950302</v>
      </c>
      <c r="X29" s="16"/>
      <c r="Y29" s="16"/>
      <c r="Z29" s="16"/>
      <c r="AA29" s="16"/>
      <c r="AB29" s="16"/>
      <c r="AC29" s="16"/>
      <c r="AD29" s="16"/>
      <c r="AE29" s="16"/>
      <c r="AF29" s="25"/>
    </row>
    <row r="30" spans="1:32" ht="23.5" customHeight="1" x14ac:dyDescent="0.35">
      <c r="A30" s="210" t="s">
        <v>307</v>
      </c>
      <c r="B30" s="210"/>
      <c r="C30" s="210"/>
      <c r="D30" s="24">
        <v>24</v>
      </c>
      <c r="E30" s="46">
        <f>E31+E32+E33+E34</f>
        <v>0</v>
      </c>
      <c r="F30" s="46">
        <f t="shared" ref="F30:L30" si="10">F31+F32+F33+F34</f>
        <v>0</v>
      </c>
      <c r="G30" s="46">
        <f t="shared" si="10"/>
        <v>-61064833.654399991</v>
      </c>
      <c r="H30" s="46">
        <f t="shared" si="10"/>
        <v>0</v>
      </c>
      <c r="I30" s="46">
        <f t="shared" si="10"/>
        <v>0</v>
      </c>
      <c r="J30" s="46">
        <f t="shared" si="10"/>
        <v>0</v>
      </c>
      <c r="K30" s="46">
        <f t="shared" si="0"/>
        <v>-61064833.654399991</v>
      </c>
      <c r="L30" s="46">
        <f t="shared" si="10"/>
        <v>0</v>
      </c>
      <c r="M30" s="46">
        <f t="shared" si="1"/>
        <v>-61064833.654399991</v>
      </c>
      <c r="X30" s="16"/>
      <c r="Y30" s="16"/>
      <c r="Z30" s="16"/>
      <c r="AA30" s="16"/>
      <c r="AB30" s="16"/>
      <c r="AC30" s="16"/>
      <c r="AD30" s="16"/>
      <c r="AE30" s="16"/>
      <c r="AF30" s="25"/>
    </row>
    <row r="31" spans="1:32" ht="34.15" customHeight="1" x14ac:dyDescent="0.35">
      <c r="A31" s="211" t="s">
        <v>297</v>
      </c>
      <c r="B31" s="211"/>
      <c r="C31" s="211"/>
      <c r="D31" s="24">
        <v>25</v>
      </c>
      <c r="E31" s="45">
        <v>0</v>
      </c>
      <c r="F31" s="45">
        <v>0</v>
      </c>
      <c r="G31" s="45">
        <v>-2134543.0823999979</v>
      </c>
      <c r="H31" s="45">
        <v>0</v>
      </c>
      <c r="I31" s="45">
        <v>0</v>
      </c>
      <c r="J31" s="45">
        <v>0</v>
      </c>
      <c r="K31" s="46">
        <f t="shared" si="0"/>
        <v>-2134543.0823999979</v>
      </c>
      <c r="L31" s="45">
        <v>0</v>
      </c>
      <c r="M31" s="46">
        <f t="shared" si="1"/>
        <v>-2134543.0823999979</v>
      </c>
      <c r="X31" s="16"/>
      <c r="Y31" s="16"/>
      <c r="Z31" s="16"/>
      <c r="AA31" s="16"/>
      <c r="AB31" s="16"/>
      <c r="AC31" s="16"/>
      <c r="AD31" s="16"/>
      <c r="AE31" s="16"/>
      <c r="AF31" s="25"/>
    </row>
    <row r="32" spans="1:32" ht="33" customHeight="1" x14ac:dyDescent="0.35">
      <c r="A32" s="211" t="s">
        <v>288</v>
      </c>
      <c r="B32" s="211"/>
      <c r="C32" s="211"/>
      <c r="D32" s="24">
        <v>26</v>
      </c>
      <c r="E32" s="45">
        <v>0</v>
      </c>
      <c r="F32" s="45">
        <v>0</v>
      </c>
      <c r="G32" s="45">
        <v>-24818074.096400004</v>
      </c>
      <c r="H32" s="45">
        <v>0</v>
      </c>
      <c r="I32" s="45">
        <v>0</v>
      </c>
      <c r="J32" s="45">
        <v>0</v>
      </c>
      <c r="K32" s="46">
        <f t="shared" si="0"/>
        <v>-24818074.096400004</v>
      </c>
      <c r="L32" s="45">
        <v>0</v>
      </c>
      <c r="M32" s="46">
        <f t="shared" si="1"/>
        <v>-24818074.096400004</v>
      </c>
      <c r="X32" s="16"/>
      <c r="Y32" s="16"/>
      <c r="Z32" s="16"/>
      <c r="AA32" s="16"/>
      <c r="AB32" s="16"/>
      <c r="AC32" s="16"/>
      <c r="AD32" s="16"/>
      <c r="AE32" s="16"/>
      <c r="AF32" s="25"/>
    </row>
    <row r="33" spans="1:32" ht="33.65" customHeight="1" x14ac:dyDescent="0.35">
      <c r="A33" s="211" t="s">
        <v>289</v>
      </c>
      <c r="B33" s="211"/>
      <c r="C33" s="211"/>
      <c r="D33" s="24">
        <v>27</v>
      </c>
      <c r="E33" s="45">
        <v>0</v>
      </c>
      <c r="F33" s="45">
        <v>0</v>
      </c>
      <c r="G33" s="45">
        <v>-34110939.395599991</v>
      </c>
      <c r="H33" s="45">
        <v>0</v>
      </c>
      <c r="I33" s="45">
        <v>0</v>
      </c>
      <c r="J33" s="45">
        <v>0</v>
      </c>
      <c r="K33" s="46">
        <f t="shared" si="0"/>
        <v>-34110939.395599991</v>
      </c>
      <c r="L33" s="45">
        <v>0</v>
      </c>
      <c r="M33" s="46">
        <f t="shared" si="1"/>
        <v>-34110939.395599991</v>
      </c>
      <c r="X33" s="16"/>
      <c r="Y33" s="16"/>
      <c r="Z33" s="16"/>
      <c r="AA33" s="16"/>
      <c r="AB33" s="16"/>
      <c r="AC33" s="16"/>
      <c r="AD33" s="16"/>
      <c r="AE33" s="16"/>
      <c r="AF33" s="25"/>
    </row>
    <row r="34" spans="1:32" ht="21.65" customHeight="1" x14ac:dyDescent="0.35">
      <c r="A34" s="211" t="s">
        <v>302</v>
      </c>
      <c r="B34" s="211"/>
      <c r="C34" s="211"/>
      <c r="D34" s="24">
        <v>28</v>
      </c>
      <c r="E34" s="45">
        <v>0</v>
      </c>
      <c r="F34" s="45">
        <v>0</v>
      </c>
      <c r="G34" s="45">
        <v>-1277.08</v>
      </c>
      <c r="H34" s="45">
        <v>0</v>
      </c>
      <c r="I34" s="45">
        <v>0</v>
      </c>
      <c r="J34" s="45">
        <v>0</v>
      </c>
      <c r="K34" s="46">
        <f t="shared" si="0"/>
        <v>-1277.08</v>
      </c>
      <c r="L34" s="45">
        <v>0</v>
      </c>
      <c r="M34" s="46">
        <f t="shared" si="1"/>
        <v>-1277.08</v>
      </c>
      <c r="X34" s="16"/>
      <c r="Y34" s="16"/>
      <c r="Z34" s="16"/>
      <c r="AA34" s="16"/>
      <c r="AB34" s="16"/>
      <c r="AC34" s="16"/>
      <c r="AD34" s="16"/>
      <c r="AE34" s="16"/>
      <c r="AF34" s="25"/>
    </row>
    <row r="35" spans="1:32" ht="25.9" customHeight="1" x14ac:dyDescent="0.35">
      <c r="A35" s="210" t="s">
        <v>303</v>
      </c>
      <c r="B35" s="210"/>
      <c r="C35" s="210"/>
      <c r="D35" s="24">
        <v>29</v>
      </c>
      <c r="E35" s="46">
        <f>E36+E37+E38+E39</f>
        <v>0</v>
      </c>
      <c r="F35" s="46">
        <f t="shared" ref="F35:L35" si="11">F36+F37+F38+F39</f>
        <v>0</v>
      </c>
      <c r="G35" s="46">
        <f t="shared" si="11"/>
        <v>268216.82580000005</v>
      </c>
      <c r="H35" s="46">
        <f t="shared" si="11"/>
        <v>1588338.5999999985</v>
      </c>
      <c r="I35" s="46">
        <f t="shared" si="11"/>
        <v>181076373.60999998</v>
      </c>
      <c r="J35" s="46">
        <f t="shared" si="11"/>
        <v>-150942944.27423745</v>
      </c>
      <c r="K35" s="46">
        <f t="shared" si="0"/>
        <v>31989984.761562526</v>
      </c>
      <c r="L35" s="46">
        <f t="shared" si="11"/>
        <v>0</v>
      </c>
      <c r="M35" s="46">
        <f t="shared" si="1"/>
        <v>31989984.761562526</v>
      </c>
      <c r="X35" s="16"/>
      <c r="Y35" s="16"/>
      <c r="Z35" s="16"/>
      <c r="AA35" s="16"/>
      <c r="AB35" s="16"/>
      <c r="AC35" s="16"/>
      <c r="AD35" s="16"/>
      <c r="AE35" s="16"/>
      <c r="AF35" s="25"/>
    </row>
    <row r="36" spans="1:32" ht="27" customHeight="1" x14ac:dyDescent="0.35">
      <c r="A36" s="211" t="s">
        <v>291</v>
      </c>
      <c r="B36" s="211"/>
      <c r="C36" s="211"/>
      <c r="D36" s="24">
        <v>30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6">
        <f t="shared" si="0"/>
        <v>0</v>
      </c>
      <c r="L36" s="45">
        <v>0</v>
      </c>
      <c r="M36" s="46">
        <f t="shared" si="1"/>
        <v>0</v>
      </c>
      <c r="X36" s="16"/>
      <c r="Y36" s="16"/>
      <c r="Z36" s="16"/>
      <c r="AA36" s="16"/>
      <c r="AB36" s="16"/>
      <c r="AC36" s="16"/>
      <c r="AD36" s="16"/>
      <c r="AE36" s="16"/>
      <c r="AF36" s="25"/>
    </row>
    <row r="37" spans="1:32" x14ac:dyDescent="0.35">
      <c r="A37" s="211" t="s">
        <v>292</v>
      </c>
      <c r="B37" s="211"/>
      <c r="C37" s="211"/>
      <c r="D37" s="24">
        <v>31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6">
        <f t="shared" si="0"/>
        <v>0</v>
      </c>
      <c r="L37" s="45">
        <v>0</v>
      </c>
      <c r="M37" s="46">
        <f t="shared" si="1"/>
        <v>0</v>
      </c>
      <c r="X37" s="16"/>
      <c r="Y37" s="16"/>
      <c r="Z37" s="16"/>
      <c r="AA37" s="16"/>
      <c r="AB37" s="16"/>
      <c r="AC37" s="16"/>
      <c r="AD37" s="16"/>
      <c r="AE37" s="16"/>
      <c r="AF37" s="25"/>
    </row>
    <row r="38" spans="1:32" x14ac:dyDescent="0.35">
      <c r="A38" s="211" t="s">
        <v>304</v>
      </c>
      <c r="B38" s="211"/>
      <c r="C38" s="211"/>
      <c r="D38" s="24">
        <v>32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-980000</v>
      </c>
      <c r="K38" s="46">
        <f t="shared" si="0"/>
        <v>-980000</v>
      </c>
      <c r="L38" s="45">
        <v>0</v>
      </c>
      <c r="M38" s="46">
        <f t="shared" si="1"/>
        <v>-980000</v>
      </c>
      <c r="X38" s="16"/>
      <c r="Y38" s="16"/>
      <c r="Z38" s="16"/>
      <c r="AA38" s="16"/>
      <c r="AB38" s="16"/>
      <c r="AC38" s="16"/>
      <c r="AD38" s="16"/>
      <c r="AE38" s="16"/>
      <c r="AF38" s="25"/>
    </row>
    <row r="39" spans="1:32" x14ac:dyDescent="0.35">
      <c r="A39" s="211" t="s">
        <v>305</v>
      </c>
      <c r="B39" s="211"/>
      <c r="C39" s="211"/>
      <c r="D39" s="24">
        <v>33</v>
      </c>
      <c r="E39" s="45">
        <v>0</v>
      </c>
      <c r="F39" s="45">
        <v>0</v>
      </c>
      <c r="G39" s="45">
        <v>268216.82580000005</v>
      </c>
      <c r="H39" s="45">
        <v>1588338.5999999985</v>
      </c>
      <c r="I39" s="45">
        <v>181076373.60999998</v>
      </c>
      <c r="J39" s="45">
        <v>-149962944.27423745</v>
      </c>
      <c r="K39" s="46">
        <f t="shared" si="0"/>
        <v>32969984.761562526</v>
      </c>
      <c r="L39" s="45">
        <v>0</v>
      </c>
      <c r="M39" s="46">
        <f t="shared" si="1"/>
        <v>32969984.761562526</v>
      </c>
      <c r="X39" s="16"/>
      <c r="Y39" s="16"/>
      <c r="Z39" s="16"/>
      <c r="AA39" s="16"/>
      <c r="AB39" s="16"/>
      <c r="AC39" s="16"/>
      <c r="AD39" s="16"/>
      <c r="AE39" s="16"/>
      <c r="AF39" s="25"/>
    </row>
    <row r="40" spans="1:32" ht="30" customHeight="1" x14ac:dyDescent="0.35">
      <c r="A40" s="210" t="s">
        <v>306</v>
      </c>
      <c r="B40" s="210"/>
      <c r="C40" s="210"/>
      <c r="D40" s="24">
        <v>34</v>
      </c>
      <c r="E40" s="46">
        <f>E35+E28+E27</f>
        <v>589325800</v>
      </c>
      <c r="F40" s="46">
        <f t="shared" ref="F40:J40" si="12">F35+F28+F27</f>
        <v>681482525.25</v>
      </c>
      <c r="G40" s="46">
        <f t="shared" si="12"/>
        <v>273428913.24299997</v>
      </c>
      <c r="H40" s="46">
        <f t="shared" si="12"/>
        <v>402038575.94000006</v>
      </c>
      <c r="I40" s="46">
        <f t="shared" si="12"/>
        <v>594530662.42299712</v>
      </c>
      <c r="J40" s="46">
        <f t="shared" si="12"/>
        <v>270417756.67950302</v>
      </c>
      <c r="K40" s="46">
        <f t="shared" si="0"/>
        <v>2811224233.5355</v>
      </c>
      <c r="L40" s="46">
        <f t="shared" ref="L40" si="13">L35+L28+L27</f>
        <v>0</v>
      </c>
      <c r="M40" s="46">
        <f t="shared" si="1"/>
        <v>2811224233.5355</v>
      </c>
      <c r="X40" s="16"/>
      <c r="Y40" s="16"/>
      <c r="Z40" s="16"/>
      <c r="AA40" s="16"/>
      <c r="AB40" s="16"/>
      <c r="AC40" s="16"/>
      <c r="AD40" s="16"/>
      <c r="AE40" s="16"/>
      <c r="AF40" s="25"/>
    </row>
    <row r="41" spans="1:32" x14ac:dyDescent="0.35">
      <c r="M41" s="16"/>
      <c r="X41" s="16"/>
      <c r="Y41" s="16"/>
      <c r="Z41" s="16"/>
      <c r="AA41" s="16"/>
      <c r="AB41" s="16"/>
      <c r="AC41" s="16"/>
      <c r="AD41" s="16"/>
      <c r="AE41" s="25"/>
    </row>
    <row r="42" spans="1:32" x14ac:dyDescent="0.35">
      <c r="X42" s="16"/>
      <c r="Y42" s="16"/>
      <c r="Z42" s="16"/>
      <c r="AA42" s="16"/>
      <c r="AB42" s="16"/>
      <c r="AC42" s="16"/>
      <c r="AD42" s="16"/>
      <c r="AE42" s="16"/>
      <c r="AF42" s="25"/>
    </row>
    <row r="43" spans="1:32" x14ac:dyDescent="0.35">
      <c r="X43" s="16"/>
      <c r="Y43" s="16"/>
      <c r="Z43" s="16"/>
      <c r="AA43" s="16"/>
      <c r="AB43" s="16"/>
      <c r="AC43" s="16"/>
      <c r="AD43" s="16"/>
      <c r="AE43" s="16"/>
      <c r="AF43" s="25"/>
    </row>
  </sheetData>
  <sheetProtection algorithmName="SHA-512" hashValue="96W/Vky+nGEEE2rMEePv8ycI4A5V7DPFFKzxdajNtNfdW08dqbPxFRMLTzhYQQcjZi6xENUnIW322xcFTM9YtQ==" saltValue="VKObEwgBF3kL+uujo0PMKw==" spinCount="100000" sheet="1" objects="1" scenarios="1"/>
  <mergeCells count="43">
    <mergeCell ref="A36:C36"/>
    <mergeCell ref="A37:C37"/>
    <mergeCell ref="A38:C38"/>
    <mergeCell ref="A39:C39"/>
    <mergeCell ref="A40:C40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M1"/>
    <mergeCell ref="A2:M2"/>
    <mergeCell ref="L3:M3"/>
    <mergeCell ref="A4:C5"/>
    <mergeCell ref="D4:D5"/>
    <mergeCell ref="E4:K4"/>
    <mergeCell ref="L4:L5"/>
    <mergeCell ref="M4:M5"/>
    <mergeCell ref="A6:C6"/>
    <mergeCell ref="A7:C7"/>
    <mergeCell ref="A8:C8"/>
    <mergeCell ref="A9:C9"/>
    <mergeCell ref="A10:C10"/>
  </mergeCells>
  <dataValidations count="1">
    <dataValidation allowBlank="1" sqref="O6:P6 B1:K1 A6:M6 A1:A5 N1:P5 B3:M5 Q42:IV1048576 A42:P65536 A41:IU41 Q1:IV40 A7:P40"/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A20" sqref="A20:J24"/>
    </sheetView>
  </sheetViews>
  <sheetFormatPr defaultRowHeight="14.5" x14ac:dyDescent="0.35"/>
  <sheetData>
    <row r="1" spans="1:10" x14ac:dyDescent="0.35">
      <c r="A1" s="212" t="s">
        <v>382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x14ac:dyDescent="0.35">
      <c r="A2" s="213"/>
      <c r="B2" s="213"/>
      <c r="C2" s="213"/>
      <c r="D2" s="213"/>
      <c r="E2" s="213"/>
      <c r="F2" s="213"/>
      <c r="G2" s="213"/>
      <c r="H2" s="213"/>
      <c r="I2" s="213"/>
      <c r="J2" s="213"/>
    </row>
    <row r="3" spans="1:10" x14ac:dyDescent="0.35">
      <c r="A3" s="213"/>
      <c r="B3" s="213"/>
      <c r="C3" s="213"/>
      <c r="D3" s="213"/>
      <c r="E3" s="213"/>
      <c r="F3" s="213"/>
      <c r="G3" s="213"/>
      <c r="H3" s="213"/>
      <c r="I3" s="213"/>
      <c r="J3" s="213"/>
    </row>
    <row r="4" spans="1:10" x14ac:dyDescent="0.35">
      <c r="A4" s="213"/>
      <c r="B4" s="213"/>
      <c r="C4" s="213"/>
      <c r="D4" s="213"/>
      <c r="E4" s="213"/>
      <c r="F4" s="213"/>
      <c r="G4" s="213"/>
      <c r="H4" s="213"/>
      <c r="I4" s="213"/>
      <c r="J4" s="213"/>
    </row>
    <row r="5" spans="1:10" x14ac:dyDescent="0.35">
      <c r="A5" s="213"/>
      <c r="B5" s="213"/>
      <c r="C5" s="213"/>
      <c r="D5" s="213"/>
      <c r="E5" s="213"/>
      <c r="F5" s="213"/>
      <c r="G5" s="213"/>
      <c r="H5" s="213"/>
      <c r="I5" s="213"/>
      <c r="J5" s="213"/>
    </row>
    <row r="6" spans="1:10" x14ac:dyDescent="0.35">
      <c r="A6" s="213"/>
      <c r="B6" s="213"/>
      <c r="C6" s="213"/>
      <c r="D6" s="213"/>
      <c r="E6" s="213"/>
      <c r="F6" s="213"/>
      <c r="G6" s="213"/>
      <c r="H6" s="213"/>
      <c r="I6" s="213"/>
      <c r="J6" s="213"/>
    </row>
    <row r="7" spans="1:10" x14ac:dyDescent="0.35">
      <c r="A7" s="213"/>
      <c r="B7" s="213"/>
      <c r="C7" s="213"/>
      <c r="D7" s="213"/>
      <c r="E7" s="213"/>
      <c r="F7" s="213"/>
      <c r="G7" s="213"/>
      <c r="H7" s="213"/>
      <c r="I7" s="213"/>
      <c r="J7" s="213"/>
    </row>
    <row r="8" spans="1:10" x14ac:dyDescent="0.35">
      <c r="A8" s="213"/>
      <c r="B8" s="213"/>
      <c r="C8" s="213"/>
      <c r="D8" s="213"/>
      <c r="E8" s="213"/>
      <c r="F8" s="213"/>
      <c r="G8" s="213"/>
      <c r="H8" s="213"/>
      <c r="I8" s="213"/>
      <c r="J8" s="213"/>
    </row>
    <row r="9" spans="1:10" x14ac:dyDescent="0.35">
      <c r="A9" s="213"/>
      <c r="B9" s="213"/>
      <c r="C9" s="213"/>
      <c r="D9" s="213"/>
      <c r="E9" s="213"/>
      <c r="F9" s="213"/>
      <c r="G9" s="213"/>
      <c r="H9" s="213"/>
      <c r="I9" s="213"/>
      <c r="J9" s="213"/>
    </row>
    <row r="10" spans="1:10" x14ac:dyDescent="0.35">
      <c r="A10" s="213"/>
      <c r="B10" s="213"/>
      <c r="C10" s="213"/>
      <c r="D10" s="213"/>
      <c r="E10" s="213"/>
      <c r="F10" s="213"/>
      <c r="G10" s="213"/>
      <c r="H10" s="213"/>
      <c r="I10" s="213"/>
      <c r="J10" s="213"/>
    </row>
    <row r="11" spans="1:10" x14ac:dyDescent="0.35">
      <c r="A11" s="213"/>
      <c r="B11" s="213"/>
      <c r="C11" s="213"/>
      <c r="D11" s="213"/>
      <c r="E11" s="213"/>
      <c r="F11" s="213"/>
      <c r="G11" s="213"/>
      <c r="H11" s="213"/>
      <c r="I11" s="213"/>
      <c r="J11" s="213"/>
    </row>
    <row r="12" spans="1:10" x14ac:dyDescent="0.35">
      <c r="A12" s="213"/>
      <c r="B12" s="213"/>
      <c r="C12" s="213"/>
      <c r="D12" s="213"/>
      <c r="E12" s="213"/>
      <c r="F12" s="213"/>
      <c r="G12" s="213"/>
      <c r="H12" s="213"/>
      <c r="I12" s="213"/>
      <c r="J12" s="213"/>
    </row>
    <row r="13" spans="1:10" x14ac:dyDescent="0.35">
      <c r="A13" s="213"/>
      <c r="B13" s="213"/>
      <c r="C13" s="213"/>
      <c r="D13" s="213"/>
      <c r="E13" s="213"/>
      <c r="F13" s="213"/>
      <c r="G13" s="213"/>
      <c r="H13" s="213"/>
      <c r="I13" s="213"/>
      <c r="J13" s="213"/>
    </row>
    <row r="14" spans="1:10" x14ac:dyDescent="0.35">
      <c r="A14" s="213"/>
      <c r="B14" s="213"/>
      <c r="C14" s="213"/>
      <c r="D14" s="213"/>
      <c r="E14" s="213"/>
      <c r="F14" s="213"/>
      <c r="G14" s="213"/>
      <c r="H14" s="213"/>
      <c r="I14" s="213"/>
      <c r="J14" s="213"/>
    </row>
    <row r="15" spans="1:10" x14ac:dyDescent="0.35">
      <c r="A15" s="213"/>
      <c r="B15" s="213"/>
      <c r="C15" s="213"/>
      <c r="D15" s="213"/>
      <c r="E15" s="213"/>
      <c r="F15" s="213"/>
      <c r="G15" s="213"/>
      <c r="H15" s="213"/>
      <c r="I15" s="213"/>
      <c r="J15" s="213"/>
    </row>
    <row r="16" spans="1:10" x14ac:dyDescent="0.35">
      <c r="A16" s="213"/>
      <c r="B16" s="213"/>
      <c r="C16" s="213"/>
      <c r="D16" s="213"/>
      <c r="E16" s="213"/>
      <c r="F16" s="213"/>
      <c r="G16" s="213"/>
      <c r="H16" s="213"/>
      <c r="I16" s="213"/>
      <c r="J16" s="213"/>
    </row>
    <row r="17" spans="1:10" x14ac:dyDescent="0.35">
      <c r="A17" s="213"/>
      <c r="B17" s="213"/>
      <c r="C17" s="213"/>
      <c r="D17" s="213"/>
      <c r="E17" s="213"/>
      <c r="F17" s="213"/>
      <c r="G17" s="213"/>
      <c r="H17" s="213"/>
      <c r="I17" s="213"/>
      <c r="J17" s="213"/>
    </row>
    <row r="18" spans="1:10" x14ac:dyDescent="0.35">
      <c r="A18" s="213"/>
      <c r="B18" s="213"/>
      <c r="C18" s="213"/>
      <c r="D18" s="213"/>
      <c r="E18" s="213"/>
      <c r="F18" s="213"/>
      <c r="G18" s="213"/>
      <c r="H18" s="213"/>
      <c r="I18" s="213"/>
      <c r="J18" s="213"/>
    </row>
    <row r="19" spans="1:10" x14ac:dyDescent="0.35">
      <c r="A19" s="95"/>
      <c r="B19" s="95"/>
      <c r="C19" s="95"/>
      <c r="D19" s="95"/>
      <c r="E19" s="95"/>
      <c r="F19" s="95"/>
      <c r="G19" s="95"/>
      <c r="H19" s="95"/>
      <c r="I19" s="95"/>
      <c r="J19" s="95"/>
    </row>
    <row r="20" spans="1:10" x14ac:dyDescent="0.35">
      <c r="A20" s="214" t="s">
        <v>383</v>
      </c>
      <c r="B20" s="214"/>
      <c r="C20" s="214"/>
      <c r="D20" s="214"/>
      <c r="E20" s="214"/>
      <c r="F20" s="214"/>
      <c r="G20" s="214"/>
      <c r="H20" s="214"/>
      <c r="I20" s="214"/>
      <c r="J20" s="214"/>
    </row>
    <row r="21" spans="1:10" x14ac:dyDescent="0.35">
      <c r="A21" s="214"/>
      <c r="B21" s="214"/>
      <c r="C21" s="214"/>
      <c r="D21" s="214"/>
      <c r="E21" s="214"/>
      <c r="F21" s="214"/>
      <c r="G21" s="214"/>
      <c r="H21" s="214"/>
      <c r="I21" s="214"/>
      <c r="J21" s="214"/>
    </row>
    <row r="22" spans="1:10" x14ac:dyDescent="0.35">
      <c r="A22" s="214"/>
      <c r="B22" s="214"/>
      <c r="C22" s="214"/>
      <c r="D22" s="214"/>
      <c r="E22" s="214"/>
      <c r="F22" s="214"/>
      <c r="G22" s="214"/>
      <c r="H22" s="214"/>
      <c r="I22" s="214"/>
      <c r="J22" s="214"/>
    </row>
    <row r="23" spans="1:10" x14ac:dyDescent="0.35">
      <c r="A23" s="214"/>
      <c r="B23" s="214"/>
      <c r="C23" s="214"/>
      <c r="D23" s="214"/>
      <c r="E23" s="214"/>
      <c r="F23" s="214"/>
      <c r="G23" s="214"/>
      <c r="H23" s="214"/>
      <c r="I23" s="214"/>
      <c r="J23" s="214"/>
    </row>
    <row r="24" spans="1:10" x14ac:dyDescent="0.35">
      <c r="A24" s="214"/>
      <c r="B24" s="214"/>
      <c r="C24" s="214"/>
      <c r="D24" s="214"/>
      <c r="E24" s="214"/>
      <c r="F24" s="214"/>
      <c r="G24" s="214"/>
      <c r="H24" s="214"/>
      <c r="I24" s="214"/>
      <c r="J24" s="214"/>
    </row>
  </sheetData>
  <mergeCells count="2">
    <mergeCell ref="A1:J18"/>
    <mergeCell ref="A20:J24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84FE02BF3CC6418D7EF3E825625254" ma:contentTypeVersion="24" ma:contentTypeDescription="Create a new document." ma:contentTypeScope="" ma:versionID="edf4fc531bdda0929feb5474cf4c40a9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2582a50b509e50a3ed319e0bcde092dd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  <xsd:element ref="ns2:BrKolegija"/>
                <xsd:element ref="ns2:NamjenaDokumenta" minOccurs="0"/>
                <xsd:element ref="ns2:Dileme" minOccurs="0"/>
                <xsd:element ref="ns2:Izradio" minOccurs="0"/>
                <xsd:element ref="ns2:Prezentira" minOccurs="0"/>
                <xsd:element ref="ns2:PrijedlogPostupanja" minOccurs="0"/>
                <xsd:element ref="ns2:StatusDokumenta"/>
                <xsd:element ref="ns2:VrstaDokumenta"/>
                <xsd:element ref="ns2:Sazeta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VrstaPredmeta" ma:index="8" ma:displayName="VrstaPredmeta" ma:default="-" ma:description="" ma:format="Dropdown" ma:internalName="VrstaPredmeta" ma:readOnly="false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9" ma:displayName="TipPredmeta" ma:default="-" ma:description="Tip predmeta kojem dokument pripada" ma:format="Dropdown" ma:internalName="TipPredmeta" ma:readOnly="false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0" ma:displayName="Godina" ma:default="2019" ma:description="" ma:format="Dropdown" ma:internalName="Godina" ma:readOnly="false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1" nillable="true" ma:displayName="Izreka" ma:internalName="Izreka">
      <xsd:simpleType>
        <xsd:restriction base="dms:Note"/>
      </xsd:simpleType>
    </xsd:element>
    <xsd:element name="KategorijaPoslovanja" ma:index="12" nillable="true" ma:displayName="KategorijaPoslovanja" ma:default="-" ma:description="Kategorija poslovanja" ma:internalName="KategorijaPoslovanja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  <xsd:element name="BrKolegija" ma:index="15" ma:displayName="BrKolegija" ma:decimals="2" ma:default="14" ma:description="Broj kolegija u YY.NN formatu (npr. 14.01)" ma:internalName="BrKolegija" ma:readOnly="false" ma:percentage="FALSE">
      <xsd:simpleType>
        <xsd:restriction base="dms:Number">
          <xsd:maxInclusive value="20"/>
          <xsd:minInclusive value="10"/>
        </xsd:restriction>
      </xsd:simpleType>
    </xsd:element>
    <xsd:element name="NamjenaDokumenta" ma:index="16" nillable="true" ma:displayName="NamjenaDokumenta" ma:default="Interno" ma:description="Predviđena namjena dokumenta i/ili njegova objava" ma:internalName="NamjenaDokumenta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nterno"/>
                    <xsd:enumeration value="Kolegij"/>
                    <xsd:enumeration value="Sjednica"/>
                    <xsd:enumeration value="Objava na HANFA.hr"/>
                    <xsd:enumeration value="Objava u NN"/>
                    <xsd:enumeration value="Objava sa sjednica"/>
                  </xsd:restriction>
                </xsd:simpleType>
              </xsd:element>
            </xsd:sequence>
          </xsd:extension>
        </xsd:complexContent>
      </xsd:complexType>
    </xsd:element>
    <xsd:element name="Dileme" ma:index="17" nillable="true" ma:displayName="Dileme" ma:description="Dileme" ma:internalName="Dileme">
      <xsd:simpleType>
        <xsd:restriction base="dms:Note">
          <xsd:maxLength value="255"/>
        </xsd:restriction>
      </xsd:simpleType>
    </xsd:element>
    <xsd:element name="Izradio" ma:index="18" nillable="true" ma:displayName="Izradio" ma:description="Popis osoba koje su izradile dokument" ma:list="UserInfo" ma:SharePointGroup="0" ma:internalName="Izradio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ezentira" ma:index="19" nillable="true" ma:displayName="Prezentira" ma:description="Popis osoba koje prezentiraju dokument" ma:list="UserInfo" ma:SharePointGroup="0" ma:internalName="Prezentira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ijedlogPostupanja" ma:index="20" nillable="true" ma:displayName="PrijedlogPostupanja" ma:description="Prijedlog postupanja" ma:internalName="PrijedlogPostupanja">
      <xsd:simpleType>
        <xsd:restriction base="dms:Note">
          <xsd:maxLength value="255"/>
        </xsd:restriction>
      </xsd:simpleType>
    </xsd:element>
    <xsd:element name="StatusDokumenta" ma:index="21" ma:displayName="StatusDokumenta" ma:default="-" ma:description="Status dokumenta unutar organizacijske jedinice" ma:format="Dropdown" ma:internalName="StatusDokumenta" ma:readOnly="false">
      <xsd:simpleType>
        <xsd:restriction base="dms:Choice">
          <xsd:enumeration value="-"/>
          <xsd:enumeration value="U izradi"/>
          <xsd:enumeration value="Za autorizaciju"/>
          <xsd:enumeration value="Za doraditi"/>
          <xsd:enumeration value="Predautorizirano"/>
          <xsd:enumeration value="Autorizirano"/>
          <xsd:enumeration value="Finalno"/>
        </xsd:restriction>
      </xsd:simpleType>
    </xsd:element>
    <xsd:element name="VrstaDokumenta" ma:index="22" ma:displayName="VrstaDokumenta" ma:default="-" ma:description="Precizna vrsta dokumenta" ma:format="Dropdown" ma:internalName="VrstaDokumenta" ma:readOnly="false">
      <xsd:simpleType>
        <xsd:restriction base="dms:Choice">
          <xsd:enumeration value="Rješenje"/>
          <xsd:enumeration value="Mišljenje"/>
          <xsd:enumeration value="Odluka"/>
          <xsd:enumeration value="Zaključak"/>
          <xsd:enumeration value="Pravilnik"/>
          <xsd:enumeration value="Pravilnik nacrt (za javnu raspravu)"/>
          <xsd:enumeration value="Tehnička uputa"/>
          <xsd:enumeration value="Kaznena prijava"/>
          <xsd:enumeration value="Optužni prijedlog"/>
          <xsd:enumeration value="Obavijest o nadzoru/ Zahtjev za pokretanje postupka nadzora"/>
          <xsd:enumeration value="Postupovnik (na razini Agencije)"/>
          <xsd:enumeration value="Postupovnik (sektorski)"/>
          <xsd:enumeration value="Zapisnik o nadzoru"/>
          <xsd:enumeration value="Zapisnik o ispitima za zastupnike i posrednike"/>
          <xsd:enumeration value="Metodologija"/>
          <xsd:enumeration value="Izvješće"/>
          <xsd:enumeration value="Analiza"/>
          <xsd:enumeration value="Informacija"/>
          <xsd:enumeration value="Prezentacija"/>
          <xsd:enumeration value="Dopis"/>
          <xsd:enumeration value="Prijedlog nabave (opreme/ usluga)"/>
          <xsd:enumeration value="Prijedlog zapošljavanja"/>
          <xsd:enumeration value="Odgovor na tužbu"/>
          <xsd:enumeration value="Očitovanje na tužbu"/>
          <xsd:enumeration value="-"/>
        </xsd:restriction>
      </xsd:simpleType>
    </xsd:element>
    <xsd:element name="Sazetak" ma:index="23" nillable="true" ma:displayName="Sazetak" ma:description="Sažetak dokumenta" ma:internalName="Sazetak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3" nillable="true" ma:displayName="NaslovTocke" ma:internalName="NaslovTocke">
      <xsd:simpleType>
        <xsd:restriction base="dms:Note"/>
      </xsd:simpleType>
    </xsd:element>
    <xsd:element name="Za_x0020_arhivu" ma:index="14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slovTocke xmlns="22baa3bd-a2fa-4ea9-9ebb-3a9c6a55952b" xsi:nil="true"/>
    <Za_x0020_arhivu xmlns="22baa3bd-a2fa-4ea9-9ebb-3a9c6a55952b" xsi:nil="true"/>
    <Izreka xmlns="d8745bc5-821e-4205-946a-621c2da728c8" xsi:nil="true"/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BrKolegija xmlns="d8745bc5-821e-4205-946a-621c2da728c8">14</BrKolegija>
    <Prezentira xmlns="d8745bc5-821e-4205-946a-621c2da728c8">
      <UserInfo>
        <DisplayName/>
        <AccountId xsi:nil="true"/>
        <AccountType/>
      </UserInfo>
    </Prezentira>
    <VrstaDokumenta xmlns="d8745bc5-821e-4205-946a-621c2da728c8">-</VrstaDokumenta>
    <Dileme xmlns="d8745bc5-821e-4205-946a-621c2da728c8" xsi:nil="true"/>
    <StatusDokumenta xmlns="d8745bc5-821e-4205-946a-621c2da728c8">-</StatusDokumenta>
    <PrijedlogPostupanja xmlns="d8745bc5-821e-4205-946a-621c2da728c8" xsi:nil="true"/>
    <Izradio xmlns="d8745bc5-821e-4205-946a-621c2da728c8">
      <UserInfo>
        <DisplayName/>
        <AccountId xsi:nil="true"/>
        <AccountType/>
      </UserInfo>
    </Izradio>
    <Sazetak xmlns="d8745bc5-821e-4205-946a-621c2da728c8" xsi:nil="true"/>
    <NamjenaDokumenta xmlns="d8745bc5-821e-4205-946a-621c2da728c8">
      <Value>Interno</Value>
    </NamjenaDokument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5D484F-D5B3-43B2-A877-BF0A030BCD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DCCF41-24CB-4C65-BC1A-8DD4804FF10C}">
  <ds:schemaRefs>
    <ds:schemaRef ds:uri="http://purl.org/dc/terms/"/>
    <ds:schemaRef ds:uri="http://purl.org/dc/dcmitype/"/>
    <ds:schemaRef ds:uri="d8745bc5-821e-4205-946a-621c2da728c8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22baa3bd-a2fa-4ea9-9ebb-3a9c6a55952b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BDF161-9E77-4A5E-B4EC-CAD3354194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Opći podaci</vt:lpstr>
      <vt:lpstr>BIL</vt:lpstr>
      <vt:lpstr>RDG</vt:lpstr>
      <vt:lpstr>INT</vt:lpstr>
      <vt:lpstr>IPK</vt:lpstr>
      <vt:lpstr>Bilješke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2015-06-05T18:17:20Z</dcterms:created>
  <dcterms:modified xsi:type="dcterms:W3CDTF">2019-04-16T22:40:48Z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0x0101009384FE02BF3CC6418D7EF3E825625254</vt:lpwstr>
  </property>
</Properties>
</file>