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-15" yWindow="-15" windowWidth="9720" windowHeight="11370" activeTab="1"/>
  </bookViews>
  <sheets>
    <sheet name="GENERAL" sheetId="26" r:id="rId1"/>
    <sheet name="BD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5">CAPITAL!$A$1:$M$40</definedName>
    <definedName name="_xlnm.Print_Area" localSheetId="4">CF!$A$1:$K$63</definedName>
    <definedName name="_xlnm.Print_Area" localSheetId="0">GENERAL!$A$1:$I$65</definedName>
    <definedName name="_xlnm.Print_Area" localSheetId="6">NOTES!$A$1:$J$38</definedName>
    <definedName name="_xlnm.Print_Area" localSheetId="3">'PL-cummulative'!$A$1:$L$100</definedName>
    <definedName name="razdoblje" localSheetId="0">[1]Naslovni!$E$7</definedName>
    <definedName name="razdoblje">[1]Naslovni!$E$7</definedName>
  </definedNames>
  <calcPr calcId="145621"/>
</workbook>
</file>

<file path=xl/calcChain.xml><?xml version="1.0" encoding="utf-8"?>
<calcChain xmlns="http://schemas.openxmlformats.org/spreadsheetml/2006/main">
  <c r="K39" i="20" l="1"/>
  <c r="J39" i="20"/>
  <c r="H39" i="20"/>
  <c r="K39" i="23" l="1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E35" i="23"/>
  <c r="K35" i="23" s="1"/>
  <c r="M35" i="23" s="1"/>
  <c r="M34" i="23"/>
  <c r="K34" i="23"/>
  <c r="M33" i="23"/>
  <c r="K33" i="23"/>
  <c r="M32" i="23"/>
  <c r="K32" i="23"/>
  <c r="M31" i="23"/>
  <c r="K31" i="23"/>
  <c r="L30" i="23"/>
  <c r="J30" i="23"/>
  <c r="I30" i="23"/>
  <c r="I28" i="23" s="1"/>
  <c r="H30" i="23"/>
  <c r="G30" i="23"/>
  <c r="G28" i="23" s="1"/>
  <c r="F30" i="23"/>
  <c r="E30" i="23"/>
  <c r="K30" i="23" s="1"/>
  <c r="M30" i="23" s="1"/>
  <c r="K29" i="23"/>
  <c r="M29" i="23" s="1"/>
  <c r="L28" i="23"/>
  <c r="J28" i="23"/>
  <c r="H28" i="23"/>
  <c r="F28" i="23"/>
  <c r="L27" i="23"/>
  <c r="L40" i="23" s="1"/>
  <c r="K26" i="23"/>
  <c r="M26" i="23" s="1"/>
  <c r="K25" i="23"/>
  <c r="M25" i="23" s="1"/>
  <c r="M22" i="23"/>
  <c r="K22" i="23"/>
  <c r="M21" i="23"/>
  <c r="K21" i="23"/>
  <c r="M20" i="23"/>
  <c r="K20" i="23"/>
  <c r="M19" i="23"/>
  <c r="K19" i="23"/>
  <c r="L18" i="23"/>
  <c r="J18" i="23"/>
  <c r="I18" i="23"/>
  <c r="H18" i="23"/>
  <c r="G18" i="23"/>
  <c r="F18" i="23"/>
  <c r="E18" i="23"/>
  <c r="K18" i="23" s="1"/>
  <c r="M18" i="23" s="1"/>
  <c r="M17" i="23"/>
  <c r="M16" i="23"/>
  <c r="K16" i="23"/>
  <c r="M15" i="23"/>
  <c r="K15" i="23"/>
  <c r="M14" i="23"/>
  <c r="K14" i="23"/>
  <c r="L13" i="23"/>
  <c r="J13" i="23"/>
  <c r="I13" i="23"/>
  <c r="I11" i="23" s="1"/>
  <c r="H13" i="23"/>
  <c r="G13" i="23"/>
  <c r="G11" i="23" s="1"/>
  <c r="F13" i="23"/>
  <c r="E13" i="23"/>
  <c r="K13" i="23" s="1"/>
  <c r="M13" i="23" s="1"/>
  <c r="K12" i="23"/>
  <c r="M12" i="23" s="1"/>
  <c r="L11" i="23"/>
  <c r="L23" i="23" s="1"/>
  <c r="J11" i="23"/>
  <c r="J23" i="23" s="1"/>
  <c r="J24" i="23" s="1"/>
  <c r="J27" i="23" s="1"/>
  <c r="J40" i="23" s="1"/>
  <c r="H11" i="23"/>
  <c r="H23" i="23" s="1"/>
  <c r="H24" i="23" s="1"/>
  <c r="H27" i="23" s="1"/>
  <c r="H40" i="23" s="1"/>
  <c r="F11" i="23"/>
  <c r="F23" i="23" s="1"/>
  <c r="F24" i="23" s="1"/>
  <c r="F27" i="23" s="1"/>
  <c r="F40" i="23" s="1"/>
  <c r="L10" i="23"/>
  <c r="J10" i="23"/>
  <c r="I10" i="23"/>
  <c r="I23" i="23" s="1"/>
  <c r="I24" i="23" s="1"/>
  <c r="I27" i="23" s="1"/>
  <c r="I40" i="23" s="1"/>
  <c r="H10" i="23"/>
  <c r="G10" i="23"/>
  <c r="G23" i="23" s="1"/>
  <c r="G24" i="23" s="1"/>
  <c r="G27" i="23" s="1"/>
  <c r="G40" i="23" s="1"/>
  <c r="F10" i="23"/>
  <c r="E10" i="23"/>
  <c r="K10" i="23" s="1"/>
  <c r="M10" i="23" s="1"/>
  <c r="K9" i="23"/>
  <c r="M9" i="23" s="1"/>
  <c r="K8" i="23"/>
  <c r="M8" i="23" s="1"/>
  <c r="K7" i="23"/>
  <c r="M7" i="23" s="1"/>
  <c r="K52" i="22"/>
  <c r="J52" i="22"/>
  <c r="K37" i="22"/>
  <c r="J37" i="22"/>
  <c r="K18" i="22"/>
  <c r="J18" i="22"/>
  <c r="K9" i="22"/>
  <c r="J9" i="22"/>
  <c r="K7" i="22"/>
  <c r="J7" i="22"/>
  <c r="K6" i="22"/>
  <c r="K58" i="22" s="1"/>
  <c r="K60" i="22" s="1"/>
  <c r="J6" i="22"/>
  <c r="J58" i="22" s="1"/>
  <c r="J60" i="22" s="1"/>
  <c r="J62" i="22" s="1"/>
  <c r="L99" i="28"/>
  <c r="I99" i="28"/>
  <c r="L98" i="28"/>
  <c r="I98" i="28"/>
  <c r="L97" i="28"/>
  <c r="I97" i="28"/>
  <c r="L95" i="28"/>
  <c r="I95" i="28"/>
  <c r="L94" i="28"/>
  <c r="I94" i="28"/>
  <c r="L93" i="28"/>
  <c r="I93" i="28"/>
  <c r="L92" i="28"/>
  <c r="I92" i="28"/>
  <c r="L91" i="28"/>
  <c r="I91" i="28"/>
  <c r="L90" i="28"/>
  <c r="I90" i="28"/>
  <c r="L89" i="28"/>
  <c r="I89" i="28"/>
  <c r="L88" i="28"/>
  <c r="I88" i="28"/>
  <c r="K87" i="28"/>
  <c r="J87" i="28"/>
  <c r="L87" i="28" s="1"/>
  <c r="H87" i="28"/>
  <c r="G87" i="28"/>
  <c r="I87" i="28" s="1"/>
  <c r="L84" i="28"/>
  <c r="I84" i="28"/>
  <c r="L83" i="28"/>
  <c r="I83" i="28"/>
  <c r="L81" i="28"/>
  <c r="I81" i="28"/>
  <c r="L80" i="28"/>
  <c r="I80" i="28"/>
  <c r="K79" i="28"/>
  <c r="J79" i="28"/>
  <c r="L79" i="28" s="1"/>
  <c r="H79" i="28"/>
  <c r="G79" i="28"/>
  <c r="I79" i="28" s="1"/>
  <c r="L77" i="28"/>
  <c r="I77" i="28"/>
  <c r="L76" i="28"/>
  <c r="I76" i="28"/>
  <c r="L75" i="28"/>
  <c r="I75" i="28"/>
  <c r="K74" i="28"/>
  <c r="J74" i="28"/>
  <c r="L74" i="28" s="1"/>
  <c r="H74" i="28"/>
  <c r="G74" i="28"/>
  <c r="I74" i="28" s="1"/>
  <c r="L73" i="28"/>
  <c r="I73" i="28"/>
  <c r="L72" i="28"/>
  <c r="I72" i="28"/>
  <c r="L71" i="28"/>
  <c r="I71" i="28"/>
  <c r="L70" i="28"/>
  <c r="I70" i="28"/>
  <c r="L69" i="28"/>
  <c r="I69" i="28"/>
  <c r="L68" i="28"/>
  <c r="I68" i="28"/>
  <c r="L67" i="28"/>
  <c r="I67" i="28"/>
  <c r="K66" i="28"/>
  <c r="J66" i="28"/>
  <c r="L66" i="28" s="1"/>
  <c r="H66" i="28"/>
  <c r="G66" i="28"/>
  <c r="I66" i="28" s="1"/>
  <c r="L65" i="28"/>
  <c r="I65" i="28"/>
  <c r="L64" i="28"/>
  <c r="I64" i="28"/>
  <c r="L63" i="28"/>
  <c r="I63" i="28"/>
  <c r="K62" i="28"/>
  <c r="J62" i="28"/>
  <c r="L62" i="28" s="1"/>
  <c r="H62" i="28"/>
  <c r="G62" i="28"/>
  <c r="I62" i="28" s="1"/>
  <c r="L61" i="28"/>
  <c r="I61" i="28"/>
  <c r="L60" i="28"/>
  <c r="I60" i="28"/>
  <c r="L59" i="28"/>
  <c r="I59" i="28"/>
  <c r="K58" i="28"/>
  <c r="J58" i="28"/>
  <c r="L58" i="28" s="1"/>
  <c r="H58" i="28"/>
  <c r="G58" i="28"/>
  <c r="I58" i="28" s="1"/>
  <c r="K57" i="28"/>
  <c r="J57" i="28"/>
  <c r="L57" i="28" s="1"/>
  <c r="H57" i="28"/>
  <c r="G57" i="28"/>
  <c r="I57" i="28" s="1"/>
  <c r="L56" i="28"/>
  <c r="I56" i="28"/>
  <c r="L55" i="28"/>
  <c r="I55" i="28"/>
  <c r="K54" i="28"/>
  <c r="J54" i="28"/>
  <c r="L54" i="28" s="1"/>
  <c r="H54" i="28"/>
  <c r="G54" i="28"/>
  <c r="I54" i="28" s="1"/>
  <c r="L53" i="28"/>
  <c r="I53" i="28"/>
  <c r="L52" i="28"/>
  <c r="I52" i="28"/>
  <c r="L51" i="28"/>
  <c r="I51" i="28"/>
  <c r="K50" i="28"/>
  <c r="J50" i="28"/>
  <c r="L50" i="28" s="1"/>
  <c r="H50" i="28"/>
  <c r="G50" i="28"/>
  <c r="I50" i="28" s="1"/>
  <c r="L49" i="28"/>
  <c r="I49" i="28"/>
  <c r="L48" i="28"/>
  <c r="I48" i="28"/>
  <c r="L47" i="28"/>
  <c r="I47" i="28"/>
  <c r="K46" i="28"/>
  <c r="J46" i="28"/>
  <c r="L46" i="28" s="1"/>
  <c r="H46" i="28"/>
  <c r="G46" i="28"/>
  <c r="I46" i="28" s="1"/>
  <c r="L45" i="28"/>
  <c r="I45" i="28"/>
  <c r="L44" i="28"/>
  <c r="I44" i="28"/>
  <c r="K43" i="28"/>
  <c r="J43" i="28"/>
  <c r="L43" i="28" s="1"/>
  <c r="H43" i="28"/>
  <c r="G43" i="28"/>
  <c r="I43" i="28" s="1"/>
  <c r="K42" i="28"/>
  <c r="J42" i="28"/>
  <c r="L42" i="28" s="1"/>
  <c r="H42" i="28"/>
  <c r="G42" i="28"/>
  <c r="I42" i="28" s="1"/>
  <c r="L41" i="28"/>
  <c r="I41" i="28"/>
  <c r="L40" i="28"/>
  <c r="I40" i="28"/>
  <c r="L39" i="28"/>
  <c r="I39" i="28"/>
  <c r="K38" i="28"/>
  <c r="J38" i="28"/>
  <c r="L38" i="28" s="1"/>
  <c r="H38" i="28"/>
  <c r="G38" i="28"/>
  <c r="I38" i="28" s="1"/>
  <c r="L37" i="28"/>
  <c r="I37" i="28"/>
  <c r="L36" i="28"/>
  <c r="I36" i="28"/>
  <c r="L35" i="28"/>
  <c r="I35" i="28"/>
  <c r="K34" i="28"/>
  <c r="J34" i="28"/>
  <c r="L34" i="28" s="1"/>
  <c r="H34" i="28"/>
  <c r="G34" i="28"/>
  <c r="I34" i="28" s="1"/>
  <c r="K33" i="28"/>
  <c r="K86" i="28" s="1"/>
  <c r="J33" i="28"/>
  <c r="J86" i="28" s="1"/>
  <c r="H33" i="28"/>
  <c r="H86" i="28" s="1"/>
  <c r="G33" i="28"/>
  <c r="G86" i="28" s="1"/>
  <c r="L32" i="28"/>
  <c r="I32" i="28"/>
  <c r="L31" i="28"/>
  <c r="I31" i="28"/>
  <c r="L30" i="28"/>
  <c r="I30" i="28"/>
  <c r="L29" i="28"/>
  <c r="I29" i="28"/>
  <c r="L28" i="28"/>
  <c r="I28" i="28"/>
  <c r="L27" i="28"/>
  <c r="I27" i="28"/>
  <c r="L26" i="28"/>
  <c r="I26" i="28"/>
  <c r="L25" i="28"/>
  <c r="I25" i="28"/>
  <c r="K24" i="28"/>
  <c r="J24" i="28"/>
  <c r="L24" i="28" s="1"/>
  <c r="H24" i="28"/>
  <c r="G24" i="28"/>
  <c r="I24" i="28" s="1"/>
  <c r="L23" i="28"/>
  <c r="I23" i="28"/>
  <c r="L22" i="28"/>
  <c r="I22" i="28"/>
  <c r="L21" i="28"/>
  <c r="I21" i="28"/>
  <c r="L20" i="28"/>
  <c r="I20" i="28"/>
  <c r="L19" i="28"/>
  <c r="I19" i="28"/>
  <c r="K18" i="28"/>
  <c r="J18" i="28"/>
  <c r="L18" i="28" s="1"/>
  <c r="H18" i="28"/>
  <c r="G18" i="28"/>
  <c r="I18" i="28" s="1"/>
  <c r="L17" i="28"/>
  <c r="I17" i="28"/>
  <c r="K16" i="28"/>
  <c r="J16" i="28"/>
  <c r="L16" i="28" s="1"/>
  <c r="H16" i="28"/>
  <c r="G16" i="28"/>
  <c r="I16" i="28" s="1"/>
  <c r="L15" i="28"/>
  <c r="I15" i="28"/>
  <c r="L14" i="28"/>
  <c r="I14" i="28"/>
  <c r="L13" i="28"/>
  <c r="I13" i="28"/>
  <c r="L12" i="28"/>
  <c r="I12" i="28"/>
  <c r="L11" i="28"/>
  <c r="I11" i="28"/>
  <c r="L10" i="28"/>
  <c r="I10" i="28"/>
  <c r="L9" i="28"/>
  <c r="I9" i="28"/>
  <c r="L8" i="28"/>
  <c r="I8" i="28"/>
  <c r="K7" i="28"/>
  <c r="K85" i="28" s="1"/>
  <c r="J7" i="28"/>
  <c r="J85" i="28" s="1"/>
  <c r="H7" i="28"/>
  <c r="H85" i="28" s="1"/>
  <c r="G7" i="28"/>
  <c r="G85" i="28" s="1"/>
  <c r="L99" i="21"/>
  <c r="I99" i="21"/>
  <c r="L98" i="21"/>
  <c r="I98" i="21"/>
  <c r="L97" i="21"/>
  <c r="I97" i="21"/>
  <c r="L95" i="21"/>
  <c r="I95" i="21"/>
  <c r="L94" i="21"/>
  <c r="I94" i="21"/>
  <c r="L93" i="21"/>
  <c r="I93" i="21"/>
  <c r="L92" i="21"/>
  <c r="I92" i="21"/>
  <c r="L91" i="21"/>
  <c r="I91" i="21"/>
  <c r="L90" i="21"/>
  <c r="I90" i="21"/>
  <c r="L89" i="21"/>
  <c r="I89" i="21"/>
  <c r="L88" i="21"/>
  <c r="I88" i="21"/>
  <c r="K87" i="21"/>
  <c r="J87" i="21"/>
  <c r="L87" i="21" s="1"/>
  <c r="H87" i="21"/>
  <c r="G87" i="21"/>
  <c r="I87" i="21" s="1"/>
  <c r="L84" i="21"/>
  <c r="I84" i="21"/>
  <c r="L83" i="21"/>
  <c r="I83" i="21"/>
  <c r="L81" i="21"/>
  <c r="I81" i="21"/>
  <c r="L80" i="21"/>
  <c r="I80" i="21"/>
  <c r="K79" i="21"/>
  <c r="J79" i="21"/>
  <c r="L79" i="21" s="1"/>
  <c r="H79" i="21"/>
  <c r="G79" i="21"/>
  <c r="I79" i="21" s="1"/>
  <c r="L77" i="21"/>
  <c r="I77" i="21"/>
  <c r="L76" i="21"/>
  <c r="I76" i="21"/>
  <c r="L75" i="21"/>
  <c r="I75" i="21"/>
  <c r="K74" i="21"/>
  <c r="J74" i="21"/>
  <c r="L74" i="21" s="1"/>
  <c r="H74" i="21"/>
  <c r="G74" i="21"/>
  <c r="I74" i="21" s="1"/>
  <c r="L73" i="21"/>
  <c r="I73" i="21"/>
  <c r="L72" i="21"/>
  <c r="I72" i="21"/>
  <c r="L71" i="21"/>
  <c r="I71" i="21"/>
  <c r="L70" i="21"/>
  <c r="I70" i="21"/>
  <c r="L69" i="21"/>
  <c r="I69" i="21"/>
  <c r="L68" i="21"/>
  <c r="I68" i="21"/>
  <c r="L67" i="21"/>
  <c r="I67" i="21"/>
  <c r="K66" i="21"/>
  <c r="J66" i="21"/>
  <c r="L66" i="21" s="1"/>
  <c r="H66" i="21"/>
  <c r="G66" i="21"/>
  <c r="I66" i="21" s="1"/>
  <c r="L65" i="21"/>
  <c r="I65" i="21"/>
  <c r="L64" i="21"/>
  <c r="I64" i="21"/>
  <c r="L63" i="21"/>
  <c r="I63" i="21"/>
  <c r="K62" i="21"/>
  <c r="J62" i="21"/>
  <c r="L62" i="21" s="1"/>
  <c r="H62" i="21"/>
  <c r="G62" i="21"/>
  <c r="I62" i="21" s="1"/>
  <c r="L61" i="21"/>
  <c r="I61" i="21"/>
  <c r="L60" i="21"/>
  <c r="I60" i="21"/>
  <c r="L59" i="21"/>
  <c r="I59" i="21"/>
  <c r="K58" i="21"/>
  <c r="J58" i="21"/>
  <c r="L58" i="21" s="1"/>
  <c r="H58" i="21"/>
  <c r="G58" i="21"/>
  <c r="I58" i="21" s="1"/>
  <c r="K57" i="21"/>
  <c r="J57" i="21"/>
  <c r="L57" i="21" s="1"/>
  <c r="H57" i="21"/>
  <c r="G57" i="21"/>
  <c r="I57" i="21" s="1"/>
  <c r="L56" i="21"/>
  <c r="I56" i="21"/>
  <c r="L55" i="21"/>
  <c r="I55" i="21"/>
  <c r="K54" i="21"/>
  <c r="J54" i="21"/>
  <c r="L54" i="21" s="1"/>
  <c r="H54" i="21"/>
  <c r="G54" i="21"/>
  <c r="I54" i="21" s="1"/>
  <c r="L53" i="21"/>
  <c r="I53" i="21"/>
  <c r="L52" i="21"/>
  <c r="I52" i="21"/>
  <c r="L51" i="21"/>
  <c r="I51" i="21"/>
  <c r="K50" i="21"/>
  <c r="J50" i="21"/>
  <c r="L50" i="21" s="1"/>
  <c r="H50" i="21"/>
  <c r="G50" i="21"/>
  <c r="I50" i="21" s="1"/>
  <c r="L49" i="21"/>
  <c r="I49" i="21"/>
  <c r="L48" i="21"/>
  <c r="I48" i="21"/>
  <c r="L47" i="21"/>
  <c r="I47" i="21"/>
  <c r="K46" i="21"/>
  <c r="J46" i="21"/>
  <c r="L46" i="21" s="1"/>
  <c r="H46" i="21"/>
  <c r="G46" i="21"/>
  <c r="I46" i="21" s="1"/>
  <c r="L45" i="21"/>
  <c r="I45" i="21"/>
  <c r="L44" i="21"/>
  <c r="I44" i="21"/>
  <c r="K43" i="21"/>
  <c r="J43" i="21"/>
  <c r="L43" i="21" s="1"/>
  <c r="H43" i="21"/>
  <c r="G43" i="21"/>
  <c r="I43" i="21" s="1"/>
  <c r="K42" i="21"/>
  <c r="J42" i="21"/>
  <c r="L42" i="21" s="1"/>
  <c r="H42" i="21"/>
  <c r="G42" i="21"/>
  <c r="I42" i="21" s="1"/>
  <c r="L41" i="21"/>
  <c r="I41" i="21"/>
  <c r="L40" i="21"/>
  <c r="I40" i="21"/>
  <c r="L39" i="21"/>
  <c r="I39" i="21"/>
  <c r="K38" i="21"/>
  <c r="J38" i="21"/>
  <c r="L38" i="21" s="1"/>
  <c r="H38" i="21"/>
  <c r="G38" i="21"/>
  <c r="I38" i="21" s="1"/>
  <c r="L37" i="21"/>
  <c r="I37" i="21"/>
  <c r="L36" i="21"/>
  <c r="I36" i="21"/>
  <c r="L35" i="21"/>
  <c r="I35" i="21"/>
  <c r="K34" i="21"/>
  <c r="J34" i="21"/>
  <c r="L34" i="21" s="1"/>
  <c r="H34" i="21"/>
  <c r="G34" i="21"/>
  <c r="I34" i="21" s="1"/>
  <c r="K33" i="21"/>
  <c r="K86" i="21" s="1"/>
  <c r="J33" i="21"/>
  <c r="J86" i="21" s="1"/>
  <c r="L86" i="21" s="1"/>
  <c r="H33" i="21"/>
  <c r="H86" i="21" s="1"/>
  <c r="G33" i="21"/>
  <c r="G86" i="21" s="1"/>
  <c r="L32" i="21"/>
  <c r="I32" i="21"/>
  <c r="L31" i="21"/>
  <c r="I31" i="21"/>
  <c r="L30" i="21"/>
  <c r="I30" i="21"/>
  <c r="L29" i="21"/>
  <c r="I29" i="21"/>
  <c r="L28" i="21"/>
  <c r="I28" i="21"/>
  <c r="L27" i="21"/>
  <c r="I27" i="21"/>
  <c r="L26" i="21"/>
  <c r="I26" i="21"/>
  <c r="L25" i="21"/>
  <c r="I25" i="21"/>
  <c r="J24" i="21"/>
  <c r="L24" i="21" s="1"/>
  <c r="H24" i="21"/>
  <c r="G24" i="21"/>
  <c r="I24" i="21" s="1"/>
  <c r="L23" i="21"/>
  <c r="I23" i="21"/>
  <c r="L22" i="21"/>
  <c r="I22" i="21"/>
  <c r="L21" i="21"/>
  <c r="I21" i="21"/>
  <c r="L20" i="21"/>
  <c r="I20" i="21"/>
  <c r="L19" i="21"/>
  <c r="I19" i="21"/>
  <c r="J18" i="21"/>
  <c r="L18" i="21" s="1"/>
  <c r="H18" i="21"/>
  <c r="G18" i="21"/>
  <c r="I18" i="21" s="1"/>
  <c r="L17" i="21"/>
  <c r="I17" i="21"/>
  <c r="K16" i="21"/>
  <c r="J16" i="21"/>
  <c r="L16" i="21" s="1"/>
  <c r="H16" i="21"/>
  <c r="G16" i="21"/>
  <c r="I16" i="21" s="1"/>
  <c r="L15" i="21"/>
  <c r="I15" i="21"/>
  <c r="L14" i="21"/>
  <c r="I14" i="21"/>
  <c r="L13" i="21"/>
  <c r="I13" i="21"/>
  <c r="L12" i="21"/>
  <c r="I12" i="21"/>
  <c r="L11" i="21"/>
  <c r="I11" i="21"/>
  <c r="L10" i="21"/>
  <c r="I10" i="21"/>
  <c r="L9" i="21"/>
  <c r="I9" i="21"/>
  <c r="L8" i="21"/>
  <c r="I8" i="21"/>
  <c r="K7" i="21"/>
  <c r="K85" i="21" s="1"/>
  <c r="J7" i="21"/>
  <c r="J85" i="21" s="1"/>
  <c r="L85" i="21" s="1"/>
  <c r="H7" i="21"/>
  <c r="H85" i="21" s="1"/>
  <c r="G7" i="21"/>
  <c r="G85" i="21" s="1"/>
  <c r="L132" i="20"/>
  <c r="I132" i="20"/>
  <c r="L131" i="20"/>
  <c r="I131" i="20"/>
  <c r="K130" i="20"/>
  <c r="J130" i="20"/>
  <c r="L130" i="20" s="1"/>
  <c r="H130" i="20"/>
  <c r="G130" i="20"/>
  <c r="I130" i="20" s="1"/>
  <c r="L128" i="20"/>
  <c r="I128" i="20"/>
  <c r="L126" i="20"/>
  <c r="I126" i="20"/>
  <c r="L125" i="20"/>
  <c r="I125" i="20"/>
  <c r="K124" i="20"/>
  <c r="J124" i="20"/>
  <c r="L124" i="20" s="1"/>
  <c r="H124" i="20"/>
  <c r="G124" i="20"/>
  <c r="I124" i="20" s="1"/>
  <c r="L123" i="20"/>
  <c r="I123" i="20"/>
  <c r="L122" i="20"/>
  <c r="I122" i="20"/>
  <c r="L121" i="20"/>
  <c r="I121" i="20"/>
  <c r="L120" i="20"/>
  <c r="I120" i="20"/>
  <c r="K119" i="20"/>
  <c r="J119" i="20"/>
  <c r="L119" i="20" s="1"/>
  <c r="H119" i="20"/>
  <c r="G119" i="20"/>
  <c r="I119" i="20" s="1"/>
  <c r="L118" i="20"/>
  <c r="I118" i="20"/>
  <c r="L117" i="20"/>
  <c r="I117" i="20"/>
  <c r="L116" i="20"/>
  <c r="I116" i="20"/>
  <c r="K115" i="20"/>
  <c r="J115" i="20"/>
  <c r="L115" i="20" s="1"/>
  <c r="H115" i="20"/>
  <c r="G115" i="20"/>
  <c r="I115" i="20" s="1"/>
  <c r="L114" i="20"/>
  <c r="I114" i="20"/>
  <c r="L113" i="20"/>
  <c r="I113" i="20"/>
  <c r="L112" i="20"/>
  <c r="I112" i="20"/>
  <c r="K111" i="20"/>
  <c r="J111" i="20"/>
  <c r="L111" i="20" s="1"/>
  <c r="H111" i="20"/>
  <c r="G111" i="20"/>
  <c r="I111" i="20" s="1"/>
  <c r="L110" i="20"/>
  <c r="I110" i="20"/>
  <c r="L109" i="20"/>
  <c r="I109" i="20"/>
  <c r="K108" i="20"/>
  <c r="J108" i="20"/>
  <c r="L108" i="20" s="1"/>
  <c r="H108" i="20"/>
  <c r="G108" i="20"/>
  <c r="I108" i="20" s="1"/>
  <c r="L107" i="20"/>
  <c r="I107" i="20"/>
  <c r="L106" i="20"/>
  <c r="I106" i="20"/>
  <c r="L105" i="20"/>
  <c r="I105" i="20"/>
  <c r="L104" i="20"/>
  <c r="I104" i="20"/>
  <c r="L103" i="20"/>
  <c r="I103" i="20"/>
  <c r="L102" i="20"/>
  <c r="I102" i="20"/>
  <c r="L101" i="20"/>
  <c r="I101" i="20"/>
  <c r="K100" i="20"/>
  <c r="J100" i="20"/>
  <c r="L100" i="20" s="1"/>
  <c r="H100" i="20"/>
  <c r="G100" i="20"/>
  <c r="I100" i="20" s="1"/>
  <c r="L99" i="20"/>
  <c r="I99" i="20"/>
  <c r="L98" i="20"/>
  <c r="I98" i="20"/>
  <c r="L97" i="20"/>
  <c r="I97" i="20"/>
  <c r="K96" i="20"/>
  <c r="J96" i="20"/>
  <c r="L96" i="20" s="1"/>
  <c r="H96" i="20"/>
  <c r="G96" i="20"/>
  <c r="I96" i="20" s="1"/>
  <c r="L95" i="20"/>
  <c r="I95" i="20"/>
  <c r="L94" i="20"/>
  <c r="I94" i="20"/>
  <c r="K93" i="20"/>
  <c r="J93" i="20"/>
  <c r="L93" i="20" s="1"/>
  <c r="H93" i="20"/>
  <c r="G93" i="20"/>
  <c r="I93" i="20" s="1"/>
  <c r="L92" i="20"/>
  <c r="I92" i="20"/>
  <c r="L91" i="20"/>
  <c r="I91" i="20"/>
  <c r="L90" i="20"/>
  <c r="I90" i="20"/>
  <c r="K89" i="20"/>
  <c r="J89" i="20"/>
  <c r="L89" i="20" s="1"/>
  <c r="H89" i="20"/>
  <c r="G89" i="20"/>
  <c r="I89" i="20" s="1"/>
  <c r="L88" i="20"/>
  <c r="I88" i="20"/>
  <c r="L87" i="20"/>
  <c r="I87" i="20"/>
  <c r="L86" i="20"/>
  <c r="I86" i="20"/>
  <c r="K85" i="20"/>
  <c r="J85" i="20"/>
  <c r="L85" i="20" s="1"/>
  <c r="H85" i="20"/>
  <c r="G85" i="20"/>
  <c r="I85" i="20" s="1"/>
  <c r="L84" i="20"/>
  <c r="I84" i="20"/>
  <c r="L83" i="20"/>
  <c r="I83" i="20"/>
  <c r="L82" i="20"/>
  <c r="I82" i="20"/>
  <c r="L81" i="20"/>
  <c r="I81" i="20"/>
  <c r="K80" i="20"/>
  <c r="J80" i="20"/>
  <c r="L80" i="20" s="1"/>
  <c r="H80" i="20"/>
  <c r="G80" i="20"/>
  <c r="I80" i="20" s="1"/>
  <c r="K79" i="20"/>
  <c r="K127" i="20" s="1"/>
  <c r="J79" i="20"/>
  <c r="J127" i="20" s="1"/>
  <c r="H79" i="20"/>
  <c r="H127" i="20" s="1"/>
  <c r="G79" i="20"/>
  <c r="G127" i="20" s="1"/>
  <c r="L77" i="20"/>
  <c r="I77" i="20"/>
  <c r="L75" i="20"/>
  <c r="I75" i="20"/>
  <c r="L74" i="20"/>
  <c r="I74" i="20"/>
  <c r="L73" i="20"/>
  <c r="I73" i="20"/>
  <c r="K72" i="20"/>
  <c r="J72" i="20"/>
  <c r="L72" i="20" s="1"/>
  <c r="H72" i="20"/>
  <c r="G72" i="20"/>
  <c r="I72" i="20" s="1"/>
  <c r="L71" i="20"/>
  <c r="I71" i="20"/>
  <c r="L70" i="20"/>
  <c r="I70" i="20"/>
  <c r="L69" i="20"/>
  <c r="I69" i="20"/>
  <c r="L68" i="20"/>
  <c r="I68" i="20"/>
  <c r="L67" i="20"/>
  <c r="I67" i="20"/>
  <c r="K66" i="20"/>
  <c r="J66" i="20"/>
  <c r="L66" i="20" s="1"/>
  <c r="H66" i="20"/>
  <c r="G66" i="20"/>
  <c r="I66" i="20" s="1"/>
  <c r="K65" i="20"/>
  <c r="J65" i="20"/>
  <c r="L65" i="20" s="1"/>
  <c r="H65" i="20"/>
  <c r="G65" i="20"/>
  <c r="I65" i="20" s="1"/>
  <c r="L64" i="20"/>
  <c r="I64" i="20"/>
  <c r="L63" i="20"/>
  <c r="I63" i="20"/>
  <c r="L62" i="20"/>
  <c r="I62" i="20"/>
  <c r="K61" i="20"/>
  <c r="J61" i="20"/>
  <c r="L61" i="20" s="1"/>
  <c r="H61" i="20"/>
  <c r="G61" i="20"/>
  <c r="I61" i="20" s="1"/>
  <c r="L60" i="20"/>
  <c r="I60" i="20"/>
  <c r="L59" i="20"/>
  <c r="I59" i="20"/>
  <c r="L58" i="20"/>
  <c r="I58" i="20"/>
  <c r="K57" i="20"/>
  <c r="J57" i="20"/>
  <c r="L57" i="20" s="1"/>
  <c r="H57" i="20"/>
  <c r="G57" i="20"/>
  <c r="I57" i="20" s="1"/>
  <c r="K56" i="20"/>
  <c r="J56" i="20"/>
  <c r="L56" i="20" s="1"/>
  <c r="H56" i="20"/>
  <c r="G56" i="20"/>
  <c r="I56" i="20" s="1"/>
  <c r="L55" i="20"/>
  <c r="I55" i="20"/>
  <c r="L54" i="20"/>
  <c r="I54" i="20"/>
  <c r="K53" i="20"/>
  <c r="J53" i="20"/>
  <c r="L53" i="20" s="1"/>
  <c r="H53" i="20"/>
  <c r="G53" i="20"/>
  <c r="I53" i="20" s="1"/>
  <c r="L52" i="20"/>
  <c r="I52" i="20"/>
  <c r="L51" i="20"/>
  <c r="I51" i="20"/>
  <c r="L50" i="20"/>
  <c r="I50" i="20"/>
  <c r="L49" i="20"/>
  <c r="I49" i="20"/>
  <c r="L48" i="20"/>
  <c r="I48" i="20"/>
  <c r="L47" i="20"/>
  <c r="I47" i="20"/>
  <c r="L46" i="20"/>
  <c r="I46" i="20"/>
  <c r="K45" i="20"/>
  <c r="J45" i="20"/>
  <c r="L45" i="20" s="1"/>
  <c r="H45" i="20"/>
  <c r="G45" i="20"/>
  <c r="I45" i="20" s="1"/>
  <c r="L44" i="20"/>
  <c r="I44" i="20"/>
  <c r="L43" i="20"/>
  <c r="I43" i="20"/>
  <c r="L42" i="20"/>
  <c r="I42" i="20"/>
  <c r="L41" i="20"/>
  <c r="I41" i="20"/>
  <c r="L40" i="20"/>
  <c r="I40" i="20"/>
  <c r="L39" i="20"/>
  <c r="G39" i="20"/>
  <c r="I39" i="20" s="1"/>
  <c r="L38" i="20"/>
  <c r="I38" i="20"/>
  <c r="L37" i="20"/>
  <c r="I37" i="20"/>
  <c r="L36" i="20"/>
  <c r="I36" i="20"/>
  <c r="L35" i="20"/>
  <c r="I35" i="20"/>
  <c r="L34" i="20"/>
  <c r="I34" i="20"/>
  <c r="K33" i="20"/>
  <c r="J33" i="20"/>
  <c r="L33" i="20" s="1"/>
  <c r="H33" i="20"/>
  <c r="G33" i="20"/>
  <c r="I33" i="20" s="1"/>
  <c r="L32" i="20"/>
  <c r="I32" i="20"/>
  <c r="L31" i="20"/>
  <c r="I31" i="20"/>
  <c r="L30" i="20"/>
  <c r="I30" i="20"/>
  <c r="L29" i="20"/>
  <c r="I29" i="20"/>
  <c r="K28" i="20"/>
  <c r="J28" i="20"/>
  <c r="L28" i="20" s="1"/>
  <c r="H28" i="20"/>
  <c r="G28" i="20"/>
  <c r="I28" i="20" s="1"/>
  <c r="L27" i="20"/>
  <c r="I27" i="20"/>
  <c r="L26" i="20"/>
  <c r="I26" i="20"/>
  <c r="K25" i="20"/>
  <c r="J25" i="20"/>
  <c r="L25" i="20" s="1"/>
  <c r="H25" i="20"/>
  <c r="G25" i="20"/>
  <c r="I25" i="20" s="1"/>
  <c r="K24" i="20"/>
  <c r="J24" i="20"/>
  <c r="H24" i="20"/>
  <c r="G24" i="20"/>
  <c r="L23" i="20"/>
  <c r="I23" i="20"/>
  <c r="L22" i="20"/>
  <c r="I22" i="20"/>
  <c r="L21" i="20"/>
  <c r="I21" i="20"/>
  <c r="K20" i="20"/>
  <c r="J20" i="20"/>
  <c r="L20" i="20" s="1"/>
  <c r="H20" i="20"/>
  <c r="G20" i="20"/>
  <c r="I20" i="20" s="1"/>
  <c r="L19" i="20"/>
  <c r="I19" i="20"/>
  <c r="K18" i="20"/>
  <c r="J18" i="20"/>
  <c r="H18" i="20"/>
  <c r="G18" i="20"/>
  <c r="L17" i="20"/>
  <c r="I17" i="20"/>
  <c r="L16" i="20"/>
  <c r="I16" i="20"/>
  <c r="L15" i="20"/>
  <c r="I15" i="20"/>
  <c r="K14" i="20"/>
  <c r="J14" i="20"/>
  <c r="L14" i="20" s="1"/>
  <c r="H14" i="20"/>
  <c r="G14" i="20"/>
  <c r="I14" i="20" s="1"/>
  <c r="L13" i="20"/>
  <c r="I13" i="20"/>
  <c r="L12" i="20"/>
  <c r="I12" i="20"/>
  <c r="K11" i="20"/>
  <c r="J11" i="20"/>
  <c r="L11" i="20" s="1"/>
  <c r="H11" i="20"/>
  <c r="G11" i="20"/>
  <c r="I11" i="20" s="1"/>
  <c r="L10" i="20"/>
  <c r="I10" i="20"/>
  <c r="L9" i="20"/>
  <c r="I9" i="20"/>
  <c r="K8" i="20"/>
  <c r="K76" i="20" s="1"/>
  <c r="J8" i="20"/>
  <c r="J76" i="20" s="1"/>
  <c r="H8" i="20"/>
  <c r="G8" i="20"/>
  <c r="I8" i="20" s="1"/>
  <c r="L18" i="20" l="1"/>
  <c r="L24" i="20"/>
  <c r="H76" i="20"/>
  <c r="I18" i="20"/>
  <c r="I24" i="20"/>
  <c r="E11" i="23"/>
  <c r="K11" i="23" s="1"/>
  <c r="M11" i="23" s="1"/>
  <c r="E28" i="23"/>
  <c r="K28" i="23" s="1"/>
  <c r="M28" i="23" s="1"/>
  <c r="I85" i="28"/>
  <c r="L85" i="28"/>
  <c r="I86" i="28"/>
  <c r="L86" i="28"/>
  <c r="I7" i="28"/>
  <c r="I33" i="28"/>
  <c r="G78" i="28"/>
  <c r="K78" i="28"/>
  <c r="K82" i="28" s="1"/>
  <c r="K96" i="28" s="1"/>
  <c r="L7" i="28"/>
  <c r="L33" i="28"/>
  <c r="H78" i="28"/>
  <c r="H82" i="28" s="1"/>
  <c r="H96" i="28" s="1"/>
  <c r="J78" i="28"/>
  <c r="I7" i="21"/>
  <c r="I85" i="21" s="1"/>
  <c r="I33" i="21"/>
  <c r="I86" i="21" s="1"/>
  <c r="G78" i="21"/>
  <c r="K78" i="21"/>
  <c r="K82" i="21" s="1"/>
  <c r="K96" i="21" s="1"/>
  <c r="L7" i="21"/>
  <c r="L33" i="21"/>
  <c r="H78" i="21"/>
  <c r="H82" i="21" s="1"/>
  <c r="H96" i="21" s="1"/>
  <c r="J78" i="21"/>
  <c r="I127" i="20"/>
  <c r="L127" i="20"/>
  <c r="I79" i="20"/>
  <c r="L79" i="20"/>
  <c r="L76" i="20"/>
  <c r="L8" i="20"/>
  <c r="G76" i="20"/>
  <c r="I76" i="20" l="1"/>
  <c r="E23" i="23"/>
  <c r="G82" i="28"/>
  <c r="I78" i="28"/>
  <c r="J82" i="28"/>
  <c r="L78" i="28"/>
  <c r="J82" i="21"/>
  <c r="L78" i="21"/>
  <c r="G82" i="21"/>
  <c r="I78" i="21"/>
  <c r="E24" i="23" l="1"/>
  <c r="K23" i="23"/>
  <c r="M23" i="23" s="1"/>
  <c r="J96" i="28"/>
  <c r="L96" i="28" s="1"/>
  <c r="L82" i="28"/>
  <c r="G96" i="28"/>
  <c r="I96" i="28" s="1"/>
  <c r="I82" i="28"/>
  <c r="G96" i="21"/>
  <c r="I96" i="21" s="1"/>
  <c r="I82" i="21"/>
  <c r="J96" i="21"/>
  <c r="L96" i="21" s="1"/>
  <c r="L82" i="21"/>
  <c r="E27" i="23" l="1"/>
  <c r="K24" i="23"/>
  <c r="M24" i="23" s="1"/>
  <c r="E40" i="23" l="1"/>
  <c r="K40" i="23" s="1"/>
  <c r="M40" i="23" s="1"/>
  <c r="K27" i="23"/>
  <c r="M27" i="23" s="1"/>
</calcChain>
</file>

<file path=xl/sharedStrings.xml><?xml version="1.0" encoding="utf-8"?>
<sst xmlns="http://schemas.openxmlformats.org/spreadsheetml/2006/main" count="545" uniqueCount="390">
  <si>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</si>
  <si>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</si>
  <si>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</si>
  <si>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</si>
  <si>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</si>
  <si>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</si>
  <si>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</si>
  <si>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</si>
  <si>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</si>
  <si>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</si>
  <si>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</si>
  <si>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</si>
  <si>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</si>
  <si>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</si>
  <si>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</si>
  <si>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</si>
  <si>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</si>
  <si>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</si>
  <si>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>ZAGREB</t>
  </si>
  <si>
    <t>MIRAMARSKA 22</t>
  </si>
  <si>
    <t>www.crosig.hr</t>
  </si>
  <si>
    <t>GRAD ZAGREB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</si>
  <si>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</si>
  <si>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</si>
  <si>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</si>
  <si>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</si>
  <si>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</si>
  <si>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</si>
  <si>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</si>
  <si>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</si>
  <si>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</si>
  <si>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</si>
  <si>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</si>
  <si>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</si>
  <si>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</si>
  <si>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</si>
  <si>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</si>
  <si>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</si>
  <si>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</si>
  <si>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</si>
  <si>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</si>
  <si>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</si>
  <si>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</si>
  <si>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</si>
  <si>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</si>
  <si>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</si>
  <si>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</si>
  <si>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</si>
  <si>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</si>
  <si>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</si>
  <si>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</si>
  <si>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</si>
  <si>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</si>
  <si>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</si>
  <si>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</si>
  <si>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</si>
  <si>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</si>
  <si>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</si>
  <si>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</si>
  <si>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</si>
  <si>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</si>
  <si>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</si>
  <si>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</si>
  <si>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</si>
  <si>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</si>
  <si>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</si>
  <si>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</si>
  <si>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</si>
  <si>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</si>
  <si>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</si>
  <si>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</si>
  <si>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</si>
  <si>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</si>
  <si>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</si>
  <si>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</si>
  <si>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</si>
  <si>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</si>
  <si>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</si>
  <si>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</si>
  <si>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</si>
  <si>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</si>
  <si>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</si>
  <si>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</si>
  <si>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</si>
  <si>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</si>
  <si>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</si>
  <si>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</si>
  <si>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</si>
  <si>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</si>
  <si>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</si>
  <si>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</si>
  <si>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</si>
  <si>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</si>
  <si>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</si>
  <si>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</si>
  <si>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</si>
  <si>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</si>
  <si>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</si>
  <si>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</si>
  <si>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</si>
  <si>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</si>
  <si>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</si>
  <si>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</si>
  <si>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</si>
  <si>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</si>
  <si>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</si>
  <si>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</si>
  <si>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</si>
  <si>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</si>
  <si>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</si>
  <si>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</si>
  <si>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</si>
  <si>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</si>
  <si>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</si>
  <si>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</si>
  <si>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</si>
  <si>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</si>
  <si>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</si>
  <si>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</si>
  <si>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</si>
  <si>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</si>
  <si>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</si>
  <si>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</si>
  <si>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</si>
  <si>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</si>
  <si>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</si>
  <si>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</si>
  <si>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</si>
  <si>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</si>
  <si>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</si>
  <si>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</si>
  <si>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</si>
  <si>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</si>
  <si>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</si>
  <si>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</si>
  <si>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</si>
  <si>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</si>
  <si>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</si>
  <si>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</si>
  <si>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</si>
  <si>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</si>
  <si>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</si>
  <si>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</si>
  <si>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</si>
  <si>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</si>
  <si>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</si>
  <si>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</si>
  <si>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</si>
  <si>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</si>
  <si>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</si>
  <si>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</si>
  <si>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</si>
  <si>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</si>
  <si>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</si>
  <si>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</si>
  <si>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</si>
  <si>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</si>
  <si>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</si>
  <si>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</si>
  <si>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</si>
  <si>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</si>
  <si>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</si>
  <si>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</si>
  <si>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</si>
  <si>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</si>
  <si>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</si>
  <si>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</si>
  <si>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</si>
  <si>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</si>
  <si>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</si>
  <si>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</si>
  <si>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</si>
  <si>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</si>
  <si>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</si>
  <si>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</si>
  <si>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</si>
  <si>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</si>
  <si>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</si>
  <si>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</si>
  <si>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</si>
  <si>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</si>
  <si>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</si>
  <si>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</si>
  <si>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</si>
  <si>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</si>
  <si>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</si>
  <si>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</si>
  <si>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</si>
  <si>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</si>
  <si>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</si>
  <si>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</si>
  <si>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</si>
  <si>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</si>
  <si>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</si>
  <si>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</si>
  <si>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</si>
  <si>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</si>
  <si>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</si>
  <si>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</si>
  <si>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</si>
  <si>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</si>
  <si>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</si>
  <si>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</si>
  <si>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</si>
  <si>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</si>
  <si>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</si>
  <si>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</si>
  <si>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</si>
  <si>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</si>
  <si>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</si>
  <si>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</si>
  <si>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</si>
  <si>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</si>
  <si>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</si>
  <si>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</si>
  <si>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</si>
  <si>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</si>
  <si>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</si>
  <si>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</si>
  <si>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</si>
  <si>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</si>
  <si>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</si>
  <si>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</si>
  <si>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</si>
  <si>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</si>
  <si>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</si>
  <si>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</si>
  <si>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</si>
  <si>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</si>
  <si>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</si>
  <si>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</si>
  <si>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</si>
  <si>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</si>
  <si>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</si>
  <si>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</si>
  <si>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</si>
  <si>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</si>
  <si>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</si>
  <si>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</si>
  <si>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</si>
  <si>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</si>
  <si>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</si>
  <si>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</si>
  <si>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</si>
  <si>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</si>
  <si>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</si>
  <si>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</si>
  <si>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</si>
  <si>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</si>
  <si>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</si>
  <si>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</si>
  <si>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</si>
  <si>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</si>
  <si>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</si>
  <si>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</si>
  <si>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</si>
  <si>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</si>
  <si>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</si>
  <si>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</si>
  <si>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</si>
  <si>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</si>
  <si>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</si>
  <si>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</si>
  <si>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</si>
  <si>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</si>
  <si>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</si>
  <si>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</si>
  <si>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</si>
  <si>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</si>
  <si>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</si>
  <si>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</si>
  <si>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</si>
  <si>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</si>
  <si>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</si>
  <si>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</si>
  <si>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</si>
  <si>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</si>
  <si>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</si>
  <si>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</si>
  <si>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</si>
  <si>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</si>
  <si>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</si>
  <si>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</si>
  <si>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</si>
  <si>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</si>
  <si>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</si>
  <si>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</si>
  <si>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</si>
  <si>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</si>
  <si>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</si>
  <si>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</si>
  <si>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</si>
  <si>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</si>
  <si>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</si>
  <si>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</si>
  <si>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</si>
  <si>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</si>
  <si>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</si>
  <si>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</si>
  <si>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</si>
  <si>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</si>
  <si>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</si>
  <si>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</si>
  <si>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</si>
  <si>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</si>
  <si>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</si>
  <si>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</si>
  <si>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</si>
  <si>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</si>
  <si>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</si>
  <si>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</si>
  <si>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</si>
  <si>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</si>
  <si>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</si>
  <si>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</si>
  <si>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</si>
  <si>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</si>
  <si>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</si>
  <si>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</si>
  <si>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</si>
  <si>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</si>
  <si>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</si>
  <si>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</si>
  <si>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</si>
  <si>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</si>
  <si>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</si>
  <si>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</si>
  <si>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</si>
  <si>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</si>
  <si>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</si>
  <si>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</si>
  <si>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</si>
  <si>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</si>
  <si>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</si>
  <si>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</si>
  <si>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</si>
  <si>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</si>
  <si>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</si>
  <si>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</si>
  <si>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</si>
  <si>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</si>
  <si>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</si>
  <si>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</si>
  <si>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</si>
  <si>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</si>
  <si>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</si>
  <si>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</si>
  <si>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</si>
  <si>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</si>
  <si>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</si>
  <si>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</si>
  <si>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</si>
  <si>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</si>
  <si>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</si>
  <si>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</si>
  <si>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</si>
  <si>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</si>
  <si>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</si>
  <si>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</si>
  <si>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</si>
  <si>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</si>
  <si>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</si>
  <si>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</si>
  <si>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</si>
  <si>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</si>
  <si>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</si>
  <si>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</si>
  <si>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</si>
  <si>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</si>
  <si>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</si>
  <si>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</si>
  <si>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</si>
  <si>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</si>
  <si>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</si>
  <si>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>Member of the Board</t>
  </si>
  <si>
    <t>President of the Board</t>
  </si>
  <si>
    <t>(signature of the person authorized to represent the company)</t>
  </si>
  <si>
    <t>Sanel Volarić</t>
  </si>
  <si>
    <t>01.01.2016.</t>
  </si>
  <si>
    <t>Volarić Sanel, Mišetić Nikola</t>
  </si>
  <si>
    <t>Nikola Mišetić</t>
  </si>
  <si>
    <t>30.06.2016.</t>
  </si>
  <si>
    <t>10 000</t>
  </si>
  <si>
    <t>Mario Lučić</t>
  </si>
  <si>
    <t>01/6333-107</t>
  </si>
  <si>
    <t>mario.lucic@crosig.hr</t>
  </si>
  <si>
    <t>As of: 30.06.2016.</t>
  </si>
  <si>
    <t>For period: 01.01.-30.06.2016.</t>
  </si>
  <si>
    <t>For period: 31.03.2016. - 30.06.2016.</t>
  </si>
  <si>
    <t>For period: 01.01.- 30.06.2016.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</si>
</sst>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#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</cellStyleXfs>
  <cellXfs count="39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 shrinkToFit="1"/>
      <protection locked="0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0" xfId="3" applyFont="1" applyAlignment="1"/>
    <xf numFmtId="0" fontId="18" fillId="0" borderId="0" xfId="3" applyFont="1">
      <alignment vertical="top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12" fillId="0" borderId="9" xfId="0" applyFont="1" applyFill="1" applyBorder="1" applyAlignment="1" applyProtection="1">
      <alignment vertical="top" wrapText="1"/>
      <protection hidden="1"/>
    </xf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3" fontId="2" fillId="0" borderId="1" xfId="0" applyNumberFormat="1" applyFont="1" applyFill="1" applyBorder="1" applyAlignment="1" applyProtection="1">
      <alignment vertical="center" shrinkToFit="1"/>
    </xf>
    <xf numFmtId="3" fontId="2" fillId="0" borderId="1" xfId="0" applyNumberFormat="1" applyFont="1" applyFill="1" applyBorder="1" applyAlignment="1" applyProtection="1">
      <alignment vertical="center" shrinkToFit="1"/>
      <protection hidden="1"/>
    </xf>
    <xf numFmtId="3" fontId="2" fillId="0" borderId="7" xfId="0" applyNumberFormat="1" applyFont="1" applyFill="1" applyBorder="1" applyAlignment="1" applyProtection="1">
      <alignment vertical="center" shrinkToFit="1"/>
      <protection hidden="1"/>
    </xf>
    <xf numFmtId="164" fontId="8" fillId="0" borderId="23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vertical="center" shrinkToFit="1"/>
      <protection hidden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1" xfId="0" applyNumberFormat="1" applyFont="1" applyFill="1" applyBorder="1" applyAlignment="1">
      <alignment horizontal="right" vertical="center" shrinkToFit="1"/>
    </xf>
    <xf numFmtId="0" fontId="1" fillId="0" borderId="0" xfId="3" applyFont="1" applyBorder="1" applyAlignment="1"/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" fillId="2" borderId="25" xfId="3" applyFont="1" applyFill="1" applyBorder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6" applyFont="1" applyAlignment="1"/>
    <xf numFmtId="0" fontId="17" fillId="0" borderId="0" xfId="0" applyFont="1" applyFill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165" fontId="2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18" fillId="2" borderId="0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protection hidden="1"/>
    </xf>
    <xf numFmtId="0" fontId="21" fillId="2" borderId="0" xfId="3" applyFont="1" applyFill="1" applyBorder="1" applyAlignment="1" applyProtection="1">
      <alignment horizontal="right" vertical="center" wrapText="1"/>
      <protection hidden="1"/>
    </xf>
    <xf numFmtId="0" fontId="21" fillId="2" borderId="0" xfId="3" applyFont="1" applyFill="1" applyBorder="1" applyAlignment="1" applyProtection="1">
      <alignment horizontal="right"/>
      <protection hidden="1"/>
    </xf>
    <xf numFmtId="0" fontId="21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2" borderId="0" xfId="3" applyFont="1" applyFill="1" applyBorder="1" applyAlignment="1" applyProtection="1">
      <alignment horizontal="left" vertical="center"/>
      <protection hidden="1"/>
    </xf>
    <xf numFmtId="0" fontId="28" fillId="2" borderId="0" xfId="3" applyFont="1" applyFill="1" applyBorder="1" applyAlignment="1" applyProtection="1">
      <alignment wrapText="1"/>
      <protection hidden="1"/>
    </xf>
    <xf numFmtId="0" fontId="28" fillId="2" borderId="0" xfId="3" applyFont="1" applyFill="1" applyBorder="1" applyProtection="1">
      <alignment vertical="top"/>
      <protection hidden="1"/>
    </xf>
    <xf numFmtId="0" fontId="28" fillId="2" borderId="0" xfId="3" applyFont="1" applyFill="1" applyBorder="1" applyAlignment="1" applyProtection="1">
      <alignment horizontal="left"/>
      <protection hidden="1"/>
    </xf>
    <xf numFmtId="0" fontId="18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 applyProtection="1">
      <alignment vertical="top"/>
      <protection hidden="1"/>
    </xf>
    <xf numFmtId="1" fontId="17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right" vertical="center"/>
      <protection locked="0" hidden="1"/>
    </xf>
    <xf numFmtId="0" fontId="19" fillId="2" borderId="0" xfId="3" applyFont="1" applyFill="1" applyBorder="1" applyProtection="1">
      <alignment vertical="top"/>
      <protection hidden="1"/>
    </xf>
    <xf numFmtId="0" fontId="17" fillId="2" borderId="17" xfId="3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>
      <alignment vertical="top"/>
    </xf>
    <xf numFmtId="0" fontId="19" fillId="2" borderId="0" xfId="3" applyFont="1" applyFill="1" applyBorder="1" applyAlignment="1" applyProtection="1">
      <protection hidden="1"/>
    </xf>
    <xf numFmtId="49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0" xfId="3" applyFont="1" applyFill="1" applyBorder="1" applyAlignment="1" applyProtection="1">
      <alignment horizontal="right" vertical="top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0" xfId="3" applyFont="1" applyFill="1" applyBorder="1" applyAlignment="1"/>
    <xf numFmtId="49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horizontal="left" vertical="top"/>
      <protection hidden="1"/>
    </xf>
    <xf numFmtId="0" fontId="18" fillId="2" borderId="0" xfId="3" applyFont="1" applyFill="1" applyBorder="1" applyAlignment="1" applyProtection="1">
      <alignment horizontal="left"/>
      <protection hidden="1"/>
    </xf>
    <xf numFmtId="0" fontId="18" fillId="2" borderId="25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6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/>
    <xf numFmtId="0" fontId="18" fillId="2" borderId="0" xfId="4" applyFont="1" applyFill="1" applyBorder="1" applyAlignment="1" applyProtection="1">
      <protection hidden="1"/>
    </xf>
    <xf numFmtId="0" fontId="17" fillId="2" borderId="0" xfId="3" applyFont="1" applyFill="1" applyBorder="1" applyAlignment="1" applyProtection="1">
      <alignment vertical="center"/>
      <protection hidden="1"/>
    </xf>
    <xf numFmtId="0" fontId="12" fillId="2" borderId="0" xfId="4" applyFont="1" applyFill="1" applyBorder="1" applyAlignment="1"/>
    <xf numFmtId="0" fontId="19" fillId="2" borderId="0" xfId="3" applyFont="1" applyFill="1" applyBorder="1" applyAlignment="1" applyProtection="1">
      <alignment horizontal="center" vertical="center" wrapText="1"/>
      <protection hidden="1"/>
    </xf>
    <xf numFmtId="0" fontId="19" fillId="2" borderId="0" xfId="3" applyFont="1" applyFill="1" applyBorder="1" applyAlignment="1" applyProtection="1">
      <alignment vertical="center"/>
      <protection hidden="1"/>
    </xf>
    <xf numFmtId="0" fontId="1" fillId="2" borderId="0" xfId="3" applyFont="1" applyFill="1" applyBorder="1" applyAlignment="1"/>
    <xf numFmtId="0" fontId="12" fillId="2" borderId="0" xfId="3" applyFont="1" applyFill="1" applyBorder="1" applyAlignment="1"/>
    <xf numFmtId="0" fontId="18" fillId="0" borderId="0" xfId="3" applyFont="1" applyBorder="1">
      <alignment vertical="top"/>
    </xf>
    <xf numFmtId="0" fontId="18" fillId="2" borderId="0" xfId="3" applyFont="1" applyFill="1" applyBorder="1" applyAlignment="1" applyProtection="1">
      <alignment horizontal="right" wrapText="1"/>
      <protection hidden="1"/>
    </xf>
    <xf numFmtId="0" fontId="2" fillId="2" borderId="0" xfId="6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6" applyFont="1" applyFill="1" applyBorder="1" applyAlignment="1" applyProtection="1">
      <alignment horizontal="right"/>
      <protection hidden="1"/>
    </xf>
    <xf numFmtId="0" fontId="16" fillId="2" borderId="0" xfId="4" applyFont="1" applyFill="1" applyBorder="1" applyAlignment="1"/>
    <xf numFmtId="0" fontId="18" fillId="2" borderId="0" xfId="3" applyFont="1" applyFill="1" applyBorder="1" applyAlignment="1" applyProtection="1">
      <alignment horizontal="right" vertical="top" wrapText="1"/>
      <protection hidden="1"/>
    </xf>
    <xf numFmtId="0" fontId="10" fillId="2" borderId="9" xfId="0" applyFont="1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 applyProtection="1">
      <alignment vertical="top" wrapText="1"/>
      <protection hidden="1"/>
    </xf>
    <xf numFmtId="0" fontId="2" fillId="2" borderId="9" xfId="0" applyFont="1" applyFill="1" applyBorder="1" applyAlignment="1">
      <alignment vertical="center"/>
    </xf>
    <xf numFmtId="0" fontId="0" fillId="2" borderId="0" xfId="0" applyFill="1"/>
    <xf numFmtId="164" fontId="8" fillId="0" borderId="12" xfId="0" applyNumberFormat="1" applyFont="1" applyFill="1" applyBorder="1" applyAlignment="1">
      <alignment horizontal="center" vertical="center"/>
    </xf>
    <xf numFmtId="165" fontId="2" fillId="0" borderId="7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74" xfId="0" applyNumberFormat="1" applyFont="1" applyFill="1" applyBorder="1" applyAlignment="1" applyProtection="1">
      <alignment horizontal="right" vertical="center" shrinkToFit="1"/>
      <protection hidden="1"/>
    </xf>
    <xf numFmtId="0" fontId="0" fillId="2" borderId="0" xfId="0" applyFill="1" applyBorder="1"/>
    <xf numFmtId="0" fontId="12" fillId="2" borderId="0" xfId="0" applyFont="1" applyFill="1"/>
    <xf numFmtId="0" fontId="12" fillId="2" borderId="0" xfId="4" applyFont="1" applyFill="1" applyAlignment="1"/>
    <xf numFmtId="0" fontId="16" fillId="2" borderId="0" xfId="4" applyFont="1" applyFill="1" applyAlignment="1"/>
    <xf numFmtId="0" fontId="1" fillId="2" borderId="0" xfId="3" applyFont="1" applyFill="1" applyAlignment="1"/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>
      <alignment horizontal="center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14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hidden="1"/>
    </xf>
    <xf numFmtId="0" fontId="19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25" xfId="3" applyFont="1" applyFill="1" applyBorder="1" applyAlignment="1">
      <alignment horizontal="left" vertical="center"/>
    </xf>
    <xf numFmtId="0" fontId="28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left" vertical="top" wrapText="1"/>
      <protection hidden="1"/>
    </xf>
    <xf numFmtId="0" fontId="18" fillId="2" borderId="0" xfId="3" applyFont="1" applyFill="1" applyBorder="1" applyAlignment="1" applyProtection="1">
      <alignment horizontal="left" vertical="top" indent="2"/>
      <protection hidden="1"/>
    </xf>
    <xf numFmtId="0" fontId="18" fillId="2" borderId="0" xfId="3" applyFont="1" applyFill="1" applyBorder="1" applyAlignment="1" applyProtection="1">
      <alignment horizontal="left" vertical="top" wrapText="1" indent="2"/>
      <protection hidden="1"/>
    </xf>
    <xf numFmtId="0" fontId="18" fillId="2" borderId="25" xfId="3" applyFont="1" applyFill="1" applyBorder="1" applyAlignment="1" applyProtection="1">
      <alignment horizontal="left" vertical="top" wrapText="1" indent="2"/>
      <protection hidden="1"/>
    </xf>
    <xf numFmtId="49" fontId="17" fillId="2" borderId="25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28" fillId="2" borderId="0" xfId="3" applyFont="1" applyFill="1" applyBorder="1" applyAlignment="1">
      <alignment horizontal="left" vertical="center"/>
    </xf>
    <xf numFmtId="0" fontId="17" fillId="2" borderId="0" xfId="3" applyFont="1" applyFill="1" applyBorder="1" applyAlignment="1" applyProtection="1">
      <protection locked="0" hidden="1"/>
    </xf>
    <xf numFmtId="3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locked="0" hidden="1"/>
    </xf>
    <xf numFmtId="49" fontId="17" fillId="2" borderId="0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3" fontId="17" fillId="0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0" borderId="0" xfId="3" applyFont="1" applyBorder="1" applyAlignment="1" applyProtection="1">
      <alignment vertical="top"/>
      <protection hidden="1"/>
    </xf>
    <xf numFmtId="3" fontId="2" fillId="0" borderId="1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9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>
      <alignment horizontal="right" vertical="center" shrinkToFit="1"/>
    </xf>
    <xf numFmtId="165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6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34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82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82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17" fillId="2" borderId="0" xfId="4" applyFont="1" applyFill="1" applyBorder="1" applyAlignment="1" applyProtection="1">
      <alignment horizontal="left"/>
      <protection hidden="1"/>
    </xf>
    <xf numFmtId="0" fontId="10" fillId="2" borderId="0" xfId="4" applyFont="1" applyFill="1" applyBorder="1" applyAlignment="1"/>
    <xf numFmtId="0" fontId="18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25" xfId="3" applyFont="1" applyFill="1" applyBorder="1" applyAlignment="1" applyProtection="1">
      <alignment horizontal="center"/>
      <protection hidden="1"/>
    </xf>
    <xf numFmtId="0" fontId="5" fillId="2" borderId="0" xfId="6" applyFont="1" applyFill="1" applyBorder="1" applyAlignment="1" applyProtection="1">
      <alignment horizontal="right" vertical="center" wrapText="1"/>
      <protection hidden="1"/>
    </xf>
    <xf numFmtId="0" fontId="5" fillId="2" borderId="32" xfId="6" applyFont="1" applyFill="1" applyBorder="1" applyAlignment="1" applyProtection="1">
      <alignment horizontal="right" wrapText="1"/>
      <protection hidden="1"/>
    </xf>
    <xf numFmtId="49" fontId="6" fillId="2" borderId="35" xfId="1" applyNumberFormat="1" applyFill="1" applyBorder="1" applyAlignment="1" applyProtection="1">
      <alignment horizontal="left" vertical="center"/>
      <protection locked="0" hidden="1"/>
    </xf>
    <xf numFmtId="49" fontId="17" fillId="2" borderId="9" xfId="3" applyNumberFormat="1" applyFont="1" applyFill="1" applyBorder="1" applyAlignment="1" applyProtection="1">
      <alignment horizontal="left" vertical="center"/>
      <protection locked="0" hidden="1"/>
    </xf>
    <xf numFmtId="49" fontId="17" fillId="2" borderId="36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right" vertical="center"/>
      <protection hidden="1"/>
    </xf>
    <xf numFmtId="0" fontId="5" fillId="2" borderId="32" xfId="6" applyFont="1" applyFill="1" applyBorder="1" applyAlignment="1" applyProtection="1">
      <alignment horizontal="right"/>
      <protection hidden="1"/>
    </xf>
    <xf numFmtId="0" fontId="17" fillId="0" borderId="35" xfId="3" applyFont="1" applyFill="1" applyBorder="1" applyAlignment="1" applyProtection="1">
      <alignment horizontal="left" vertical="center"/>
      <protection locked="0" hidden="1"/>
    </xf>
    <xf numFmtId="0" fontId="17" fillId="0" borderId="9" xfId="3" applyFont="1" applyFill="1" applyBorder="1" applyAlignment="1" applyProtection="1">
      <alignment horizontal="left" vertical="center"/>
      <protection locked="0" hidden="1"/>
    </xf>
    <xf numFmtId="0" fontId="17" fillId="0" borderId="36" xfId="3" applyFont="1" applyFill="1" applyBorder="1" applyAlignment="1" applyProtection="1">
      <alignment horizontal="left" vertical="center"/>
      <protection locked="0" hidden="1"/>
    </xf>
    <xf numFmtId="49" fontId="17" fillId="2" borderId="35" xfId="3" applyNumberFormat="1" applyFont="1" applyFill="1" applyBorder="1" applyAlignment="1" applyProtection="1">
      <alignment horizontal="left" vertical="center"/>
      <protection locked="0"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/>
    </xf>
    <xf numFmtId="0" fontId="18" fillId="2" borderId="0" xfId="3" applyFont="1" applyFill="1" applyBorder="1" applyAlignment="1" applyProtection="1">
      <alignment vertical="center"/>
      <protection hidden="1"/>
    </xf>
    <xf numFmtId="0" fontId="17" fillId="2" borderId="35" xfId="6" applyFont="1" applyFill="1" applyBorder="1" applyAlignment="1" applyProtection="1">
      <alignment horizontal="right" vertical="center"/>
      <protection locked="0" hidden="1"/>
    </xf>
    <xf numFmtId="0" fontId="18" fillId="2" borderId="9" xfId="6" applyFont="1" applyFill="1" applyBorder="1" applyAlignment="1"/>
    <xf numFmtId="0" fontId="18" fillId="2" borderId="36" xfId="6" applyFont="1" applyFill="1" applyBorder="1" applyAlignment="1"/>
    <xf numFmtId="49" fontId="17" fillId="2" borderId="35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6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5" xfId="3" applyNumberFormat="1" applyFont="1" applyFill="1" applyBorder="1" applyAlignment="1" applyProtection="1">
      <alignment horizontal="center" vertical="center"/>
      <protection locked="0" hidden="1"/>
    </xf>
    <xf numFmtId="49" fontId="17" fillId="2" borderId="36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35" xfId="3" applyFont="1" applyFill="1" applyBorder="1" applyAlignment="1" applyProtection="1">
      <alignment horizontal="left" vertical="center"/>
      <protection locked="0" hidden="1"/>
    </xf>
    <xf numFmtId="0" fontId="18" fillId="2" borderId="9" xfId="3" applyFont="1" applyFill="1" applyBorder="1" applyAlignment="1"/>
    <xf numFmtId="0" fontId="18" fillId="2" borderId="36" xfId="3" applyFont="1" applyFill="1" applyBorder="1" applyAlignment="1"/>
    <xf numFmtId="0" fontId="18" fillId="2" borderId="36" xfId="3" applyFont="1" applyFill="1" applyBorder="1" applyAlignment="1">
      <alignment horizontal="left" vertical="center"/>
    </xf>
    <xf numFmtId="0" fontId="17" fillId="2" borderId="9" xfId="6" applyFont="1" applyFill="1" applyBorder="1" applyAlignment="1" applyProtection="1">
      <alignment horizontal="right" vertical="center"/>
      <protection locked="0" hidden="1"/>
    </xf>
    <xf numFmtId="0" fontId="17" fillId="2" borderId="36" xfId="6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15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9" xfId="3" applyFont="1" applyFill="1" applyBorder="1" applyAlignment="1">
      <alignment horizontal="left"/>
    </xf>
    <xf numFmtId="0" fontId="18" fillId="2" borderId="36" xfId="3" applyFont="1" applyFill="1" applyBorder="1" applyAlignment="1">
      <alignment horizontal="left"/>
    </xf>
    <xf numFmtId="0" fontId="5" fillId="2" borderId="0" xfId="6" applyFont="1" applyFill="1" applyBorder="1" applyAlignment="1" applyProtection="1">
      <alignment horizontal="left" vertical="center"/>
      <protection hidden="1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vertical="center"/>
    </xf>
    <xf numFmtId="0" fontId="18" fillId="2" borderId="0" xfId="3" applyFont="1" applyFill="1" applyBorder="1" applyAlignment="1">
      <alignment horizontal="center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32" xfId="3" applyFont="1" applyFill="1" applyBorder="1" applyAlignment="1" applyProtection="1">
      <alignment horizontal="right"/>
      <protection hidden="1"/>
    </xf>
    <xf numFmtId="0" fontId="27" fillId="2" borderId="0" xfId="6" applyFont="1" applyFill="1" applyBorder="1" applyAlignment="1" applyProtection="1">
      <alignment horizontal="right" vertical="center"/>
      <protection hidden="1"/>
    </xf>
    <xf numFmtId="0" fontId="27" fillId="2" borderId="32" xfId="6" applyFont="1" applyFill="1" applyBorder="1" applyAlignment="1" applyProtection="1">
      <alignment horizontal="right"/>
      <protection hidden="1"/>
    </xf>
    <xf numFmtId="0" fontId="5" fillId="2" borderId="32" xfId="6" applyFont="1" applyFill="1" applyBorder="1" applyAlignment="1" applyProtection="1">
      <alignment horizontal="right" vertical="center"/>
      <protection hidden="1"/>
    </xf>
    <xf numFmtId="0" fontId="23" fillId="2" borderId="35" xfId="1" applyFont="1" applyFill="1" applyBorder="1" applyAlignment="1" applyProtection="1">
      <protection locked="0" hidden="1"/>
    </xf>
    <xf numFmtId="0" fontId="17" fillId="2" borderId="9" xfId="3" applyFont="1" applyFill="1" applyBorder="1" applyAlignment="1" applyProtection="1">
      <protection locked="0" hidden="1"/>
    </xf>
    <xf numFmtId="0" fontId="17" fillId="2" borderId="36" xfId="3" applyFont="1" applyFill="1" applyBorder="1" applyAlignment="1" applyProtection="1">
      <protection locked="0" hidden="1"/>
    </xf>
    <xf numFmtId="0" fontId="6" fillId="2" borderId="35" xfId="1" applyFill="1" applyBorder="1" applyAlignment="1" applyProtection="1"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0" fontId="27" fillId="2" borderId="0" xfId="6" applyFont="1" applyFill="1" applyBorder="1" applyAlignment="1" applyProtection="1">
      <alignment horizontal="right" vertical="center" wrapText="1"/>
      <protection hidden="1"/>
    </xf>
    <xf numFmtId="0" fontId="27" fillId="2" borderId="32" xfId="6" applyFont="1" applyFill="1" applyBorder="1" applyAlignment="1" applyProtection="1">
      <alignment horizontal="right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0" fontId="18" fillId="2" borderId="9" xfId="3" applyFont="1" applyFill="1" applyBorder="1" applyAlignment="1">
      <alignment horizontal="left" vertical="center"/>
    </xf>
    <xf numFmtId="0" fontId="22" fillId="2" borderId="0" xfId="3" applyFont="1" applyFill="1" applyBorder="1" applyAlignment="1" applyProtection="1">
      <alignment horizontal="left" vertical="center"/>
      <protection hidden="1"/>
    </xf>
    <xf numFmtId="0" fontId="11" fillId="2" borderId="0" xfId="3" applyFont="1" applyFill="1" applyBorder="1" applyAlignment="1">
      <alignment horizontal="left"/>
    </xf>
    <xf numFmtId="0" fontId="2" fillId="2" borderId="0" xfId="6" applyFont="1" applyFill="1" applyBorder="1" applyAlignment="1" applyProtection="1">
      <alignment horizontal="right" vertical="center" wrapText="1"/>
      <protection hidden="1"/>
    </xf>
    <xf numFmtId="0" fontId="2" fillId="2" borderId="0" xfId="6" applyFont="1" applyFill="1" applyBorder="1" applyAlignment="1" applyProtection="1">
      <alignment horizontal="right" wrapText="1"/>
      <protection hidden="1"/>
    </xf>
    <xf numFmtId="0" fontId="28" fillId="2" borderId="9" xfId="3" applyFont="1" applyFill="1" applyBorder="1" applyAlignment="1">
      <alignment horizontal="left" vertical="center"/>
    </xf>
    <xf numFmtId="0" fontId="28" fillId="2" borderId="36" xfId="3" applyFont="1" applyFill="1" applyBorder="1" applyAlignment="1">
      <alignment horizontal="left" vertical="center"/>
    </xf>
    <xf numFmtId="1" fontId="17" fillId="2" borderId="35" xfId="3" applyNumberFormat="1" applyFont="1" applyFill="1" applyBorder="1" applyAlignment="1" applyProtection="1">
      <alignment horizontal="center" vertical="center"/>
      <protection locked="0" hidden="1"/>
    </xf>
    <xf numFmtId="1" fontId="17" fillId="2" borderId="36" xfId="3" applyNumberFormat="1" applyFont="1" applyFill="1" applyBorder="1" applyAlignment="1" applyProtection="1">
      <alignment horizontal="center" vertical="center"/>
      <protection locked="0" hidden="1"/>
    </xf>
    <xf numFmtId="0" fontId="4" fillId="0" borderId="3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8" fillId="0" borderId="35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2" fillId="0" borderId="24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24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47" xfId="0" applyFont="1" applyFill="1" applyBorder="1" applyAlignment="1">
      <alignment vertical="top" wrapText="1"/>
    </xf>
    <xf numFmtId="0" fontId="8" fillId="0" borderId="48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left" vertical="center" shrinkToFit="1"/>
    </xf>
    <xf numFmtId="0" fontId="4" fillId="0" borderId="53" xfId="0" applyFont="1" applyFill="1" applyBorder="1" applyAlignment="1">
      <alignment horizontal="left" vertical="center" shrinkToFit="1"/>
    </xf>
    <xf numFmtId="0" fontId="8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vertical="center"/>
    </xf>
    <xf numFmtId="0" fontId="8" fillId="0" borderId="48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center"/>
    </xf>
    <xf numFmtId="0" fontId="2" fillId="0" borderId="48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/>
    </xf>
    <xf numFmtId="0" fontId="11" fillId="2" borderId="0" xfId="6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0" fontId="2" fillId="0" borderId="56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61" xfId="0" applyFont="1" applyFill="1" applyBorder="1" applyAlignment="1">
      <alignment vertical="center" wrapText="1"/>
    </xf>
    <xf numFmtId="0" fontId="2" fillId="0" borderId="62" xfId="0" applyFont="1" applyBorder="1" applyAlignment="1">
      <alignment wrapText="1"/>
    </xf>
    <xf numFmtId="0" fontId="2" fillId="0" borderId="63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/>
    </xf>
    <xf numFmtId="0" fontId="14" fillId="0" borderId="76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/>
    <xf numFmtId="0" fontId="12" fillId="2" borderId="0" xfId="0" applyFont="1" applyFill="1" applyBorder="1" applyAlignment="1"/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 wrapText="1"/>
    </xf>
    <xf numFmtId="0" fontId="13" fillId="0" borderId="80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  <xf numFmtId="3" fontId="0" fillId="0" borderId="0" xfId="0" applyNumberFormat="1" applyFill="1"/>
    <xf numFmtId="165" fontId="0" fillId="0" borderId="0" xfId="0" applyNumberFormat="1" applyFill="1"/>
    <xf numFmtId="3" fontId="12" fillId="0" borderId="0" xfId="0" applyNumberFormat="1" applyFont="1" applyFill="1"/>
  </cellXfs>
  <cellStyles count="7">
    <cellStyle name="Hyperlink" xfId="1" builtinId="8"/>
    <cellStyle name="Normal" xfId="0" builtinId="0"/>
    <cellStyle name="Normal 2 2" xfId="2"/>
    <cellStyle name="Normal_TFI-OSIG" xfId="3"/>
    <cellStyle name="Normal_TFI-POD" xfId="4"/>
    <cellStyle name="Obično_Knjiga2" xfId="5"/>
    <cellStyle name="Style 1" xfId="6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o.lucic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88"/>
  <sheetViews>
    <sheetView view="pageBreakPreview" topLeftCell="A16" zoomScaleNormal="100" zoomScaleSheetLayoutView="100" workbookViewId="0">
      <selection activeCell="H39" sqref="H39:I39"/>
    </sheetView>
  </sheetViews>
  <sheetFormatPr defaultRowHeight="12.75" x14ac:dyDescent="0.2"/>
  <cols>
    <col min="1" max="1" width="9.140625" style="23"/>
    <col min="2" max="2" width="12" style="23" customWidth="1"/>
    <col min="3" max="6" width="9.140625" style="23"/>
    <col min="7" max="7" width="17.7109375" style="23" customWidth="1"/>
    <col min="8" max="8" width="17" style="23" customWidth="1"/>
    <col min="9" max="10" width="23.85546875" style="23" customWidth="1"/>
    <col min="11" max="16384" width="9.140625" style="23"/>
  </cols>
  <sheetData>
    <row r="1" spans="1:11" ht="15.75" x14ac:dyDescent="0.25">
      <c r="A1" s="207" t="s">
        <v>22</v>
      </c>
      <c r="B1" s="208"/>
      <c r="C1" s="208"/>
      <c r="D1" s="124"/>
      <c r="E1" s="123"/>
      <c r="F1" s="123"/>
      <c r="G1" s="123"/>
      <c r="H1" s="123"/>
      <c r="I1" s="64"/>
      <c r="J1" s="123"/>
    </row>
    <row r="2" spans="1:11" ht="12.75" customHeight="1" x14ac:dyDescent="0.2">
      <c r="A2" s="247" t="s">
        <v>23</v>
      </c>
      <c r="B2" s="247"/>
      <c r="C2" s="247"/>
      <c r="D2" s="247"/>
      <c r="E2" s="149" t="s">
        <v>378</v>
      </c>
      <c r="F2" s="102"/>
      <c r="G2" s="150" t="s">
        <v>24</v>
      </c>
      <c r="H2" s="149" t="s">
        <v>381</v>
      </c>
      <c r="I2" s="151"/>
      <c r="J2" s="151"/>
      <c r="K2" s="24"/>
    </row>
    <row r="3" spans="1:11" x14ac:dyDescent="0.2">
      <c r="A3" s="122"/>
      <c r="B3" s="122"/>
      <c r="C3" s="122"/>
      <c r="D3" s="122"/>
      <c r="E3" s="121"/>
      <c r="F3" s="121"/>
      <c r="G3" s="122"/>
      <c r="H3" s="122"/>
      <c r="I3" s="152"/>
      <c r="J3" s="152"/>
      <c r="K3" s="24"/>
    </row>
    <row r="4" spans="1:11" ht="39.75" customHeight="1" x14ac:dyDescent="0.2">
      <c r="A4" s="248" t="s">
        <v>369</v>
      </c>
      <c r="B4" s="248"/>
      <c r="C4" s="248"/>
      <c r="D4" s="248"/>
      <c r="E4" s="248"/>
      <c r="F4" s="248"/>
      <c r="G4" s="248"/>
      <c r="H4" s="248"/>
      <c r="I4" s="248"/>
      <c r="J4" s="148"/>
      <c r="K4" s="24"/>
    </row>
    <row r="5" spans="1:11" x14ac:dyDescent="0.2">
      <c r="A5" s="82"/>
      <c r="B5" s="83"/>
      <c r="C5" s="83"/>
      <c r="D5" s="83"/>
      <c r="E5" s="84"/>
      <c r="F5" s="85"/>
      <c r="G5" s="86"/>
      <c r="H5" s="87"/>
      <c r="I5" s="83"/>
      <c r="J5" s="83"/>
      <c r="K5" s="24"/>
    </row>
    <row r="6" spans="1:11" x14ac:dyDescent="0.2">
      <c r="A6" s="235" t="s">
        <v>25</v>
      </c>
      <c r="B6" s="236"/>
      <c r="C6" s="215" t="s">
        <v>15</v>
      </c>
      <c r="D6" s="216"/>
      <c r="E6" s="88"/>
      <c r="F6" s="88"/>
      <c r="G6" s="88"/>
      <c r="H6" s="88"/>
      <c r="I6" s="88"/>
      <c r="J6" s="88"/>
      <c r="K6" s="24"/>
    </row>
    <row r="7" spans="1:11" x14ac:dyDescent="0.2">
      <c r="A7" s="146"/>
      <c r="B7" s="92"/>
      <c r="C7" s="89"/>
      <c r="D7" s="89"/>
      <c r="E7" s="88"/>
      <c r="F7" s="88"/>
      <c r="G7" s="88"/>
      <c r="H7" s="88"/>
      <c r="I7" s="88"/>
      <c r="J7" s="88"/>
      <c r="K7" s="24"/>
    </row>
    <row r="8" spans="1:11" ht="21.75" customHeight="1" x14ac:dyDescent="0.2">
      <c r="A8" s="245" t="s">
        <v>26</v>
      </c>
      <c r="B8" s="246"/>
      <c r="C8" s="215" t="s">
        <v>16</v>
      </c>
      <c r="D8" s="216"/>
      <c r="E8" s="88"/>
      <c r="F8" s="88"/>
      <c r="G8" s="88"/>
      <c r="H8" s="88"/>
      <c r="I8" s="89"/>
      <c r="J8" s="89"/>
      <c r="K8" s="24"/>
    </row>
    <row r="9" spans="1:11" x14ac:dyDescent="0.2">
      <c r="A9" s="126"/>
      <c r="B9" s="126"/>
      <c r="C9" s="90"/>
      <c r="D9" s="89"/>
      <c r="E9" s="89"/>
      <c r="F9" s="89"/>
      <c r="G9" s="89"/>
      <c r="H9" s="89"/>
      <c r="I9" s="89"/>
      <c r="J9" s="89"/>
      <c r="K9" s="24"/>
    </row>
    <row r="10" spans="1:11" ht="12.75" customHeight="1" x14ac:dyDescent="0.2">
      <c r="A10" s="252" t="s">
        <v>27</v>
      </c>
      <c r="B10" s="253"/>
      <c r="C10" s="215" t="s">
        <v>17</v>
      </c>
      <c r="D10" s="216"/>
      <c r="E10" s="89"/>
      <c r="F10" s="89"/>
      <c r="G10" s="89"/>
      <c r="H10" s="89"/>
      <c r="I10" s="89"/>
      <c r="J10" s="89"/>
      <c r="K10" s="24"/>
    </row>
    <row r="11" spans="1:11" x14ac:dyDescent="0.2">
      <c r="A11" s="253"/>
      <c r="B11" s="253"/>
      <c r="C11" s="89"/>
      <c r="D11" s="89"/>
      <c r="E11" s="89"/>
      <c r="F11" s="89"/>
      <c r="G11" s="89"/>
      <c r="H11" s="89"/>
      <c r="I11" s="89"/>
      <c r="J11" s="89"/>
      <c r="K11" s="24"/>
    </row>
    <row r="12" spans="1:11" x14ac:dyDescent="0.2">
      <c r="A12" s="201" t="s">
        <v>28</v>
      </c>
      <c r="B12" s="202"/>
      <c r="C12" s="217" t="s">
        <v>365</v>
      </c>
      <c r="D12" s="254"/>
      <c r="E12" s="254"/>
      <c r="F12" s="254"/>
      <c r="G12" s="254"/>
      <c r="H12" s="254"/>
      <c r="I12" s="255"/>
      <c r="J12" s="161"/>
      <c r="K12" s="24"/>
    </row>
    <row r="13" spans="1:11" ht="15.75" x14ac:dyDescent="0.25">
      <c r="A13" s="250"/>
      <c r="B13" s="251"/>
      <c r="C13" s="251"/>
      <c r="D13" s="91"/>
      <c r="E13" s="91"/>
      <c r="F13" s="91"/>
      <c r="G13" s="91"/>
      <c r="H13" s="91"/>
      <c r="I13" s="153"/>
      <c r="J13" s="91"/>
      <c r="K13" s="24"/>
    </row>
    <row r="14" spans="1:11" x14ac:dyDescent="0.2">
      <c r="A14" s="146"/>
      <c r="B14" s="92"/>
      <c r="C14" s="93"/>
      <c r="D14" s="82"/>
      <c r="E14" s="82"/>
      <c r="F14" s="82"/>
      <c r="G14" s="82"/>
      <c r="H14" s="82"/>
      <c r="I14" s="82"/>
      <c r="J14" s="82"/>
      <c r="K14" s="24"/>
    </row>
    <row r="15" spans="1:11" x14ac:dyDescent="0.2">
      <c r="A15" s="201" t="s">
        <v>29</v>
      </c>
      <c r="B15" s="202"/>
      <c r="C15" s="256" t="s">
        <v>382</v>
      </c>
      <c r="D15" s="257"/>
      <c r="E15" s="82"/>
      <c r="F15" s="217" t="s">
        <v>18</v>
      </c>
      <c r="G15" s="249"/>
      <c r="H15" s="249"/>
      <c r="I15" s="220"/>
      <c r="J15" s="91"/>
      <c r="K15" s="24"/>
    </row>
    <row r="16" spans="1:11" x14ac:dyDescent="0.2">
      <c r="A16" s="146"/>
      <c r="B16" s="92"/>
      <c r="C16" s="82"/>
      <c r="D16" s="82"/>
      <c r="E16" s="82"/>
      <c r="F16" s="82"/>
      <c r="G16" s="82"/>
      <c r="H16" s="82"/>
      <c r="I16" s="82"/>
      <c r="J16" s="82"/>
      <c r="K16" s="125"/>
    </row>
    <row r="17" spans="1:12" x14ac:dyDescent="0.2">
      <c r="A17" s="201" t="s">
        <v>30</v>
      </c>
      <c r="B17" s="202"/>
      <c r="C17" s="217" t="s">
        <v>19</v>
      </c>
      <c r="D17" s="249"/>
      <c r="E17" s="249"/>
      <c r="F17" s="249"/>
      <c r="G17" s="249"/>
      <c r="H17" s="249"/>
      <c r="I17" s="220"/>
      <c r="J17" s="91"/>
      <c r="K17" s="125"/>
    </row>
    <row r="18" spans="1:12" x14ac:dyDescent="0.2">
      <c r="A18" s="146"/>
      <c r="B18" s="92"/>
      <c r="C18" s="82"/>
      <c r="D18" s="82"/>
      <c r="E18" s="82"/>
      <c r="F18" s="82"/>
      <c r="G18" s="82"/>
      <c r="H18" s="82"/>
      <c r="I18" s="82"/>
      <c r="J18" s="82"/>
      <c r="K18" s="125"/>
    </row>
    <row r="19" spans="1:12" x14ac:dyDescent="0.2">
      <c r="A19" s="201" t="s">
        <v>31</v>
      </c>
      <c r="B19" s="239"/>
      <c r="C19" s="240"/>
      <c r="D19" s="241"/>
      <c r="E19" s="241"/>
      <c r="F19" s="241"/>
      <c r="G19" s="241"/>
      <c r="H19" s="241"/>
      <c r="I19" s="242"/>
      <c r="J19" s="162"/>
      <c r="K19" s="125"/>
    </row>
    <row r="20" spans="1:12" x14ac:dyDescent="0.2">
      <c r="A20" s="146"/>
      <c r="B20" s="92"/>
      <c r="C20" s="93"/>
      <c r="D20" s="82"/>
      <c r="E20" s="82"/>
      <c r="F20" s="82"/>
      <c r="G20" s="82"/>
      <c r="H20" s="82"/>
      <c r="I20" s="82"/>
      <c r="J20" s="82"/>
      <c r="K20" s="125"/>
    </row>
    <row r="21" spans="1:12" x14ac:dyDescent="0.2">
      <c r="A21" s="201" t="s">
        <v>32</v>
      </c>
      <c r="B21" s="239"/>
      <c r="C21" s="243" t="s">
        <v>20</v>
      </c>
      <c r="D21" s="241"/>
      <c r="E21" s="241"/>
      <c r="F21" s="241"/>
      <c r="G21" s="241"/>
      <c r="H21" s="241"/>
      <c r="I21" s="242"/>
      <c r="J21" s="162"/>
      <c r="K21" s="125"/>
    </row>
    <row r="22" spans="1:12" x14ac:dyDescent="0.2">
      <c r="A22" s="146"/>
      <c r="B22" s="92"/>
      <c r="C22" s="93"/>
      <c r="D22" s="82"/>
      <c r="E22" s="82"/>
      <c r="F22" s="82"/>
      <c r="G22" s="82"/>
      <c r="H22" s="82"/>
      <c r="I22" s="112"/>
      <c r="J22" s="82"/>
      <c r="K22" s="24"/>
    </row>
    <row r="23" spans="1:12" x14ac:dyDescent="0.2">
      <c r="A23" s="237" t="s">
        <v>33</v>
      </c>
      <c r="B23" s="238"/>
      <c r="C23" s="94">
        <v>133</v>
      </c>
      <c r="D23" s="217" t="s">
        <v>18</v>
      </c>
      <c r="E23" s="227"/>
      <c r="F23" s="228"/>
      <c r="G23" s="225"/>
      <c r="H23" s="226"/>
      <c r="I23" s="95"/>
      <c r="J23" s="95"/>
      <c r="K23" s="24"/>
    </row>
    <row r="24" spans="1:12" x14ac:dyDescent="0.2">
      <c r="A24" s="146"/>
      <c r="B24" s="92"/>
      <c r="C24" s="82"/>
      <c r="D24" s="96"/>
      <c r="E24" s="96"/>
      <c r="F24" s="96"/>
      <c r="G24" s="96"/>
      <c r="H24" s="82"/>
      <c r="I24" s="82"/>
      <c r="J24" s="82"/>
      <c r="K24" s="24"/>
    </row>
    <row r="25" spans="1:12" x14ac:dyDescent="0.2">
      <c r="A25" s="201" t="s">
        <v>34</v>
      </c>
      <c r="B25" s="202"/>
      <c r="C25" s="94">
        <v>21</v>
      </c>
      <c r="D25" s="217" t="s">
        <v>21</v>
      </c>
      <c r="E25" s="227"/>
      <c r="F25" s="227"/>
      <c r="G25" s="228"/>
      <c r="H25" s="127" t="s">
        <v>38</v>
      </c>
      <c r="I25" s="169">
        <v>2390</v>
      </c>
      <c r="J25" s="163"/>
      <c r="K25" s="125"/>
    </row>
    <row r="26" spans="1:12" x14ac:dyDescent="0.2">
      <c r="A26" s="146"/>
      <c r="B26" s="92"/>
      <c r="C26" s="82"/>
      <c r="D26" s="96"/>
      <c r="E26" s="96"/>
      <c r="F26" s="96"/>
      <c r="G26" s="92"/>
      <c r="H26" s="128" t="s">
        <v>39</v>
      </c>
      <c r="I26" s="170"/>
      <c r="J26" s="154"/>
      <c r="K26" s="125"/>
      <c r="L26" s="56"/>
    </row>
    <row r="27" spans="1:12" x14ac:dyDescent="0.2">
      <c r="A27" s="201" t="s">
        <v>35</v>
      </c>
      <c r="B27" s="202"/>
      <c r="C27" s="97" t="s">
        <v>367</v>
      </c>
      <c r="D27" s="98"/>
      <c r="E27" s="99"/>
      <c r="F27" s="100"/>
      <c r="G27" s="235" t="s">
        <v>40</v>
      </c>
      <c r="H27" s="236"/>
      <c r="I27" s="101" t="s">
        <v>366</v>
      </c>
      <c r="J27" s="164"/>
      <c r="K27" s="24"/>
    </row>
    <row r="28" spans="1:12" x14ac:dyDescent="0.2">
      <c r="A28" s="146"/>
      <c r="B28" s="92"/>
      <c r="C28" s="82"/>
      <c r="D28" s="100"/>
      <c r="E28" s="100"/>
      <c r="F28" s="100"/>
      <c r="G28" s="100"/>
      <c r="H28" s="82"/>
      <c r="I28" s="155"/>
      <c r="J28" s="155"/>
      <c r="K28" s="24"/>
    </row>
    <row r="29" spans="1:12" x14ac:dyDescent="0.2">
      <c r="A29" s="229" t="s">
        <v>36</v>
      </c>
      <c r="B29" s="230"/>
      <c r="C29" s="231"/>
      <c r="D29" s="231"/>
      <c r="E29" s="232" t="s">
        <v>37</v>
      </c>
      <c r="F29" s="233"/>
      <c r="G29" s="233"/>
      <c r="H29" s="234" t="s">
        <v>11</v>
      </c>
      <c r="I29" s="234"/>
      <c r="J29" s="147"/>
      <c r="K29" s="24"/>
    </row>
    <row r="30" spans="1:12" x14ac:dyDescent="0.2">
      <c r="A30" s="99"/>
      <c r="B30" s="99"/>
      <c r="C30" s="99"/>
      <c r="D30" s="82"/>
      <c r="E30" s="82"/>
      <c r="F30" s="82"/>
      <c r="G30" s="82"/>
      <c r="H30" s="102"/>
      <c r="I30" s="155"/>
      <c r="J30" s="155"/>
      <c r="K30" s="24"/>
    </row>
    <row r="31" spans="1:12" x14ac:dyDescent="0.2">
      <c r="A31" s="210"/>
      <c r="B31" s="221"/>
      <c r="C31" s="221"/>
      <c r="D31" s="222"/>
      <c r="E31" s="210"/>
      <c r="F31" s="221"/>
      <c r="G31" s="222"/>
      <c r="H31" s="213"/>
      <c r="I31" s="214"/>
      <c r="J31" s="165"/>
      <c r="K31" s="24"/>
    </row>
    <row r="32" spans="1:12" x14ac:dyDescent="0.2">
      <c r="A32" s="146"/>
      <c r="B32" s="92"/>
      <c r="C32" s="93"/>
      <c r="D32" s="223"/>
      <c r="E32" s="223"/>
      <c r="F32" s="223"/>
      <c r="G32" s="224"/>
      <c r="H32" s="82"/>
      <c r="I32" s="156"/>
      <c r="J32" s="156"/>
      <c r="K32" s="125"/>
    </row>
    <row r="33" spans="1:11" x14ac:dyDescent="0.2">
      <c r="A33" s="210"/>
      <c r="B33" s="211"/>
      <c r="C33" s="211"/>
      <c r="D33" s="212"/>
      <c r="E33" s="210"/>
      <c r="F33" s="211"/>
      <c r="G33" s="211"/>
      <c r="H33" s="213"/>
      <c r="I33" s="214"/>
      <c r="J33" s="165"/>
      <c r="K33" s="24"/>
    </row>
    <row r="34" spans="1:11" x14ac:dyDescent="0.2">
      <c r="A34" s="146"/>
      <c r="B34" s="92"/>
      <c r="C34" s="93"/>
      <c r="D34" s="103"/>
      <c r="E34" s="103"/>
      <c r="F34" s="103"/>
      <c r="G34" s="104"/>
      <c r="H34" s="82"/>
      <c r="I34" s="157"/>
      <c r="J34" s="157"/>
      <c r="K34" s="125"/>
    </row>
    <row r="35" spans="1:11" x14ac:dyDescent="0.2">
      <c r="A35" s="210"/>
      <c r="B35" s="211"/>
      <c r="C35" s="211"/>
      <c r="D35" s="212"/>
      <c r="E35" s="210"/>
      <c r="F35" s="211"/>
      <c r="G35" s="211"/>
      <c r="H35" s="213"/>
      <c r="I35" s="214"/>
      <c r="J35" s="165"/>
      <c r="K35" s="24"/>
    </row>
    <row r="36" spans="1:11" x14ac:dyDescent="0.2">
      <c r="A36" s="146"/>
      <c r="B36" s="92"/>
      <c r="C36" s="93"/>
      <c r="D36" s="103"/>
      <c r="E36" s="103"/>
      <c r="F36" s="103"/>
      <c r="G36" s="104"/>
      <c r="H36" s="82"/>
      <c r="I36" s="158"/>
      <c r="J36" s="157"/>
      <c r="K36" s="125"/>
    </row>
    <row r="37" spans="1:11" x14ac:dyDescent="0.2">
      <c r="A37" s="210"/>
      <c r="B37" s="211"/>
      <c r="C37" s="211"/>
      <c r="D37" s="212"/>
      <c r="E37" s="210"/>
      <c r="F37" s="211"/>
      <c r="G37" s="211"/>
      <c r="H37" s="213"/>
      <c r="I37" s="214"/>
      <c r="J37" s="165"/>
      <c r="K37" s="125"/>
    </row>
    <row r="38" spans="1:11" x14ac:dyDescent="0.2">
      <c r="A38" s="105"/>
      <c r="B38" s="105"/>
      <c r="C38" s="193"/>
      <c r="D38" s="194"/>
      <c r="E38" s="82"/>
      <c r="F38" s="193"/>
      <c r="G38" s="194"/>
      <c r="H38" s="82"/>
      <c r="I38" s="82"/>
      <c r="J38" s="82"/>
      <c r="K38" s="125"/>
    </row>
    <row r="39" spans="1:11" x14ac:dyDescent="0.2">
      <c r="A39" s="210"/>
      <c r="B39" s="211"/>
      <c r="C39" s="211"/>
      <c r="D39" s="212"/>
      <c r="E39" s="210"/>
      <c r="F39" s="211"/>
      <c r="G39" s="211"/>
      <c r="H39" s="213"/>
      <c r="I39" s="214"/>
      <c r="J39" s="165"/>
      <c r="K39" s="125"/>
    </row>
    <row r="40" spans="1:11" x14ac:dyDescent="0.2">
      <c r="A40" s="105"/>
      <c r="B40" s="105"/>
      <c r="C40" s="106"/>
      <c r="D40" s="107"/>
      <c r="E40" s="82"/>
      <c r="F40" s="106"/>
      <c r="G40" s="107"/>
      <c r="H40" s="82"/>
      <c r="I40" s="112"/>
      <c r="J40" s="82"/>
      <c r="K40" s="24"/>
    </row>
    <row r="41" spans="1:11" x14ac:dyDescent="0.2">
      <c r="A41" s="210"/>
      <c r="B41" s="211"/>
      <c r="C41" s="211"/>
      <c r="D41" s="212"/>
      <c r="E41" s="210"/>
      <c r="F41" s="211"/>
      <c r="G41" s="211"/>
      <c r="H41" s="213"/>
      <c r="I41" s="214"/>
      <c r="J41" s="165"/>
      <c r="K41" s="24"/>
    </row>
    <row r="42" spans="1:11" x14ac:dyDescent="0.2">
      <c r="A42" s="95"/>
      <c r="B42" s="108"/>
      <c r="C42" s="108"/>
      <c r="D42" s="108"/>
      <c r="E42" s="95"/>
      <c r="F42" s="108"/>
      <c r="G42" s="108"/>
      <c r="H42" s="109"/>
      <c r="I42" s="159"/>
      <c r="J42" s="109"/>
      <c r="K42" s="24"/>
    </row>
    <row r="43" spans="1:11" x14ac:dyDescent="0.2">
      <c r="A43" s="105"/>
      <c r="B43" s="105"/>
      <c r="C43" s="106"/>
      <c r="D43" s="107"/>
      <c r="E43" s="82"/>
      <c r="F43" s="106"/>
      <c r="G43" s="107"/>
      <c r="H43" s="82"/>
      <c r="I43" s="82"/>
      <c r="J43" s="82"/>
      <c r="K43" s="24"/>
    </row>
    <row r="44" spans="1:11" x14ac:dyDescent="0.2">
      <c r="A44" s="110"/>
      <c r="B44" s="110"/>
      <c r="C44" s="110"/>
      <c r="D44" s="111"/>
      <c r="E44" s="111"/>
      <c r="F44" s="110"/>
      <c r="G44" s="111"/>
      <c r="H44" s="111"/>
      <c r="I44" s="111"/>
      <c r="J44" s="111"/>
      <c r="K44" s="24"/>
    </row>
    <row r="45" spans="1:11" ht="12.75" customHeight="1" x14ac:dyDescent="0.2">
      <c r="A45" s="196" t="s">
        <v>41</v>
      </c>
      <c r="B45" s="197"/>
      <c r="C45" s="215"/>
      <c r="D45" s="216"/>
      <c r="E45" s="82"/>
      <c r="F45" s="217"/>
      <c r="G45" s="218"/>
      <c r="H45" s="218"/>
      <c r="I45" s="219"/>
      <c r="J45" s="108"/>
      <c r="K45" s="125"/>
    </row>
    <row r="46" spans="1:11" x14ac:dyDescent="0.2">
      <c r="A46" s="105"/>
      <c r="B46" s="105"/>
      <c r="C46" s="193"/>
      <c r="D46" s="194"/>
      <c r="E46" s="82"/>
      <c r="F46" s="193"/>
      <c r="G46" s="195"/>
      <c r="H46" s="112"/>
      <c r="I46" s="112"/>
      <c r="J46" s="82"/>
      <c r="K46" s="125"/>
    </row>
    <row r="47" spans="1:11" ht="12.75" customHeight="1" x14ac:dyDescent="0.2">
      <c r="A47" s="196" t="s">
        <v>42</v>
      </c>
      <c r="B47" s="197"/>
      <c r="C47" s="203" t="s">
        <v>383</v>
      </c>
      <c r="D47" s="204"/>
      <c r="E47" s="204"/>
      <c r="F47" s="204"/>
      <c r="G47" s="204"/>
      <c r="H47" s="204"/>
      <c r="I47" s="205"/>
      <c r="J47" s="166"/>
      <c r="K47" s="125"/>
    </row>
    <row r="48" spans="1:11" x14ac:dyDescent="0.2">
      <c r="A48" s="129"/>
      <c r="B48" s="129"/>
      <c r="C48" s="93"/>
      <c r="D48" s="82"/>
      <c r="E48" s="82"/>
      <c r="F48" s="82"/>
      <c r="G48" s="82"/>
      <c r="H48" s="82"/>
      <c r="I48" s="112"/>
      <c r="J48" s="82"/>
      <c r="K48" s="24"/>
    </row>
    <row r="49" spans="1:11" x14ac:dyDescent="0.2">
      <c r="A49" s="196" t="s">
        <v>43</v>
      </c>
      <c r="B49" s="197"/>
      <c r="C49" s="206" t="s">
        <v>384</v>
      </c>
      <c r="D49" s="199"/>
      <c r="E49" s="200"/>
      <c r="F49" s="82"/>
      <c r="G49" s="113" t="s">
        <v>13</v>
      </c>
      <c r="H49" s="206" t="s">
        <v>368</v>
      </c>
      <c r="I49" s="200"/>
      <c r="J49" s="167"/>
      <c r="K49" s="24"/>
    </row>
    <row r="50" spans="1:11" x14ac:dyDescent="0.2">
      <c r="A50" s="129"/>
      <c r="B50" s="129"/>
      <c r="C50" s="93"/>
      <c r="D50" s="82"/>
      <c r="E50" s="82"/>
      <c r="F50" s="82"/>
      <c r="G50" s="82"/>
      <c r="H50" s="82"/>
      <c r="I50" s="82"/>
      <c r="J50" s="82"/>
      <c r="K50" s="125"/>
    </row>
    <row r="51" spans="1:11" ht="12.75" customHeight="1" x14ac:dyDescent="0.2">
      <c r="A51" s="196" t="s">
        <v>31</v>
      </c>
      <c r="B51" s="197"/>
      <c r="C51" s="198" t="s">
        <v>385</v>
      </c>
      <c r="D51" s="199"/>
      <c r="E51" s="199"/>
      <c r="F51" s="199"/>
      <c r="G51" s="199"/>
      <c r="H51" s="199"/>
      <c r="I51" s="200"/>
      <c r="J51" s="167"/>
      <c r="K51" s="125"/>
    </row>
    <row r="52" spans="1:11" x14ac:dyDescent="0.2">
      <c r="A52" s="129"/>
      <c r="B52" s="129"/>
      <c r="C52" s="82"/>
      <c r="D52" s="82"/>
      <c r="E52" s="82"/>
      <c r="F52" s="82"/>
      <c r="G52" s="82"/>
      <c r="H52" s="82"/>
      <c r="I52" s="82"/>
      <c r="J52" s="82"/>
      <c r="K52" s="125"/>
    </row>
    <row r="53" spans="1:11" x14ac:dyDescent="0.2">
      <c r="A53" s="201" t="s">
        <v>44</v>
      </c>
      <c r="B53" s="202"/>
      <c r="C53" s="206" t="s">
        <v>379</v>
      </c>
      <c r="D53" s="199"/>
      <c r="E53" s="199"/>
      <c r="F53" s="199"/>
      <c r="G53" s="199"/>
      <c r="H53" s="199"/>
      <c r="I53" s="220"/>
      <c r="J53" s="91"/>
      <c r="K53" s="125"/>
    </row>
    <row r="54" spans="1:11" x14ac:dyDescent="0.2">
      <c r="A54" s="111"/>
      <c r="B54" s="111"/>
      <c r="C54" s="209" t="s">
        <v>45</v>
      </c>
      <c r="D54" s="209"/>
      <c r="E54" s="209"/>
      <c r="F54" s="209"/>
      <c r="G54" s="209"/>
      <c r="H54" s="209"/>
      <c r="I54" s="145"/>
      <c r="J54" s="145"/>
      <c r="K54" s="24"/>
    </row>
    <row r="55" spans="1:11" x14ac:dyDescent="0.2">
      <c r="A55" s="111"/>
      <c r="B55" s="111"/>
      <c r="C55" s="114"/>
      <c r="D55" s="114"/>
      <c r="E55" s="114"/>
      <c r="F55" s="114"/>
      <c r="G55" s="114"/>
      <c r="H55" s="114"/>
      <c r="I55" s="145"/>
      <c r="J55" s="145"/>
      <c r="K55" s="24"/>
    </row>
    <row r="56" spans="1:11" x14ac:dyDescent="0.2">
      <c r="A56" s="111"/>
      <c r="B56" s="189" t="s">
        <v>46</v>
      </c>
      <c r="C56" s="190"/>
      <c r="D56" s="190"/>
      <c r="E56" s="190"/>
      <c r="F56" s="115"/>
      <c r="G56" s="115"/>
      <c r="H56" s="115"/>
      <c r="I56" s="115"/>
      <c r="J56" s="115"/>
      <c r="K56" s="24"/>
    </row>
    <row r="57" spans="1:11" x14ac:dyDescent="0.2">
      <c r="A57" s="111"/>
      <c r="B57" s="191" t="s">
        <v>47</v>
      </c>
      <c r="C57" s="192"/>
      <c r="D57" s="192"/>
      <c r="E57" s="192"/>
      <c r="F57" s="192"/>
      <c r="G57" s="192"/>
      <c r="H57" s="192"/>
      <c r="I57" s="192"/>
      <c r="J57" s="144"/>
      <c r="K57" s="24"/>
    </row>
    <row r="58" spans="1:11" x14ac:dyDescent="0.2">
      <c r="A58" s="111"/>
      <c r="B58" s="191" t="s">
        <v>48</v>
      </c>
      <c r="C58" s="192"/>
      <c r="D58" s="192"/>
      <c r="E58" s="192"/>
      <c r="F58" s="192"/>
      <c r="G58" s="192"/>
      <c r="H58" s="192"/>
      <c r="I58" s="160"/>
      <c r="J58" s="160"/>
      <c r="K58" s="24"/>
    </row>
    <row r="59" spans="1:11" x14ac:dyDescent="0.2">
      <c r="A59" s="111"/>
      <c r="B59" s="116" t="s">
        <v>49</v>
      </c>
      <c r="C59" s="117"/>
      <c r="D59" s="117"/>
      <c r="E59" s="117"/>
      <c r="F59" s="117"/>
      <c r="G59" s="117"/>
      <c r="H59" s="117"/>
      <c r="I59" s="144"/>
      <c r="J59" s="144"/>
      <c r="K59" s="24"/>
    </row>
    <row r="60" spans="1:11" x14ac:dyDescent="0.2">
      <c r="A60" s="111"/>
      <c r="B60" s="116" t="s">
        <v>50</v>
      </c>
      <c r="C60" s="117"/>
      <c r="D60" s="117"/>
      <c r="E60" s="117"/>
      <c r="F60" s="117"/>
      <c r="G60" s="117"/>
      <c r="H60" s="120"/>
      <c r="I60" s="120"/>
      <c r="J60" s="120"/>
      <c r="K60" s="24"/>
    </row>
    <row r="61" spans="1:11" x14ac:dyDescent="0.2">
      <c r="A61" s="111"/>
      <c r="B61" s="118"/>
      <c r="C61" s="118"/>
      <c r="D61" s="118"/>
      <c r="E61" s="118"/>
      <c r="F61" s="118"/>
      <c r="G61" s="120"/>
      <c r="H61" s="130"/>
      <c r="I61" s="120"/>
      <c r="J61" s="120"/>
      <c r="K61" s="24"/>
    </row>
    <row r="62" spans="1:11" x14ac:dyDescent="0.2">
      <c r="A62" s="119" t="s">
        <v>12</v>
      </c>
      <c r="B62" s="82"/>
      <c r="C62" s="82"/>
      <c r="D62" s="82"/>
      <c r="E62" s="82"/>
      <c r="F62" s="82"/>
      <c r="G62" s="141" t="s">
        <v>374</v>
      </c>
      <c r="H62" s="142"/>
      <c r="I62" s="120" t="s">
        <v>375</v>
      </c>
      <c r="J62" s="120"/>
      <c r="K62" s="24"/>
    </row>
    <row r="63" spans="1:11" x14ac:dyDescent="0.2">
      <c r="A63" s="82"/>
      <c r="B63" s="82"/>
      <c r="C63" s="82"/>
      <c r="D63" s="82"/>
      <c r="E63" s="111"/>
      <c r="F63" s="99"/>
      <c r="G63" s="142"/>
      <c r="H63" s="142"/>
      <c r="I63" s="130"/>
      <c r="J63" s="130"/>
      <c r="K63" s="24"/>
    </row>
    <row r="64" spans="1:11" x14ac:dyDescent="0.2">
      <c r="A64" s="131"/>
      <c r="B64" s="131"/>
      <c r="C64" s="82"/>
      <c r="D64" s="82"/>
      <c r="E64" s="82"/>
      <c r="F64" s="82"/>
      <c r="G64" s="82" t="s">
        <v>380</v>
      </c>
      <c r="H64" s="99"/>
      <c r="I64" s="82" t="s">
        <v>377</v>
      </c>
      <c r="J64" s="82"/>
      <c r="K64" s="24"/>
    </row>
    <row r="65" spans="1:10" x14ac:dyDescent="0.2">
      <c r="A65" s="123"/>
      <c r="B65" s="123"/>
      <c r="C65" s="123"/>
      <c r="D65" s="123"/>
      <c r="E65" s="123"/>
      <c r="F65" s="123"/>
      <c r="G65" s="244" t="s">
        <v>376</v>
      </c>
      <c r="H65" s="244"/>
      <c r="I65" s="244"/>
      <c r="J65" s="168"/>
    </row>
    <row r="66" spans="1:10" x14ac:dyDescent="0.2">
      <c r="A66" s="143"/>
      <c r="B66" s="143"/>
      <c r="C66" s="143"/>
      <c r="D66" s="143"/>
      <c r="E66" s="143"/>
      <c r="F66" s="143"/>
      <c r="G66" s="143"/>
      <c r="H66" s="143"/>
      <c r="I66" s="123"/>
      <c r="J66" s="123"/>
    </row>
    <row r="67" spans="1:10" x14ac:dyDescent="0.2">
      <c r="I67" s="56"/>
      <c r="J67" s="56"/>
    </row>
    <row r="68" spans="1:10" x14ac:dyDescent="0.2">
      <c r="I68" s="56"/>
      <c r="J68" s="56"/>
    </row>
    <row r="69" spans="1:10" x14ac:dyDescent="0.2">
      <c r="I69" s="56"/>
      <c r="J69" s="56"/>
    </row>
    <row r="70" spans="1:10" x14ac:dyDescent="0.2">
      <c r="I70" s="56"/>
      <c r="J70" s="56"/>
    </row>
    <row r="71" spans="1:10" x14ac:dyDescent="0.2">
      <c r="I71" s="56"/>
      <c r="J71" s="56"/>
    </row>
    <row r="72" spans="1:10" x14ac:dyDescent="0.2">
      <c r="I72" s="56"/>
      <c r="J72" s="56"/>
    </row>
    <row r="73" spans="1:10" x14ac:dyDescent="0.2">
      <c r="I73" s="56"/>
      <c r="J73" s="56"/>
    </row>
    <row r="74" spans="1:10" x14ac:dyDescent="0.2">
      <c r="I74" s="56"/>
      <c r="J74" s="56"/>
    </row>
    <row r="75" spans="1:10" x14ac:dyDescent="0.2">
      <c r="I75" s="56"/>
      <c r="J75" s="56"/>
    </row>
    <row r="76" spans="1:10" x14ac:dyDescent="0.2">
      <c r="I76" s="56"/>
      <c r="J76" s="56"/>
    </row>
    <row r="77" spans="1:10" x14ac:dyDescent="0.2">
      <c r="I77" s="56"/>
      <c r="J77" s="56"/>
    </row>
    <row r="78" spans="1:10" x14ac:dyDescent="0.2">
      <c r="I78" s="56"/>
      <c r="J78" s="56"/>
    </row>
    <row r="79" spans="1:10" x14ac:dyDescent="0.2">
      <c r="I79" s="56"/>
      <c r="J79" s="56"/>
    </row>
    <row r="80" spans="1:10" x14ac:dyDescent="0.2">
      <c r="I80" s="56"/>
      <c r="J80" s="56"/>
    </row>
    <row r="81" spans="9:10" x14ac:dyDescent="0.2">
      <c r="I81" s="56"/>
      <c r="J81" s="56"/>
    </row>
    <row r="82" spans="9:10" x14ac:dyDescent="0.2">
      <c r="I82" s="56"/>
      <c r="J82" s="56"/>
    </row>
    <row r="83" spans="9:10" x14ac:dyDescent="0.2">
      <c r="I83" s="56"/>
      <c r="J83" s="56"/>
    </row>
    <row r="84" spans="9:10" x14ac:dyDescent="0.2">
      <c r="I84" s="56"/>
      <c r="J84" s="56"/>
    </row>
    <row r="85" spans="9:10" x14ac:dyDescent="0.2">
      <c r="I85" s="56"/>
      <c r="J85" s="56"/>
    </row>
    <row r="86" spans="9:10" x14ac:dyDescent="0.2">
      <c r="I86" s="56"/>
      <c r="J86" s="56"/>
    </row>
    <row r="87" spans="9:10" x14ac:dyDescent="0.2">
      <c r="I87" s="56"/>
      <c r="J87" s="56"/>
    </row>
    <row r="88" spans="9:10" x14ac:dyDescent="0.2">
      <c r="I88" s="56"/>
      <c r="J88" s="56"/>
    </row>
  </sheetData>
  <mergeCells count="71">
    <mergeCell ref="G65:I65"/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B56:E56"/>
    <mergeCell ref="B57:I57"/>
    <mergeCell ref="B58:H58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</mergeCells>
  <phoneticPr fontId="3" type="noConversion"/>
  <conditionalFormatting sqref="H30">
    <cfRule type="cellIs" dxfId="1" priority="1" stopIfTrue="1" operator="equal">
      <formula>"DA"</formula>
    </cfRule>
  </conditionalFormatting>
  <conditionalFormatting sqref="H2">
    <cfRule type="cellIs" dxfId="0" priority="2" stopIfTrue="1" operator="lessThan">
      <formula>#REF!</formula>
    </cfRule>
  </conditionalFormatting>
  <dataValidations count="1">
    <dataValidation allowBlank="1" sqref="K1:IW1048576 I22:J30 A22:G30 G66:J65536 A1:B18 B20 A19:A21 H27:H30 C1:J20 H22:H25 B61:F65536 A42:A65536 B42:J56"/>
  </dataValidations>
  <hyperlinks>
    <hyperlink ref="C21" r:id="rId1"/>
    <hyperlink ref="C51" r:id="rId2"/>
  </hyperlinks>
  <pageMargins left="0.75" right="0.75" top="1" bottom="1" header="0.5" footer="0.5"/>
  <pageSetup paperSize="9" scale="62" orientation="portrait" r:id="rId3"/>
  <headerFooter alignWithMargins="0"/>
  <ignoredErrors>
    <ignoredError sqref="C8:D10 C6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33"/>
  <sheetViews>
    <sheetView tabSelected="1" view="pageBreakPreview" zoomScaleNormal="100" zoomScaleSheetLayoutView="100" workbookViewId="0">
      <selection activeCell="Q15" sqref="Q15"/>
    </sheetView>
  </sheetViews>
  <sheetFormatPr defaultRowHeight="12.75" x14ac:dyDescent="0.2"/>
  <cols>
    <col min="1" max="4" width="9.140625" style="29"/>
    <col min="5" max="5" width="20.85546875" style="29" customWidth="1"/>
    <col min="6" max="6" width="9.140625" style="29"/>
    <col min="7" max="12" width="10.85546875" style="29" bestFit="1" customWidth="1"/>
    <col min="13" max="16384" width="9.140625" style="29"/>
  </cols>
  <sheetData>
    <row r="1" spans="1:19" ht="24.75" customHeight="1" x14ac:dyDescent="0.2">
      <c r="A1" s="276" t="s">
        <v>51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39"/>
    </row>
    <row r="2" spans="1:19" ht="12.75" customHeight="1" x14ac:dyDescent="0.2">
      <c r="A2" s="278" t="s">
        <v>386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39"/>
    </row>
    <row r="3" spans="1:19" x14ac:dyDescent="0.2">
      <c r="A3" s="57"/>
      <c r="B3" s="79"/>
      <c r="C3" s="79"/>
      <c r="D3" s="79"/>
      <c r="E3" s="79"/>
      <c r="F3" s="285"/>
      <c r="G3" s="285"/>
      <c r="H3" s="78"/>
      <c r="I3" s="79"/>
      <c r="J3" s="79"/>
      <c r="K3" s="283" t="s">
        <v>52</v>
      </c>
      <c r="L3" s="284"/>
    </row>
    <row r="4" spans="1:19" ht="12.75" customHeight="1" x14ac:dyDescent="0.2">
      <c r="A4" s="265" t="s">
        <v>122</v>
      </c>
      <c r="B4" s="266"/>
      <c r="C4" s="266"/>
      <c r="D4" s="266"/>
      <c r="E4" s="267"/>
      <c r="F4" s="271" t="s">
        <v>123</v>
      </c>
      <c r="G4" s="273" t="s">
        <v>124</v>
      </c>
      <c r="H4" s="274"/>
      <c r="I4" s="275"/>
      <c r="J4" s="273" t="s">
        <v>125</v>
      </c>
      <c r="K4" s="274"/>
      <c r="L4" s="275"/>
    </row>
    <row r="5" spans="1:19" x14ac:dyDescent="0.2">
      <c r="A5" s="268"/>
      <c r="B5" s="269"/>
      <c r="C5" s="269"/>
      <c r="D5" s="269"/>
      <c r="E5" s="270"/>
      <c r="F5" s="272"/>
      <c r="G5" s="69" t="s">
        <v>126</v>
      </c>
      <c r="H5" s="70" t="s">
        <v>127</v>
      </c>
      <c r="I5" s="71" t="s">
        <v>128</v>
      </c>
      <c r="J5" s="69" t="s">
        <v>126</v>
      </c>
      <c r="K5" s="70" t="s">
        <v>127</v>
      </c>
      <c r="L5" s="71" t="s">
        <v>128</v>
      </c>
    </row>
    <row r="6" spans="1:19" x14ac:dyDescent="0.2">
      <c r="A6" s="280">
        <v>1</v>
      </c>
      <c r="B6" s="281"/>
      <c r="C6" s="281"/>
      <c r="D6" s="281"/>
      <c r="E6" s="282"/>
      <c r="F6" s="65">
        <v>2</v>
      </c>
      <c r="G6" s="66">
        <v>3</v>
      </c>
      <c r="H6" s="67">
        <v>4</v>
      </c>
      <c r="I6" s="68" t="s">
        <v>0</v>
      </c>
      <c r="J6" s="66">
        <v>6</v>
      </c>
      <c r="K6" s="67">
        <v>7</v>
      </c>
      <c r="L6" s="68" t="s">
        <v>1</v>
      </c>
    </row>
    <row r="7" spans="1:19" x14ac:dyDescent="0.2">
      <c r="A7" s="258" t="s">
        <v>121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60"/>
    </row>
    <row r="8" spans="1:19" ht="12.75" customHeight="1" x14ac:dyDescent="0.2">
      <c r="A8" s="261" t="s">
        <v>53</v>
      </c>
      <c r="B8" s="262"/>
      <c r="C8" s="262"/>
      <c r="D8" s="263"/>
      <c r="E8" s="264"/>
      <c r="F8" s="9">
        <v>1</v>
      </c>
      <c r="G8" s="171">
        <f>G9+G10</f>
        <v>0</v>
      </c>
      <c r="H8" s="172">
        <f t="shared" ref="H8:K8" si="0">H9+H10</f>
        <v>0</v>
      </c>
      <c r="I8" s="172">
        <f>SUM(G8:H8)</f>
        <v>0</v>
      </c>
      <c r="J8" s="172">
        <f t="shared" si="0"/>
        <v>0</v>
      </c>
      <c r="K8" s="172">
        <f t="shared" si="0"/>
        <v>0</v>
      </c>
      <c r="L8" s="173">
        <f t="shared" ref="L8:L72" si="1">SUM(J8:K8)</f>
        <v>0</v>
      </c>
      <c r="N8" s="394"/>
      <c r="O8" s="394"/>
      <c r="P8" s="394"/>
      <c r="Q8" s="394"/>
      <c r="R8" s="394"/>
      <c r="S8" s="394"/>
    </row>
    <row r="9" spans="1:19" ht="12.75" customHeight="1" x14ac:dyDescent="0.2">
      <c r="A9" s="286" t="s">
        <v>54</v>
      </c>
      <c r="B9" s="287"/>
      <c r="C9" s="287"/>
      <c r="D9" s="287"/>
      <c r="E9" s="288"/>
      <c r="F9" s="10">
        <v>2</v>
      </c>
      <c r="G9" s="5"/>
      <c r="H9" s="6"/>
      <c r="I9" s="6">
        <f>SUM(G9:H9)</f>
        <v>0</v>
      </c>
      <c r="J9" s="6"/>
      <c r="K9" s="6"/>
      <c r="L9" s="174">
        <f t="shared" si="1"/>
        <v>0</v>
      </c>
      <c r="N9" s="394"/>
      <c r="O9" s="394"/>
      <c r="P9" s="394"/>
      <c r="Q9" s="394"/>
      <c r="R9" s="394"/>
      <c r="S9" s="394"/>
    </row>
    <row r="10" spans="1:19" ht="12.75" customHeight="1" x14ac:dyDescent="0.2">
      <c r="A10" s="286" t="s">
        <v>55</v>
      </c>
      <c r="B10" s="287"/>
      <c r="C10" s="287"/>
      <c r="D10" s="287"/>
      <c r="E10" s="288"/>
      <c r="F10" s="10">
        <v>3</v>
      </c>
      <c r="G10" s="5"/>
      <c r="H10" s="6"/>
      <c r="I10" s="6">
        <f t="shared" ref="I10:I73" si="2">SUM(G10:H10)</f>
        <v>0</v>
      </c>
      <c r="J10" s="6"/>
      <c r="K10" s="6"/>
      <c r="L10" s="174">
        <f t="shared" si="1"/>
        <v>0</v>
      </c>
      <c r="N10" s="394"/>
      <c r="O10" s="394"/>
      <c r="P10" s="394"/>
      <c r="Q10" s="394"/>
      <c r="R10" s="394"/>
      <c r="S10" s="394"/>
    </row>
    <row r="11" spans="1:19" ht="12.75" customHeight="1" x14ac:dyDescent="0.2">
      <c r="A11" s="289" t="s">
        <v>56</v>
      </c>
      <c r="B11" s="290"/>
      <c r="C11" s="290"/>
      <c r="D11" s="287"/>
      <c r="E11" s="288"/>
      <c r="F11" s="10">
        <v>4</v>
      </c>
      <c r="G11" s="5">
        <f>G12+G13</f>
        <v>0</v>
      </c>
      <c r="H11" s="6">
        <f t="shared" ref="H11:K11" si="3">H12+H13</f>
        <v>14333691.140000001</v>
      </c>
      <c r="I11" s="6">
        <f t="shared" si="2"/>
        <v>14333691.140000001</v>
      </c>
      <c r="J11" s="6">
        <f t="shared" si="3"/>
        <v>0</v>
      </c>
      <c r="K11" s="6">
        <f t="shared" si="3"/>
        <v>15318768.339999883</v>
      </c>
      <c r="L11" s="174">
        <f t="shared" si="1"/>
        <v>15318768.339999883</v>
      </c>
      <c r="N11" s="394"/>
      <c r="O11" s="394"/>
      <c r="P11" s="394"/>
      <c r="Q11" s="394"/>
      <c r="R11" s="394"/>
      <c r="S11" s="394"/>
    </row>
    <row r="12" spans="1:19" ht="12.75" customHeight="1" x14ac:dyDescent="0.2">
      <c r="A12" s="286" t="s">
        <v>14</v>
      </c>
      <c r="B12" s="287"/>
      <c r="C12" s="287"/>
      <c r="D12" s="287"/>
      <c r="E12" s="288"/>
      <c r="F12" s="10">
        <v>5</v>
      </c>
      <c r="G12" s="5"/>
      <c r="H12" s="6"/>
      <c r="I12" s="6">
        <f t="shared" si="2"/>
        <v>0</v>
      </c>
      <c r="J12" s="6"/>
      <c r="K12" s="6"/>
      <c r="L12" s="174">
        <f t="shared" si="1"/>
        <v>0</v>
      </c>
      <c r="N12" s="394"/>
      <c r="O12" s="394"/>
      <c r="P12" s="394"/>
      <c r="Q12" s="394"/>
      <c r="R12" s="394"/>
      <c r="S12" s="394"/>
    </row>
    <row r="13" spans="1:19" ht="12.75" customHeight="1" x14ac:dyDescent="0.2">
      <c r="A13" s="286" t="s">
        <v>57</v>
      </c>
      <c r="B13" s="287"/>
      <c r="C13" s="287"/>
      <c r="D13" s="287"/>
      <c r="E13" s="288"/>
      <c r="F13" s="10">
        <v>6</v>
      </c>
      <c r="G13" s="5"/>
      <c r="H13" s="6">
        <v>14333691.140000001</v>
      </c>
      <c r="I13" s="6">
        <f t="shared" si="2"/>
        <v>14333691.140000001</v>
      </c>
      <c r="J13" s="6"/>
      <c r="K13" s="6">
        <v>15318768.339999883</v>
      </c>
      <c r="L13" s="174">
        <f t="shared" si="1"/>
        <v>15318768.339999883</v>
      </c>
      <c r="N13" s="394"/>
      <c r="O13" s="394"/>
      <c r="P13" s="394"/>
      <c r="Q13" s="394"/>
      <c r="R13" s="394"/>
      <c r="S13" s="394"/>
    </row>
    <row r="14" spans="1:19" ht="12.75" customHeight="1" x14ac:dyDescent="0.2">
      <c r="A14" s="289" t="s">
        <v>58</v>
      </c>
      <c r="B14" s="290"/>
      <c r="C14" s="290"/>
      <c r="D14" s="287"/>
      <c r="E14" s="288"/>
      <c r="F14" s="10">
        <v>7</v>
      </c>
      <c r="G14" s="5">
        <f>G15+G16+G17</f>
        <v>0</v>
      </c>
      <c r="H14" s="6">
        <f t="shared" ref="H14:K14" si="4">H15+H16+H17</f>
        <v>732482248.98000002</v>
      </c>
      <c r="I14" s="6">
        <f t="shared" si="2"/>
        <v>732482248.98000002</v>
      </c>
      <c r="J14" s="6">
        <f t="shared" si="4"/>
        <v>0</v>
      </c>
      <c r="K14" s="6">
        <f t="shared" si="4"/>
        <v>727755453.89000809</v>
      </c>
      <c r="L14" s="174">
        <f t="shared" si="1"/>
        <v>727755453.89000809</v>
      </c>
      <c r="N14" s="394"/>
      <c r="O14" s="394"/>
      <c r="P14" s="394"/>
      <c r="Q14" s="394"/>
      <c r="R14" s="394"/>
      <c r="S14" s="394"/>
    </row>
    <row r="15" spans="1:19" ht="12.75" customHeight="1" x14ac:dyDescent="0.2">
      <c r="A15" s="286" t="s">
        <v>59</v>
      </c>
      <c r="B15" s="287"/>
      <c r="C15" s="287"/>
      <c r="D15" s="287"/>
      <c r="E15" s="288"/>
      <c r="F15" s="10">
        <v>8</v>
      </c>
      <c r="G15" s="5"/>
      <c r="H15" s="6">
        <v>700868976.5</v>
      </c>
      <c r="I15" s="6">
        <f t="shared" si="2"/>
        <v>700868976.5</v>
      </c>
      <c r="J15" s="6"/>
      <c r="K15" s="6">
        <v>689362464.51000094</v>
      </c>
      <c r="L15" s="174">
        <f t="shared" si="1"/>
        <v>689362464.51000094</v>
      </c>
      <c r="N15" s="394"/>
      <c r="O15" s="394"/>
      <c r="P15" s="394"/>
      <c r="Q15" s="394"/>
      <c r="R15" s="394"/>
      <c r="S15" s="394"/>
    </row>
    <row r="16" spans="1:19" ht="12.75" customHeight="1" x14ac:dyDescent="0.2">
      <c r="A16" s="286" t="s">
        <v>60</v>
      </c>
      <c r="B16" s="287"/>
      <c r="C16" s="287"/>
      <c r="D16" s="287"/>
      <c r="E16" s="288"/>
      <c r="F16" s="10">
        <v>9</v>
      </c>
      <c r="G16" s="5"/>
      <c r="H16" s="6">
        <v>14013694.830000013</v>
      </c>
      <c r="I16" s="6">
        <f t="shared" si="2"/>
        <v>14013694.830000013</v>
      </c>
      <c r="J16" s="6"/>
      <c r="K16" s="6">
        <v>12393854.109999998</v>
      </c>
      <c r="L16" s="174">
        <f t="shared" si="1"/>
        <v>12393854.109999998</v>
      </c>
      <c r="N16" s="394"/>
      <c r="O16" s="394"/>
      <c r="P16" s="394"/>
      <c r="Q16" s="394"/>
      <c r="R16" s="394"/>
      <c r="S16" s="394"/>
    </row>
    <row r="17" spans="1:19" ht="12.75" customHeight="1" x14ac:dyDescent="0.2">
      <c r="A17" s="286" t="s">
        <v>61</v>
      </c>
      <c r="B17" s="287"/>
      <c r="C17" s="287"/>
      <c r="D17" s="287"/>
      <c r="E17" s="288"/>
      <c r="F17" s="10">
        <v>10</v>
      </c>
      <c r="G17" s="5"/>
      <c r="H17" s="6">
        <v>17599577.649999999</v>
      </c>
      <c r="I17" s="6">
        <f t="shared" si="2"/>
        <v>17599577.649999999</v>
      </c>
      <c r="J17" s="6"/>
      <c r="K17" s="6">
        <v>25999135.270007126</v>
      </c>
      <c r="L17" s="174">
        <f t="shared" si="1"/>
        <v>25999135.270007126</v>
      </c>
      <c r="N17" s="394"/>
      <c r="O17" s="394"/>
      <c r="P17" s="394"/>
      <c r="Q17" s="394"/>
      <c r="R17" s="394"/>
      <c r="S17" s="394"/>
    </row>
    <row r="18" spans="1:19" ht="12.75" customHeight="1" x14ac:dyDescent="0.2">
      <c r="A18" s="289" t="s">
        <v>62</v>
      </c>
      <c r="B18" s="290"/>
      <c r="C18" s="290"/>
      <c r="D18" s="287"/>
      <c r="E18" s="288"/>
      <c r="F18" s="10">
        <v>11</v>
      </c>
      <c r="G18" s="5">
        <f>G19+G20+G24+G43</f>
        <v>2459797045.5599999</v>
      </c>
      <c r="H18" s="6">
        <f t="shared" ref="H18:K18" si="5">H19+H20+H24+H43</f>
        <v>3937404114.2799997</v>
      </c>
      <c r="I18" s="6">
        <f t="shared" si="2"/>
        <v>6397201159.8400002</v>
      </c>
      <c r="J18" s="6">
        <f t="shared" si="5"/>
        <v>2509741065.75</v>
      </c>
      <c r="K18" s="6">
        <f t="shared" si="5"/>
        <v>3903140312.5999966</v>
      </c>
      <c r="L18" s="174">
        <f t="shared" si="1"/>
        <v>6412881378.3499966</v>
      </c>
      <c r="N18" s="394"/>
      <c r="O18" s="394"/>
      <c r="P18" s="394"/>
      <c r="Q18" s="394"/>
      <c r="R18" s="394"/>
      <c r="S18" s="394"/>
    </row>
    <row r="19" spans="1:19" ht="25.5" customHeight="1" x14ac:dyDescent="0.2">
      <c r="A19" s="289" t="s">
        <v>63</v>
      </c>
      <c r="B19" s="290"/>
      <c r="C19" s="290"/>
      <c r="D19" s="287"/>
      <c r="E19" s="288"/>
      <c r="F19" s="10">
        <v>12</v>
      </c>
      <c r="G19" s="5"/>
      <c r="H19" s="6">
        <v>479754760.23999965</v>
      </c>
      <c r="I19" s="6">
        <f t="shared" si="2"/>
        <v>479754760.23999965</v>
      </c>
      <c r="J19" s="6"/>
      <c r="K19" s="6">
        <v>479170008.41999882</v>
      </c>
      <c r="L19" s="174">
        <f t="shared" si="1"/>
        <v>479170008.41999882</v>
      </c>
      <c r="N19" s="394"/>
      <c r="O19" s="394"/>
      <c r="P19" s="394"/>
      <c r="Q19" s="394"/>
      <c r="R19" s="394"/>
      <c r="S19" s="394"/>
    </row>
    <row r="20" spans="1:19" ht="25.5" customHeight="1" x14ac:dyDescent="0.2">
      <c r="A20" s="289" t="s">
        <v>64</v>
      </c>
      <c r="B20" s="290"/>
      <c r="C20" s="290"/>
      <c r="D20" s="287"/>
      <c r="E20" s="288"/>
      <c r="F20" s="10">
        <v>13</v>
      </c>
      <c r="G20" s="5">
        <f>SUM(G21:G23)</f>
        <v>0</v>
      </c>
      <c r="H20" s="6">
        <f t="shared" ref="H20:K20" si="6">SUM(H21:H23)</f>
        <v>421415760.55000001</v>
      </c>
      <c r="I20" s="6">
        <f t="shared" si="2"/>
        <v>421415760.55000001</v>
      </c>
      <c r="J20" s="6">
        <f t="shared" si="6"/>
        <v>0</v>
      </c>
      <c r="K20" s="6">
        <f t="shared" si="6"/>
        <v>394284904.32000005</v>
      </c>
      <c r="L20" s="174">
        <f t="shared" si="1"/>
        <v>394284904.32000005</v>
      </c>
      <c r="N20" s="394"/>
      <c r="O20" s="394"/>
      <c r="P20" s="394"/>
      <c r="Q20" s="394"/>
      <c r="R20" s="394"/>
      <c r="S20" s="394"/>
    </row>
    <row r="21" spans="1:19" ht="12.75" customHeight="1" x14ac:dyDescent="0.2">
      <c r="A21" s="286" t="s">
        <v>65</v>
      </c>
      <c r="B21" s="287"/>
      <c r="C21" s="287"/>
      <c r="D21" s="287"/>
      <c r="E21" s="288"/>
      <c r="F21" s="10">
        <v>14</v>
      </c>
      <c r="G21" s="5"/>
      <c r="H21" s="6">
        <v>389156060.55000001</v>
      </c>
      <c r="I21" s="6">
        <f t="shared" si="2"/>
        <v>389156060.55000001</v>
      </c>
      <c r="J21" s="6"/>
      <c r="K21" s="6">
        <v>362025204.32000005</v>
      </c>
      <c r="L21" s="174">
        <f t="shared" si="1"/>
        <v>362025204.32000005</v>
      </c>
      <c r="N21" s="394"/>
      <c r="O21" s="394"/>
      <c r="P21" s="394"/>
      <c r="Q21" s="394"/>
      <c r="R21" s="394"/>
      <c r="S21" s="394"/>
    </row>
    <row r="22" spans="1:19" ht="12.75" customHeight="1" x14ac:dyDescent="0.2">
      <c r="A22" s="286" t="s">
        <v>66</v>
      </c>
      <c r="B22" s="287"/>
      <c r="C22" s="287"/>
      <c r="D22" s="287"/>
      <c r="E22" s="288"/>
      <c r="F22" s="10">
        <v>15</v>
      </c>
      <c r="G22" s="5"/>
      <c r="H22" s="6">
        <v>4259700</v>
      </c>
      <c r="I22" s="6">
        <f t="shared" si="2"/>
        <v>4259700</v>
      </c>
      <c r="J22" s="6"/>
      <c r="K22" s="6">
        <v>4259700</v>
      </c>
      <c r="L22" s="174">
        <f t="shared" si="1"/>
        <v>4259700</v>
      </c>
      <c r="N22" s="394"/>
      <c r="O22" s="394"/>
      <c r="P22" s="394"/>
      <c r="Q22" s="394"/>
      <c r="R22" s="394"/>
      <c r="S22" s="394"/>
    </row>
    <row r="23" spans="1:19" ht="12.75" customHeight="1" x14ac:dyDescent="0.2">
      <c r="A23" s="286" t="s">
        <v>67</v>
      </c>
      <c r="B23" s="287"/>
      <c r="C23" s="287"/>
      <c r="D23" s="287"/>
      <c r="E23" s="288"/>
      <c r="F23" s="10">
        <v>16</v>
      </c>
      <c r="G23" s="5"/>
      <c r="H23" s="6">
        <v>28000000</v>
      </c>
      <c r="I23" s="6">
        <f t="shared" si="2"/>
        <v>28000000</v>
      </c>
      <c r="J23" s="6"/>
      <c r="K23" s="6">
        <v>28000000</v>
      </c>
      <c r="L23" s="174">
        <f t="shared" si="1"/>
        <v>28000000</v>
      </c>
      <c r="N23" s="394"/>
      <c r="O23" s="394"/>
      <c r="P23" s="394"/>
      <c r="Q23" s="394"/>
      <c r="R23" s="394"/>
      <c r="S23" s="394"/>
    </row>
    <row r="24" spans="1:19" ht="12.75" customHeight="1" x14ac:dyDescent="0.2">
      <c r="A24" s="289" t="s">
        <v>68</v>
      </c>
      <c r="B24" s="290"/>
      <c r="C24" s="290"/>
      <c r="D24" s="287"/>
      <c r="E24" s="288"/>
      <c r="F24" s="10">
        <v>17</v>
      </c>
      <c r="G24" s="5">
        <f>G25+G28+G33+G39</f>
        <v>2459797045.5599999</v>
      </c>
      <c r="H24" s="6">
        <f t="shared" ref="H24:K24" si="7">H25+H28+H33+H39</f>
        <v>3036233593.4899998</v>
      </c>
      <c r="I24" s="6">
        <f t="shared" si="2"/>
        <v>5496030639.0499992</v>
      </c>
      <c r="J24" s="6">
        <f t="shared" si="7"/>
        <v>2509741065.75</v>
      </c>
      <c r="K24" s="6">
        <f t="shared" si="7"/>
        <v>3029685399.8599977</v>
      </c>
      <c r="L24" s="174">
        <f t="shared" si="1"/>
        <v>5539426465.6099977</v>
      </c>
      <c r="N24" s="394"/>
      <c r="O24" s="394"/>
      <c r="P24" s="394"/>
      <c r="Q24" s="394"/>
      <c r="R24" s="394"/>
      <c r="S24" s="394"/>
    </row>
    <row r="25" spans="1:19" ht="12.75" customHeight="1" x14ac:dyDescent="0.2">
      <c r="A25" s="286" t="s">
        <v>69</v>
      </c>
      <c r="B25" s="287"/>
      <c r="C25" s="287"/>
      <c r="D25" s="287"/>
      <c r="E25" s="288"/>
      <c r="F25" s="10">
        <v>18</v>
      </c>
      <c r="G25" s="5">
        <f>G26+G27</f>
        <v>1236553001.6900001</v>
      </c>
      <c r="H25" s="6">
        <f t="shared" ref="H25:K25" si="8">H26+H27</f>
        <v>893618556.95999992</v>
      </c>
      <c r="I25" s="6">
        <f t="shared" si="2"/>
        <v>2130171558.6500001</v>
      </c>
      <c r="J25" s="6">
        <f t="shared" si="8"/>
        <v>1217348189.3299999</v>
      </c>
      <c r="K25" s="6">
        <f t="shared" si="8"/>
        <v>877816737.9000001</v>
      </c>
      <c r="L25" s="174">
        <f t="shared" si="1"/>
        <v>2095164927.23</v>
      </c>
      <c r="N25" s="394"/>
      <c r="O25" s="394"/>
      <c r="P25" s="394"/>
      <c r="Q25" s="394"/>
      <c r="R25" s="394"/>
      <c r="S25" s="394"/>
    </row>
    <row r="26" spans="1:19" ht="15" customHeight="1" x14ac:dyDescent="0.2">
      <c r="A26" s="286" t="s">
        <v>70</v>
      </c>
      <c r="B26" s="287"/>
      <c r="C26" s="287"/>
      <c r="D26" s="287"/>
      <c r="E26" s="288"/>
      <c r="F26" s="10">
        <v>19</v>
      </c>
      <c r="G26" s="5">
        <v>1236553001.6900001</v>
      </c>
      <c r="H26" s="6">
        <v>893618556.95999992</v>
      </c>
      <c r="I26" s="6">
        <f t="shared" si="2"/>
        <v>2130171558.6500001</v>
      </c>
      <c r="J26" s="6">
        <v>1217348189.3299999</v>
      </c>
      <c r="K26" s="6">
        <v>877816737.9000001</v>
      </c>
      <c r="L26" s="174">
        <f t="shared" si="1"/>
        <v>2095164927.23</v>
      </c>
      <c r="N26" s="394"/>
      <c r="O26" s="394"/>
      <c r="P26" s="394"/>
      <c r="Q26" s="394"/>
      <c r="R26" s="394"/>
      <c r="S26" s="394"/>
    </row>
    <row r="27" spans="1:19" ht="12.75" customHeight="1" x14ac:dyDescent="0.2">
      <c r="A27" s="286" t="s">
        <v>71</v>
      </c>
      <c r="B27" s="287"/>
      <c r="C27" s="287"/>
      <c r="D27" s="287"/>
      <c r="E27" s="288"/>
      <c r="F27" s="10">
        <v>20</v>
      </c>
      <c r="G27" s="5"/>
      <c r="H27" s="6"/>
      <c r="I27" s="6">
        <f t="shared" si="2"/>
        <v>0</v>
      </c>
      <c r="J27" s="6">
        <v>0</v>
      </c>
      <c r="K27" s="6">
        <v>0</v>
      </c>
      <c r="L27" s="174">
        <f t="shared" si="1"/>
        <v>0</v>
      </c>
      <c r="N27" s="394"/>
      <c r="O27" s="394"/>
      <c r="P27" s="394"/>
      <c r="Q27" s="394"/>
      <c r="R27" s="394"/>
      <c r="S27" s="394"/>
    </row>
    <row r="28" spans="1:19" ht="12.75" customHeight="1" x14ac:dyDescent="0.2">
      <c r="A28" s="286" t="s">
        <v>72</v>
      </c>
      <c r="B28" s="287"/>
      <c r="C28" s="287"/>
      <c r="D28" s="287"/>
      <c r="E28" s="288"/>
      <c r="F28" s="10">
        <v>21</v>
      </c>
      <c r="G28" s="5">
        <f>SUM(G29:G32)</f>
        <v>761074994.17999995</v>
      </c>
      <c r="H28" s="6">
        <f t="shared" ref="H28:K28" si="9">SUM(H29:H32)</f>
        <v>872004214.80999994</v>
      </c>
      <c r="I28" s="6">
        <f t="shared" si="2"/>
        <v>1633079208.9899998</v>
      </c>
      <c r="J28" s="6">
        <f t="shared" si="9"/>
        <v>860283239.33999991</v>
      </c>
      <c r="K28" s="6">
        <f t="shared" si="9"/>
        <v>934522383.2199986</v>
      </c>
      <c r="L28" s="174">
        <f t="shared" si="1"/>
        <v>1794805622.5599985</v>
      </c>
      <c r="N28" s="394"/>
      <c r="O28" s="394"/>
      <c r="P28" s="394"/>
      <c r="Q28" s="394"/>
      <c r="R28" s="394"/>
      <c r="S28" s="394"/>
    </row>
    <row r="29" spans="1:19" ht="12.75" customHeight="1" x14ac:dyDescent="0.2">
      <c r="A29" s="286" t="s">
        <v>73</v>
      </c>
      <c r="B29" s="287"/>
      <c r="C29" s="287"/>
      <c r="D29" s="287"/>
      <c r="E29" s="288"/>
      <c r="F29" s="10">
        <v>22</v>
      </c>
      <c r="G29" s="5">
        <v>10223402.42</v>
      </c>
      <c r="H29" s="6">
        <v>247234785.37999991</v>
      </c>
      <c r="I29" s="6">
        <f t="shared" si="2"/>
        <v>257458187.79999989</v>
      </c>
      <c r="J29" s="6">
        <v>9991979.540000001</v>
      </c>
      <c r="K29" s="6">
        <v>338954507.90999991</v>
      </c>
      <c r="L29" s="174">
        <f t="shared" si="1"/>
        <v>348946487.44999993</v>
      </c>
      <c r="N29" s="394"/>
      <c r="O29" s="394"/>
      <c r="P29" s="394"/>
      <c r="Q29" s="394"/>
      <c r="R29" s="394"/>
      <c r="S29" s="394"/>
    </row>
    <row r="30" spans="1:19" ht="15.75" customHeight="1" x14ac:dyDescent="0.2">
      <c r="A30" s="286" t="s">
        <v>74</v>
      </c>
      <c r="B30" s="287"/>
      <c r="C30" s="287"/>
      <c r="D30" s="287"/>
      <c r="E30" s="288"/>
      <c r="F30" s="10">
        <v>23</v>
      </c>
      <c r="G30" s="5">
        <v>750851591.75999999</v>
      </c>
      <c r="H30" s="6">
        <v>598155042.91000009</v>
      </c>
      <c r="I30" s="6">
        <f t="shared" si="2"/>
        <v>1349006634.6700001</v>
      </c>
      <c r="J30" s="6">
        <v>850291259.79999995</v>
      </c>
      <c r="K30" s="6">
        <v>571064798.55999875</v>
      </c>
      <c r="L30" s="174">
        <f t="shared" si="1"/>
        <v>1421356058.3599987</v>
      </c>
      <c r="N30" s="394"/>
      <c r="O30" s="394"/>
      <c r="P30" s="394"/>
      <c r="Q30" s="394"/>
      <c r="R30" s="394"/>
      <c r="S30" s="394"/>
    </row>
    <row r="31" spans="1:19" ht="12.75" customHeight="1" x14ac:dyDescent="0.2">
      <c r="A31" s="286" t="s">
        <v>75</v>
      </c>
      <c r="B31" s="287"/>
      <c r="C31" s="287"/>
      <c r="D31" s="287"/>
      <c r="E31" s="288"/>
      <c r="F31" s="10">
        <v>24</v>
      </c>
      <c r="G31" s="5"/>
      <c r="H31" s="6">
        <v>26614386.52</v>
      </c>
      <c r="I31" s="6">
        <f t="shared" si="2"/>
        <v>26614386.52</v>
      </c>
      <c r="J31" s="6">
        <v>0</v>
      </c>
      <c r="K31" s="6">
        <v>24503076.75</v>
      </c>
      <c r="L31" s="174">
        <f t="shared" si="1"/>
        <v>24503076.75</v>
      </c>
      <c r="N31" s="394"/>
      <c r="O31" s="394"/>
      <c r="P31" s="394"/>
      <c r="Q31" s="394"/>
      <c r="R31" s="394"/>
      <c r="S31" s="394"/>
    </row>
    <row r="32" spans="1:19" ht="12.75" customHeight="1" x14ac:dyDescent="0.2">
      <c r="A32" s="286" t="s">
        <v>76</v>
      </c>
      <c r="B32" s="287"/>
      <c r="C32" s="287"/>
      <c r="D32" s="287"/>
      <c r="E32" s="288"/>
      <c r="F32" s="10">
        <v>25</v>
      </c>
      <c r="G32" s="5"/>
      <c r="H32" s="6"/>
      <c r="I32" s="6">
        <f t="shared" si="2"/>
        <v>0</v>
      </c>
      <c r="J32" s="6">
        <v>0</v>
      </c>
      <c r="K32" s="6">
        <v>0</v>
      </c>
      <c r="L32" s="174">
        <f t="shared" si="1"/>
        <v>0</v>
      </c>
      <c r="N32" s="394"/>
      <c r="O32" s="394"/>
      <c r="P32" s="394"/>
      <c r="Q32" s="394"/>
      <c r="R32" s="394"/>
      <c r="S32" s="394"/>
    </row>
    <row r="33" spans="1:19" ht="12.75" customHeight="1" x14ac:dyDescent="0.2">
      <c r="A33" s="286" t="s">
        <v>77</v>
      </c>
      <c r="B33" s="287"/>
      <c r="C33" s="287"/>
      <c r="D33" s="287"/>
      <c r="E33" s="288"/>
      <c r="F33" s="10">
        <v>26</v>
      </c>
      <c r="G33" s="5">
        <f>SUM(G34:G38)</f>
        <v>58270307.829999998</v>
      </c>
      <c r="H33" s="6">
        <f t="shared" ref="H33:K33" si="10">SUM(H34:H38)</f>
        <v>12952845.36999999</v>
      </c>
      <c r="I33" s="6">
        <f t="shared" si="2"/>
        <v>71223153.199999988</v>
      </c>
      <c r="J33" s="6">
        <f t="shared" si="10"/>
        <v>40052055.980000004</v>
      </c>
      <c r="K33" s="6">
        <f t="shared" si="10"/>
        <v>27537120.789999992</v>
      </c>
      <c r="L33" s="174">
        <f t="shared" si="1"/>
        <v>67589176.769999996</v>
      </c>
      <c r="N33" s="394"/>
      <c r="O33" s="394"/>
      <c r="P33" s="394"/>
      <c r="Q33" s="394"/>
      <c r="R33" s="394"/>
      <c r="S33" s="394"/>
    </row>
    <row r="34" spans="1:19" ht="12.75" customHeight="1" x14ac:dyDescent="0.2">
      <c r="A34" s="286" t="s">
        <v>78</v>
      </c>
      <c r="B34" s="287"/>
      <c r="C34" s="287"/>
      <c r="D34" s="287"/>
      <c r="E34" s="288"/>
      <c r="F34" s="10">
        <v>27</v>
      </c>
      <c r="G34" s="5"/>
      <c r="H34" s="6">
        <v>12952845.36999999</v>
      </c>
      <c r="I34" s="6">
        <f t="shared" si="2"/>
        <v>12952845.36999999</v>
      </c>
      <c r="J34" s="6"/>
      <c r="K34" s="6">
        <v>12533761.50999999</v>
      </c>
      <c r="L34" s="174">
        <f t="shared" si="1"/>
        <v>12533761.50999999</v>
      </c>
      <c r="N34" s="394"/>
      <c r="O34" s="394"/>
      <c r="P34" s="394"/>
      <c r="Q34" s="394"/>
      <c r="R34" s="394"/>
      <c r="S34" s="394"/>
    </row>
    <row r="35" spans="1:19" ht="17.25" customHeight="1" x14ac:dyDescent="0.2">
      <c r="A35" s="286" t="s">
        <v>79</v>
      </c>
      <c r="B35" s="287"/>
      <c r="C35" s="287"/>
      <c r="D35" s="287"/>
      <c r="E35" s="288"/>
      <c r="F35" s="10">
        <v>28</v>
      </c>
      <c r="G35" s="5">
        <v>45262894.939999998</v>
      </c>
      <c r="H35" s="6">
        <v>0</v>
      </c>
      <c r="I35" s="6">
        <f t="shared" si="2"/>
        <v>45262894.939999998</v>
      </c>
      <c r="J35" s="6"/>
      <c r="K35" s="6">
        <v>0</v>
      </c>
      <c r="L35" s="174">
        <f t="shared" si="1"/>
        <v>0</v>
      </c>
      <c r="N35" s="394"/>
      <c r="O35" s="394"/>
      <c r="P35" s="394"/>
      <c r="Q35" s="394"/>
      <c r="R35" s="394"/>
      <c r="S35" s="394"/>
    </row>
    <row r="36" spans="1:19" ht="12.75" customHeight="1" x14ac:dyDescent="0.2">
      <c r="A36" s="286" t="s">
        <v>80</v>
      </c>
      <c r="B36" s="287"/>
      <c r="C36" s="287"/>
      <c r="D36" s="287"/>
      <c r="E36" s="288"/>
      <c r="F36" s="10">
        <v>29</v>
      </c>
      <c r="G36" s="5"/>
      <c r="H36" s="6"/>
      <c r="I36" s="6">
        <f t="shared" si="2"/>
        <v>0</v>
      </c>
      <c r="J36" s="6"/>
      <c r="K36" s="6">
        <v>0</v>
      </c>
      <c r="L36" s="174">
        <f t="shared" si="1"/>
        <v>0</v>
      </c>
      <c r="N36" s="394"/>
      <c r="O36" s="394"/>
      <c r="P36" s="394"/>
      <c r="Q36" s="394"/>
      <c r="R36" s="394"/>
      <c r="S36" s="394"/>
    </row>
    <row r="37" spans="1:19" ht="12.75" customHeight="1" x14ac:dyDescent="0.2">
      <c r="A37" s="286" t="s">
        <v>81</v>
      </c>
      <c r="B37" s="287"/>
      <c r="C37" s="287"/>
      <c r="D37" s="287"/>
      <c r="E37" s="288"/>
      <c r="F37" s="10">
        <v>30</v>
      </c>
      <c r="G37" s="5">
        <v>13007412.890000001</v>
      </c>
      <c r="H37" s="6">
        <v>0</v>
      </c>
      <c r="I37" s="6">
        <f t="shared" si="2"/>
        <v>13007412.890000001</v>
      </c>
      <c r="J37" s="6">
        <v>40052055.980000004</v>
      </c>
      <c r="K37" s="6">
        <v>15003359.280000001</v>
      </c>
      <c r="L37" s="174">
        <f t="shared" si="1"/>
        <v>55055415.260000005</v>
      </c>
      <c r="N37" s="394"/>
      <c r="O37" s="394"/>
      <c r="P37" s="394"/>
      <c r="Q37" s="394"/>
      <c r="R37" s="394"/>
      <c r="S37" s="394"/>
    </row>
    <row r="38" spans="1:19" ht="12.75" customHeight="1" x14ac:dyDescent="0.2">
      <c r="A38" s="286" t="s">
        <v>82</v>
      </c>
      <c r="B38" s="287"/>
      <c r="C38" s="287"/>
      <c r="D38" s="287"/>
      <c r="E38" s="288"/>
      <c r="F38" s="10">
        <v>31</v>
      </c>
      <c r="G38" s="5"/>
      <c r="H38" s="6"/>
      <c r="I38" s="6">
        <f t="shared" si="2"/>
        <v>0</v>
      </c>
      <c r="J38" s="6"/>
      <c r="K38" s="6">
        <v>0</v>
      </c>
      <c r="L38" s="174">
        <f t="shared" si="1"/>
        <v>0</v>
      </c>
      <c r="N38" s="394"/>
      <c r="O38" s="394"/>
      <c r="P38" s="394"/>
      <c r="Q38" s="394"/>
      <c r="R38" s="394"/>
      <c r="S38" s="394"/>
    </row>
    <row r="39" spans="1:19" ht="12.75" customHeight="1" x14ac:dyDescent="0.2">
      <c r="A39" s="286" t="s">
        <v>83</v>
      </c>
      <c r="B39" s="287"/>
      <c r="C39" s="287"/>
      <c r="D39" s="287"/>
      <c r="E39" s="288"/>
      <c r="F39" s="10">
        <v>32</v>
      </c>
      <c r="G39" s="5">
        <f>SUM(G40:G42)</f>
        <v>403898741.86000001</v>
      </c>
      <c r="H39" s="6">
        <f>H40+H41+H42</f>
        <v>1257657976.3500001</v>
      </c>
      <c r="I39" s="6">
        <f t="shared" si="2"/>
        <v>1661556718.21</v>
      </c>
      <c r="J39" s="6">
        <f>J40+J41+J42</f>
        <v>392057581.0999999</v>
      </c>
      <c r="K39" s="6">
        <f>K40+K41+K42</f>
        <v>1189809157.9499989</v>
      </c>
      <c r="L39" s="174">
        <f t="shared" si="1"/>
        <v>1581866739.0499988</v>
      </c>
      <c r="N39" s="394"/>
      <c r="O39" s="394"/>
      <c r="P39" s="394"/>
      <c r="Q39" s="394"/>
      <c r="R39" s="394"/>
      <c r="S39" s="394"/>
    </row>
    <row r="40" spans="1:19" ht="12.75" customHeight="1" x14ac:dyDescent="0.2">
      <c r="A40" s="286" t="s">
        <v>84</v>
      </c>
      <c r="B40" s="287"/>
      <c r="C40" s="287"/>
      <c r="D40" s="287"/>
      <c r="E40" s="288"/>
      <c r="F40" s="10">
        <v>33</v>
      </c>
      <c r="G40" s="5">
        <v>331470264.66000003</v>
      </c>
      <c r="H40" s="6">
        <v>1030420997.83</v>
      </c>
      <c r="I40" s="6">
        <f t="shared" si="2"/>
        <v>1361891262.49</v>
      </c>
      <c r="J40" s="6">
        <v>302199323.86000001</v>
      </c>
      <c r="K40" s="6">
        <v>973045671.15999997</v>
      </c>
      <c r="L40" s="174">
        <f t="shared" si="1"/>
        <v>1275244995.02</v>
      </c>
      <c r="N40" s="394"/>
      <c r="O40" s="394"/>
      <c r="P40" s="394"/>
      <c r="Q40" s="394"/>
      <c r="R40" s="394"/>
      <c r="S40" s="394"/>
    </row>
    <row r="41" spans="1:19" ht="12.75" customHeight="1" x14ac:dyDescent="0.2">
      <c r="A41" s="286" t="s">
        <v>85</v>
      </c>
      <c r="B41" s="287"/>
      <c r="C41" s="287"/>
      <c r="D41" s="287"/>
      <c r="E41" s="288"/>
      <c r="F41" s="10">
        <v>34</v>
      </c>
      <c r="G41" s="5">
        <v>72428477.200000003</v>
      </c>
      <c r="H41" s="6">
        <v>227236978.52000001</v>
      </c>
      <c r="I41" s="6">
        <f t="shared" si="2"/>
        <v>299665455.72000003</v>
      </c>
      <c r="J41" s="6">
        <v>89858257.23999992</v>
      </c>
      <c r="K41" s="6">
        <v>216763486.78999895</v>
      </c>
      <c r="L41" s="174">
        <f t="shared" si="1"/>
        <v>306621744.0299989</v>
      </c>
      <c r="N41" s="394"/>
      <c r="O41" s="394"/>
      <c r="P41" s="394"/>
      <c r="Q41" s="394"/>
      <c r="R41" s="394"/>
      <c r="S41" s="394"/>
    </row>
    <row r="42" spans="1:19" ht="12.75" customHeight="1" x14ac:dyDescent="0.2">
      <c r="A42" s="286" t="s">
        <v>86</v>
      </c>
      <c r="B42" s="287"/>
      <c r="C42" s="287"/>
      <c r="D42" s="287"/>
      <c r="E42" s="288"/>
      <c r="F42" s="10">
        <v>35</v>
      </c>
      <c r="G42" s="5"/>
      <c r="H42" s="6"/>
      <c r="I42" s="6">
        <f t="shared" si="2"/>
        <v>0</v>
      </c>
      <c r="J42" s="6">
        <v>0</v>
      </c>
      <c r="K42" s="6">
        <v>0</v>
      </c>
      <c r="L42" s="174">
        <f t="shared" si="1"/>
        <v>0</v>
      </c>
      <c r="N42" s="394"/>
      <c r="O42" s="394"/>
      <c r="P42" s="394"/>
      <c r="Q42" s="394"/>
      <c r="R42" s="394"/>
      <c r="S42" s="394"/>
    </row>
    <row r="43" spans="1:19" ht="24" customHeight="1" x14ac:dyDescent="0.2">
      <c r="A43" s="289" t="s">
        <v>87</v>
      </c>
      <c r="B43" s="290"/>
      <c r="C43" s="290"/>
      <c r="D43" s="287"/>
      <c r="E43" s="288"/>
      <c r="F43" s="10">
        <v>36</v>
      </c>
      <c r="G43" s="5"/>
      <c r="H43" s="6"/>
      <c r="I43" s="6">
        <f t="shared" si="2"/>
        <v>0</v>
      </c>
      <c r="J43" s="6">
        <v>0</v>
      </c>
      <c r="K43" s="6"/>
      <c r="L43" s="174">
        <f t="shared" si="1"/>
        <v>0</v>
      </c>
      <c r="N43" s="394"/>
      <c r="O43" s="394"/>
      <c r="P43" s="394"/>
      <c r="Q43" s="394"/>
      <c r="R43" s="394"/>
      <c r="S43" s="394"/>
    </row>
    <row r="44" spans="1:19" ht="24" customHeight="1" x14ac:dyDescent="0.2">
      <c r="A44" s="289" t="s">
        <v>88</v>
      </c>
      <c r="B44" s="290"/>
      <c r="C44" s="290"/>
      <c r="D44" s="287"/>
      <c r="E44" s="288"/>
      <c r="F44" s="10">
        <v>37</v>
      </c>
      <c r="G44" s="5">
        <v>34582316.520000003</v>
      </c>
      <c r="H44" s="6"/>
      <c r="I44" s="6">
        <f t="shared" si="2"/>
        <v>34582316.520000003</v>
      </c>
      <c r="J44" s="6">
        <v>90390081.840000004</v>
      </c>
      <c r="K44" s="6"/>
      <c r="L44" s="174">
        <f t="shared" si="1"/>
        <v>90390081.840000004</v>
      </c>
      <c r="N44" s="394"/>
      <c r="O44" s="394"/>
      <c r="P44" s="394"/>
      <c r="Q44" s="394"/>
      <c r="R44" s="394"/>
      <c r="S44" s="394"/>
    </row>
    <row r="45" spans="1:19" ht="12.75" customHeight="1" x14ac:dyDescent="0.2">
      <c r="A45" s="291" t="s">
        <v>371</v>
      </c>
      <c r="B45" s="292"/>
      <c r="C45" s="292"/>
      <c r="D45" s="293"/>
      <c r="E45" s="294"/>
      <c r="F45" s="10">
        <v>38</v>
      </c>
      <c r="G45" s="5">
        <f>SUM(G46:G52)</f>
        <v>271385.22000000003</v>
      </c>
      <c r="H45" s="6">
        <f t="shared" ref="H45:K45" si="11">SUM(H46:H52)</f>
        <v>306497869.05999976</v>
      </c>
      <c r="I45" s="6">
        <f t="shared" si="2"/>
        <v>306769254.27999979</v>
      </c>
      <c r="J45" s="6">
        <f t="shared" si="11"/>
        <v>199594.4199999999</v>
      </c>
      <c r="K45" s="6">
        <f t="shared" si="11"/>
        <v>335128298.62999952</v>
      </c>
      <c r="L45" s="174">
        <f t="shared" si="1"/>
        <v>335327893.04999954</v>
      </c>
      <c r="N45" s="394"/>
      <c r="O45" s="394"/>
      <c r="P45" s="394"/>
      <c r="Q45" s="394"/>
      <c r="R45" s="394"/>
      <c r="S45" s="394"/>
    </row>
    <row r="46" spans="1:19" ht="12.75" customHeight="1" x14ac:dyDescent="0.2">
      <c r="A46" s="286" t="s">
        <v>89</v>
      </c>
      <c r="B46" s="287"/>
      <c r="C46" s="287"/>
      <c r="D46" s="287"/>
      <c r="E46" s="288"/>
      <c r="F46" s="10">
        <v>39</v>
      </c>
      <c r="G46" s="5">
        <v>1951.52</v>
      </c>
      <c r="H46" s="6">
        <v>31959440.559999969</v>
      </c>
      <c r="I46" s="6">
        <f t="shared" si="2"/>
        <v>31961392.079999968</v>
      </c>
      <c r="J46" s="6">
        <v>3278.5599999999995</v>
      </c>
      <c r="K46" s="6">
        <v>51772218.029999994</v>
      </c>
      <c r="L46" s="174">
        <f t="shared" si="1"/>
        <v>51775496.589999996</v>
      </c>
      <c r="N46" s="394"/>
      <c r="O46" s="394"/>
      <c r="P46" s="394"/>
      <c r="Q46" s="394"/>
      <c r="R46" s="394"/>
      <c r="S46" s="394"/>
    </row>
    <row r="47" spans="1:19" ht="12.75" customHeight="1" x14ac:dyDescent="0.2">
      <c r="A47" s="286" t="s">
        <v>90</v>
      </c>
      <c r="B47" s="287"/>
      <c r="C47" s="287"/>
      <c r="D47" s="287"/>
      <c r="E47" s="288"/>
      <c r="F47" s="10">
        <v>40</v>
      </c>
      <c r="G47" s="5">
        <v>269433.7</v>
      </c>
      <c r="H47" s="6"/>
      <c r="I47" s="6">
        <f t="shared" si="2"/>
        <v>269433.7</v>
      </c>
      <c r="J47" s="6">
        <v>196315.8599999999</v>
      </c>
      <c r="K47" s="6">
        <v>0</v>
      </c>
      <c r="L47" s="174">
        <f t="shared" si="1"/>
        <v>196315.8599999999</v>
      </c>
      <c r="N47" s="394"/>
      <c r="O47" s="394"/>
      <c r="P47" s="394"/>
      <c r="Q47" s="394"/>
      <c r="R47" s="394"/>
      <c r="S47" s="394"/>
    </row>
    <row r="48" spans="1:19" ht="12.75" customHeight="1" x14ac:dyDescent="0.2">
      <c r="A48" s="286" t="s">
        <v>91</v>
      </c>
      <c r="B48" s="287"/>
      <c r="C48" s="287"/>
      <c r="D48" s="287"/>
      <c r="E48" s="288"/>
      <c r="F48" s="10">
        <v>41</v>
      </c>
      <c r="G48" s="5"/>
      <c r="H48" s="6">
        <v>274538428.49999982</v>
      </c>
      <c r="I48" s="6">
        <f t="shared" si="2"/>
        <v>274538428.49999982</v>
      </c>
      <c r="J48" s="6">
        <v>0</v>
      </c>
      <c r="K48" s="6">
        <v>283356080.59999955</v>
      </c>
      <c r="L48" s="174">
        <f t="shared" si="1"/>
        <v>283356080.59999955</v>
      </c>
      <c r="N48" s="394"/>
      <c r="O48" s="394"/>
      <c r="P48" s="394"/>
      <c r="Q48" s="394"/>
      <c r="R48" s="394"/>
      <c r="S48" s="394"/>
    </row>
    <row r="49" spans="1:19" ht="24.75" customHeight="1" x14ac:dyDescent="0.2">
      <c r="A49" s="286" t="s">
        <v>92</v>
      </c>
      <c r="B49" s="287"/>
      <c r="C49" s="287"/>
      <c r="D49" s="287"/>
      <c r="E49" s="288"/>
      <c r="F49" s="10">
        <v>42</v>
      </c>
      <c r="G49" s="5"/>
      <c r="H49" s="6"/>
      <c r="I49" s="6">
        <f t="shared" si="2"/>
        <v>0</v>
      </c>
      <c r="J49" s="6">
        <v>0</v>
      </c>
      <c r="K49" s="6">
        <v>0</v>
      </c>
      <c r="L49" s="174">
        <f t="shared" si="1"/>
        <v>0</v>
      </c>
      <c r="N49" s="394"/>
      <c r="O49" s="394"/>
      <c r="P49" s="394"/>
      <c r="Q49" s="394"/>
      <c r="R49" s="394"/>
      <c r="S49" s="394"/>
    </row>
    <row r="50" spans="1:19" ht="12.75" customHeight="1" x14ac:dyDescent="0.2">
      <c r="A50" s="286" t="s">
        <v>93</v>
      </c>
      <c r="B50" s="287"/>
      <c r="C50" s="287"/>
      <c r="D50" s="287"/>
      <c r="E50" s="288"/>
      <c r="F50" s="10">
        <v>43</v>
      </c>
      <c r="G50" s="5"/>
      <c r="H50" s="6"/>
      <c r="I50" s="6">
        <f t="shared" si="2"/>
        <v>0</v>
      </c>
      <c r="J50" s="6">
        <v>0</v>
      </c>
      <c r="K50" s="6">
        <v>0</v>
      </c>
      <c r="L50" s="174">
        <f t="shared" si="1"/>
        <v>0</v>
      </c>
      <c r="N50" s="394"/>
      <c r="O50" s="394"/>
      <c r="P50" s="394"/>
      <c r="Q50" s="394"/>
      <c r="R50" s="394"/>
      <c r="S50" s="394"/>
    </row>
    <row r="51" spans="1:19" ht="17.25" customHeight="1" x14ac:dyDescent="0.2">
      <c r="A51" s="295" t="s">
        <v>94</v>
      </c>
      <c r="B51" s="296"/>
      <c r="C51" s="296"/>
      <c r="D51" s="296"/>
      <c r="E51" s="297"/>
      <c r="F51" s="10">
        <v>44</v>
      </c>
      <c r="G51" s="5"/>
      <c r="H51" s="6"/>
      <c r="I51" s="6">
        <f t="shared" si="2"/>
        <v>0</v>
      </c>
      <c r="J51" s="6">
        <v>0</v>
      </c>
      <c r="K51" s="6">
        <v>0</v>
      </c>
      <c r="L51" s="174">
        <f t="shared" si="1"/>
        <v>0</v>
      </c>
      <c r="N51" s="394"/>
      <c r="O51" s="394"/>
      <c r="P51" s="394"/>
      <c r="Q51" s="394"/>
      <c r="R51" s="394"/>
      <c r="S51" s="394"/>
    </row>
    <row r="52" spans="1:19" ht="24.75" customHeight="1" x14ac:dyDescent="0.2">
      <c r="A52" s="295" t="s">
        <v>95</v>
      </c>
      <c r="B52" s="296"/>
      <c r="C52" s="296"/>
      <c r="D52" s="296"/>
      <c r="E52" s="297"/>
      <c r="F52" s="10">
        <v>45</v>
      </c>
      <c r="G52" s="5"/>
      <c r="H52" s="6"/>
      <c r="I52" s="6">
        <f t="shared" si="2"/>
        <v>0</v>
      </c>
      <c r="J52" s="6">
        <v>0</v>
      </c>
      <c r="K52" s="6">
        <v>0</v>
      </c>
      <c r="L52" s="174">
        <f t="shared" si="1"/>
        <v>0</v>
      </c>
      <c r="N52" s="394"/>
      <c r="O52" s="394"/>
      <c r="P52" s="394"/>
      <c r="Q52" s="394"/>
      <c r="R52" s="394"/>
      <c r="S52" s="394"/>
    </row>
    <row r="53" spans="1:19" ht="12.75" customHeight="1" x14ac:dyDescent="0.2">
      <c r="A53" s="289" t="s">
        <v>96</v>
      </c>
      <c r="B53" s="290"/>
      <c r="C53" s="290"/>
      <c r="D53" s="287"/>
      <c r="E53" s="288"/>
      <c r="F53" s="10">
        <v>46</v>
      </c>
      <c r="G53" s="5">
        <f>G54+G55</f>
        <v>1049512.81</v>
      </c>
      <c r="H53" s="6">
        <f t="shared" ref="H53:K53" si="12">H54+H55</f>
        <v>132951449.25</v>
      </c>
      <c r="I53" s="6">
        <f t="shared" si="2"/>
        <v>134000962.06</v>
      </c>
      <c r="J53" s="6">
        <f t="shared" si="12"/>
        <v>-2.3283064365386963E-10</v>
      </c>
      <c r="K53" s="6">
        <f t="shared" si="12"/>
        <v>116805259.95000046</v>
      </c>
      <c r="L53" s="174">
        <f t="shared" si="1"/>
        <v>116805259.95000046</v>
      </c>
      <c r="N53" s="394"/>
      <c r="O53" s="394"/>
      <c r="P53" s="394"/>
      <c r="Q53" s="394"/>
      <c r="R53" s="394"/>
      <c r="S53" s="394"/>
    </row>
    <row r="54" spans="1:19" ht="12.75" customHeight="1" x14ac:dyDescent="0.2">
      <c r="A54" s="286" t="s">
        <v>97</v>
      </c>
      <c r="B54" s="287"/>
      <c r="C54" s="287"/>
      <c r="D54" s="287"/>
      <c r="E54" s="288"/>
      <c r="F54" s="10">
        <v>47</v>
      </c>
      <c r="G54" s="5">
        <v>1049512.81</v>
      </c>
      <c r="H54" s="6">
        <v>126240945.69</v>
      </c>
      <c r="I54" s="6">
        <f t="shared" si="2"/>
        <v>127290458.5</v>
      </c>
      <c r="J54" s="6">
        <v>-2.3283064365386963E-10</v>
      </c>
      <c r="K54" s="6">
        <v>116499057.39000046</v>
      </c>
      <c r="L54" s="174">
        <f t="shared" si="1"/>
        <v>116499057.39000046</v>
      </c>
      <c r="N54" s="394"/>
      <c r="O54" s="394"/>
      <c r="P54" s="394"/>
      <c r="Q54" s="394"/>
      <c r="R54" s="394"/>
      <c r="S54" s="394"/>
    </row>
    <row r="55" spans="1:19" ht="12.75" customHeight="1" x14ac:dyDescent="0.2">
      <c r="A55" s="286" t="s">
        <v>98</v>
      </c>
      <c r="B55" s="287"/>
      <c r="C55" s="287"/>
      <c r="D55" s="287"/>
      <c r="E55" s="288"/>
      <c r="F55" s="10">
        <v>48</v>
      </c>
      <c r="G55" s="5"/>
      <c r="H55" s="6">
        <v>6710503.5599999996</v>
      </c>
      <c r="I55" s="6">
        <f t="shared" si="2"/>
        <v>6710503.5599999996</v>
      </c>
      <c r="J55" s="6">
        <v>0</v>
      </c>
      <c r="K55" s="6">
        <v>306202.56</v>
      </c>
      <c r="L55" s="174">
        <f t="shared" si="1"/>
        <v>306202.56</v>
      </c>
      <c r="N55" s="394"/>
      <c r="O55" s="394"/>
      <c r="P55" s="394"/>
      <c r="Q55" s="394"/>
      <c r="R55" s="394"/>
      <c r="S55" s="394"/>
    </row>
    <row r="56" spans="1:19" ht="12.75" customHeight="1" x14ac:dyDescent="0.2">
      <c r="A56" s="289" t="s">
        <v>99</v>
      </c>
      <c r="B56" s="290"/>
      <c r="C56" s="290"/>
      <c r="D56" s="287"/>
      <c r="E56" s="288"/>
      <c r="F56" s="10">
        <v>49</v>
      </c>
      <c r="G56" s="5">
        <f>G57+G60+G61</f>
        <v>3419114.8199999956</v>
      </c>
      <c r="H56" s="6">
        <f t="shared" ref="H56:K56" si="13">H57+H60+H61</f>
        <v>728239204.08999991</v>
      </c>
      <c r="I56" s="6">
        <f t="shared" si="2"/>
        <v>731658318.90999997</v>
      </c>
      <c r="J56" s="6">
        <f t="shared" si="13"/>
        <v>28603321.169999886</v>
      </c>
      <c r="K56" s="6">
        <f t="shared" si="13"/>
        <v>961032550.46999764</v>
      </c>
      <c r="L56" s="174">
        <f t="shared" si="1"/>
        <v>989635871.63999748</v>
      </c>
      <c r="N56" s="394"/>
      <c r="O56" s="394"/>
      <c r="P56" s="394"/>
      <c r="Q56" s="394"/>
      <c r="R56" s="394"/>
      <c r="S56" s="394"/>
    </row>
    <row r="57" spans="1:19" ht="12.75" customHeight="1" x14ac:dyDescent="0.2">
      <c r="A57" s="289" t="s">
        <v>100</v>
      </c>
      <c r="B57" s="290"/>
      <c r="C57" s="290"/>
      <c r="D57" s="287"/>
      <c r="E57" s="288"/>
      <c r="F57" s="10">
        <v>50</v>
      </c>
      <c r="G57" s="5">
        <f>G58+G59</f>
        <v>560450.56000000006</v>
      </c>
      <c r="H57" s="6">
        <f t="shared" ref="H57:K57" si="14">H58+H59</f>
        <v>380451418.51000005</v>
      </c>
      <c r="I57" s="6">
        <f t="shared" si="2"/>
        <v>381011869.07000005</v>
      </c>
      <c r="J57" s="6">
        <f t="shared" si="14"/>
        <v>713855.87</v>
      </c>
      <c r="K57" s="6">
        <f t="shared" si="14"/>
        <v>592448046.42999899</v>
      </c>
      <c r="L57" s="174">
        <f t="shared" si="1"/>
        <v>593161902.299999</v>
      </c>
      <c r="N57" s="394"/>
      <c r="O57" s="394"/>
      <c r="P57" s="394"/>
      <c r="Q57" s="394"/>
      <c r="R57" s="394"/>
      <c r="S57" s="394"/>
    </row>
    <row r="58" spans="1:19" ht="12.75" customHeight="1" x14ac:dyDescent="0.2">
      <c r="A58" s="286" t="s">
        <v>101</v>
      </c>
      <c r="B58" s="287"/>
      <c r="C58" s="287"/>
      <c r="D58" s="287"/>
      <c r="E58" s="288"/>
      <c r="F58" s="10">
        <v>51</v>
      </c>
      <c r="G58" s="5"/>
      <c r="H58" s="6">
        <v>376046571.97000003</v>
      </c>
      <c r="I58" s="6">
        <f t="shared" si="2"/>
        <v>376046571.97000003</v>
      </c>
      <c r="J58" s="6">
        <v>0</v>
      </c>
      <c r="K58" s="6">
        <v>590946116.01999903</v>
      </c>
      <c r="L58" s="174">
        <f t="shared" si="1"/>
        <v>590946116.01999903</v>
      </c>
      <c r="N58" s="394"/>
      <c r="O58" s="394"/>
      <c r="P58" s="394"/>
      <c r="Q58" s="394"/>
      <c r="R58" s="394"/>
      <c r="S58" s="394"/>
    </row>
    <row r="59" spans="1:19" ht="12.75" customHeight="1" x14ac:dyDescent="0.2">
      <c r="A59" s="286" t="s">
        <v>102</v>
      </c>
      <c r="B59" s="287"/>
      <c r="C59" s="287"/>
      <c r="D59" s="287"/>
      <c r="E59" s="288"/>
      <c r="F59" s="10">
        <v>52</v>
      </c>
      <c r="G59" s="5">
        <v>560450.56000000006</v>
      </c>
      <c r="H59" s="6">
        <v>4404846.54</v>
      </c>
      <c r="I59" s="6">
        <f t="shared" si="2"/>
        <v>4965297.0999999996</v>
      </c>
      <c r="J59" s="6">
        <v>713855.87</v>
      </c>
      <c r="K59" s="6">
        <v>1501930.4100000099</v>
      </c>
      <c r="L59" s="174">
        <f t="shared" si="1"/>
        <v>2215786.28000001</v>
      </c>
      <c r="N59" s="394"/>
      <c r="O59" s="394"/>
      <c r="P59" s="394"/>
      <c r="Q59" s="394"/>
      <c r="R59" s="394"/>
      <c r="S59" s="394"/>
    </row>
    <row r="60" spans="1:19" ht="12.75" customHeight="1" x14ac:dyDescent="0.2">
      <c r="A60" s="289" t="s">
        <v>103</v>
      </c>
      <c r="B60" s="290"/>
      <c r="C60" s="290"/>
      <c r="D60" s="287"/>
      <c r="E60" s="288"/>
      <c r="F60" s="10">
        <v>53</v>
      </c>
      <c r="G60" s="5">
        <v>2215.61</v>
      </c>
      <c r="H60" s="6">
        <v>25839320.32999998</v>
      </c>
      <c r="I60" s="6">
        <f t="shared" si="2"/>
        <v>25841535.939999979</v>
      </c>
      <c r="J60" s="6">
        <v>0</v>
      </c>
      <c r="K60" s="6">
        <v>31256454.089999892</v>
      </c>
      <c r="L60" s="174">
        <f t="shared" si="1"/>
        <v>31256454.089999892</v>
      </c>
      <c r="N60" s="394"/>
      <c r="O60" s="394"/>
      <c r="P60" s="394"/>
      <c r="Q60" s="394"/>
      <c r="R60" s="394"/>
      <c r="S60" s="394"/>
    </row>
    <row r="61" spans="1:19" ht="12.75" customHeight="1" x14ac:dyDescent="0.2">
      <c r="A61" s="289" t="s">
        <v>104</v>
      </c>
      <c r="B61" s="290"/>
      <c r="C61" s="290"/>
      <c r="D61" s="287"/>
      <c r="E61" s="288"/>
      <c r="F61" s="10">
        <v>54</v>
      </c>
      <c r="G61" s="5">
        <f>SUM(G62:G64)</f>
        <v>2856448.6499999957</v>
      </c>
      <c r="H61" s="6">
        <f t="shared" ref="H61:K61" si="15">SUM(H62:H64)</f>
        <v>321948465.24999988</v>
      </c>
      <c r="I61" s="6">
        <f t="shared" si="2"/>
        <v>324804913.89999986</v>
      </c>
      <c r="J61" s="6">
        <f t="shared" si="15"/>
        <v>27889465.299999885</v>
      </c>
      <c r="K61" s="6">
        <f t="shared" si="15"/>
        <v>337328049.94999874</v>
      </c>
      <c r="L61" s="174">
        <f t="shared" si="1"/>
        <v>365217515.24999863</v>
      </c>
      <c r="N61" s="394"/>
      <c r="O61" s="394"/>
      <c r="P61" s="394"/>
      <c r="Q61" s="394"/>
      <c r="R61" s="394"/>
      <c r="S61" s="394"/>
    </row>
    <row r="62" spans="1:19" ht="12.75" customHeight="1" x14ac:dyDescent="0.2">
      <c r="A62" s="286" t="s">
        <v>105</v>
      </c>
      <c r="B62" s="287"/>
      <c r="C62" s="287"/>
      <c r="D62" s="287"/>
      <c r="E62" s="288"/>
      <c r="F62" s="10">
        <v>55</v>
      </c>
      <c r="G62" s="5"/>
      <c r="H62" s="6">
        <v>244413499.38999993</v>
      </c>
      <c r="I62" s="6">
        <f t="shared" si="2"/>
        <v>244413499.38999993</v>
      </c>
      <c r="J62" s="6">
        <v>0</v>
      </c>
      <c r="K62" s="6">
        <v>259300580.87999895</v>
      </c>
      <c r="L62" s="174">
        <f t="shared" si="1"/>
        <v>259300580.87999895</v>
      </c>
      <c r="N62" s="394"/>
      <c r="O62" s="394"/>
      <c r="P62" s="394"/>
      <c r="Q62" s="394"/>
      <c r="R62" s="394"/>
      <c r="S62" s="394"/>
    </row>
    <row r="63" spans="1:19" ht="12.75" customHeight="1" x14ac:dyDescent="0.2">
      <c r="A63" s="286" t="s">
        <v>106</v>
      </c>
      <c r="B63" s="287"/>
      <c r="C63" s="287"/>
      <c r="D63" s="287"/>
      <c r="E63" s="288"/>
      <c r="F63" s="10">
        <v>56</v>
      </c>
      <c r="G63" s="5">
        <v>1213940.5</v>
      </c>
      <c r="H63" s="6">
        <v>7161917.5399999972</v>
      </c>
      <c r="I63" s="6">
        <f t="shared" si="2"/>
        <v>8375858.0399999972</v>
      </c>
      <c r="J63" s="6">
        <v>1340000.6799999978</v>
      </c>
      <c r="K63" s="6">
        <v>6882062.9099999787</v>
      </c>
      <c r="L63" s="174">
        <f t="shared" si="1"/>
        <v>8222063.5899999766</v>
      </c>
      <c r="N63" s="394"/>
      <c r="O63" s="394"/>
      <c r="P63" s="394"/>
      <c r="Q63" s="394"/>
      <c r="R63" s="394"/>
      <c r="S63" s="394"/>
    </row>
    <row r="64" spans="1:19" ht="12.75" customHeight="1" x14ac:dyDescent="0.2">
      <c r="A64" s="286" t="s">
        <v>107</v>
      </c>
      <c r="B64" s="287"/>
      <c r="C64" s="287"/>
      <c r="D64" s="287"/>
      <c r="E64" s="288"/>
      <c r="F64" s="10">
        <v>57</v>
      </c>
      <c r="G64" s="5">
        <v>1642508.1499999955</v>
      </c>
      <c r="H64" s="6">
        <v>70373048.319999978</v>
      </c>
      <c r="I64" s="6">
        <f t="shared" si="2"/>
        <v>72015556.469999969</v>
      </c>
      <c r="J64" s="6">
        <v>26549464.619999889</v>
      </c>
      <c r="K64" s="6">
        <v>71145406.159999803</v>
      </c>
      <c r="L64" s="174">
        <f t="shared" si="1"/>
        <v>97694870.779999688</v>
      </c>
      <c r="N64" s="394"/>
      <c r="O64" s="394"/>
      <c r="P64" s="394"/>
      <c r="Q64" s="394"/>
      <c r="R64" s="394"/>
      <c r="S64" s="394"/>
    </row>
    <row r="65" spans="1:19" ht="12.75" customHeight="1" x14ac:dyDescent="0.2">
      <c r="A65" s="289" t="s">
        <v>108</v>
      </c>
      <c r="B65" s="290"/>
      <c r="C65" s="290"/>
      <c r="D65" s="287"/>
      <c r="E65" s="288"/>
      <c r="F65" s="10">
        <v>58</v>
      </c>
      <c r="G65" s="5">
        <f>G66+G70+G71</f>
        <v>26912506.610000003</v>
      </c>
      <c r="H65" s="6">
        <f t="shared" ref="H65:K65" si="16">H66+H70+H71</f>
        <v>31634075.539999977</v>
      </c>
      <c r="I65" s="6">
        <f t="shared" si="2"/>
        <v>58546582.149999976</v>
      </c>
      <c r="J65" s="6">
        <f t="shared" si="16"/>
        <v>41252970.599999994</v>
      </c>
      <c r="K65" s="6">
        <f t="shared" si="16"/>
        <v>153594255.49999899</v>
      </c>
      <c r="L65" s="174">
        <f t="shared" si="1"/>
        <v>194847226.09999898</v>
      </c>
      <c r="N65" s="394"/>
      <c r="O65" s="394"/>
      <c r="P65" s="394"/>
      <c r="Q65" s="394"/>
      <c r="R65" s="394"/>
      <c r="S65" s="394"/>
    </row>
    <row r="66" spans="1:19" ht="12.75" customHeight="1" x14ac:dyDescent="0.2">
      <c r="A66" s="289" t="s">
        <v>109</v>
      </c>
      <c r="B66" s="290"/>
      <c r="C66" s="290"/>
      <c r="D66" s="287"/>
      <c r="E66" s="288"/>
      <c r="F66" s="10">
        <v>59</v>
      </c>
      <c r="G66" s="5">
        <f>SUM(G67:G69)</f>
        <v>26911734.610000003</v>
      </c>
      <c r="H66" s="6">
        <f t="shared" ref="H66:K66" si="17">SUM(H67:H69)</f>
        <v>31448476.529999975</v>
      </c>
      <c r="I66" s="6">
        <f t="shared" si="2"/>
        <v>58360211.139999978</v>
      </c>
      <c r="J66" s="6">
        <f t="shared" si="17"/>
        <v>41252198.599999994</v>
      </c>
      <c r="K66" s="6">
        <f t="shared" si="17"/>
        <v>153424007.90999898</v>
      </c>
      <c r="L66" s="174">
        <f t="shared" si="1"/>
        <v>194676206.50999898</v>
      </c>
      <c r="N66" s="394"/>
      <c r="O66" s="394"/>
      <c r="P66" s="394"/>
      <c r="Q66" s="394"/>
      <c r="R66" s="394"/>
      <c r="S66" s="394"/>
    </row>
    <row r="67" spans="1:19" ht="12.75" customHeight="1" x14ac:dyDescent="0.2">
      <c r="A67" s="286" t="s">
        <v>110</v>
      </c>
      <c r="B67" s="287"/>
      <c r="C67" s="287"/>
      <c r="D67" s="287"/>
      <c r="E67" s="288"/>
      <c r="F67" s="10">
        <v>60</v>
      </c>
      <c r="G67" s="5"/>
      <c r="H67" s="6">
        <v>31417309.959999975</v>
      </c>
      <c r="I67" s="6">
        <f t="shared" si="2"/>
        <v>31417309.959999975</v>
      </c>
      <c r="J67" s="6">
        <v>-1.3969838619232178E-9</v>
      </c>
      <c r="K67" s="6">
        <v>153331237.55999899</v>
      </c>
      <c r="L67" s="174">
        <f t="shared" si="1"/>
        <v>153331237.55999899</v>
      </c>
      <c r="N67" s="394"/>
      <c r="O67" s="394"/>
      <c r="P67" s="394"/>
      <c r="Q67" s="394"/>
      <c r="R67" s="394"/>
      <c r="S67" s="394"/>
    </row>
    <row r="68" spans="1:19" ht="12.75" customHeight="1" x14ac:dyDescent="0.2">
      <c r="A68" s="286" t="s">
        <v>111</v>
      </c>
      <c r="B68" s="287"/>
      <c r="C68" s="287"/>
      <c r="D68" s="287"/>
      <c r="E68" s="288"/>
      <c r="F68" s="10">
        <v>61</v>
      </c>
      <c r="G68" s="5">
        <v>26906600.750000004</v>
      </c>
      <c r="H68" s="6"/>
      <c r="I68" s="6">
        <f t="shared" si="2"/>
        <v>26906600.750000004</v>
      </c>
      <c r="J68" s="6">
        <v>41252198.599999994</v>
      </c>
      <c r="K68" s="6">
        <v>0</v>
      </c>
      <c r="L68" s="174">
        <f t="shared" si="1"/>
        <v>41252198.599999994</v>
      </c>
      <c r="N68" s="394"/>
      <c r="O68" s="394"/>
      <c r="P68" s="394"/>
      <c r="Q68" s="394"/>
      <c r="R68" s="394"/>
      <c r="S68" s="394"/>
    </row>
    <row r="69" spans="1:19" ht="12.75" customHeight="1" x14ac:dyDescent="0.2">
      <c r="A69" s="286" t="s">
        <v>112</v>
      </c>
      <c r="B69" s="287"/>
      <c r="C69" s="287"/>
      <c r="D69" s="287"/>
      <c r="E69" s="288"/>
      <c r="F69" s="10">
        <v>62</v>
      </c>
      <c r="G69" s="5">
        <v>5133.8600000000006</v>
      </c>
      <c r="H69" s="6">
        <v>31166.57</v>
      </c>
      <c r="I69" s="6">
        <f t="shared" si="2"/>
        <v>36300.43</v>
      </c>
      <c r="J69" s="6">
        <v>0</v>
      </c>
      <c r="K69" s="6">
        <v>92770.35</v>
      </c>
      <c r="L69" s="174">
        <f t="shared" si="1"/>
        <v>92770.35</v>
      </c>
      <c r="N69" s="394"/>
      <c r="O69" s="394"/>
      <c r="P69" s="394"/>
      <c r="Q69" s="394"/>
      <c r="R69" s="394"/>
      <c r="S69" s="394"/>
    </row>
    <row r="70" spans="1:19" ht="12.75" customHeight="1" x14ac:dyDescent="0.2">
      <c r="A70" s="289" t="s">
        <v>113</v>
      </c>
      <c r="B70" s="290"/>
      <c r="C70" s="290"/>
      <c r="D70" s="287"/>
      <c r="E70" s="288"/>
      <c r="F70" s="10">
        <v>63</v>
      </c>
      <c r="G70" s="5"/>
      <c r="H70" s="6"/>
      <c r="I70" s="6">
        <f t="shared" si="2"/>
        <v>0</v>
      </c>
      <c r="J70" s="6">
        <v>0</v>
      </c>
      <c r="K70" s="6"/>
      <c r="L70" s="174">
        <f t="shared" si="1"/>
        <v>0</v>
      </c>
      <c r="N70" s="394"/>
      <c r="O70" s="394"/>
      <c r="P70" s="394"/>
      <c r="Q70" s="394"/>
      <c r="R70" s="394"/>
      <c r="S70" s="394"/>
    </row>
    <row r="71" spans="1:19" ht="12.75" customHeight="1" x14ac:dyDescent="0.2">
      <c r="A71" s="289" t="s">
        <v>114</v>
      </c>
      <c r="B71" s="290"/>
      <c r="C71" s="290"/>
      <c r="D71" s="287"/>
      <c r="E71" s="288"/>
      <c r="F71" s="10">
        <v>64</v>
      </c>
      <c r="G71" s="5">
        <v>772</v>
      </c>
      <c r="H71" s="6">
        <v>185599.01</v>
      </c>
      <c r="I71" s="6">
        <f t="shared" si="2"/>
        <v>186371.01</v>
      </c>
      <c r="J71" s="6">
        <v>772</v>
      </c>
      <c r="K71" s="6">
        <v>170247.59</v>
      </c>
      <c r="L71" s="174">
        <f t="shared" si="1"/>
        <v>171019.59</v>
      </c>
      <c r="N71" s="394"/>
      <c r="O71" s="394"/>
      <c r="P71" s="394"/>
      <c r="Q71" s="394"/>
      <c r="R71" s="394"/>
      <c r="S71" s="394"/>
    </row>
    <row r="72" spans="1:19" ht="24.75" customHeight="1" x14ac:dyDescent="0.2">
      <c r="A72" s="289" t="s">
        <v>115</v>
      </c>
      <c r="B72" s="290"/>
      <c r="C72" s="290"/>
      <c r="D72" s="287"/>
      <c r="E72" s="288"/>
      <c r="F72" s="10">
        <v>65</v>
      </c>
      <c r="G72" s="5">
        <f>SUM(G73:G75)</f>
        <v>0</v>
      </c>
      <c r="H72" s="6">
        <f t="shared" ref="H72:K72" si="18">SUM(H73:H75)</f>
        <v>7054885.6900000004</v>
      </c>
      <c r="I72" s="6">
        <f t="shared" si="2"/>
        <v>7054885.6900000004</v>
      </c>
      <c r="J72" s="6">
        <f t="shared" si="18"/>
        <v>8.9403329184278846E-10</v>
      </c>
      <c r="K72" s="6">
        <f t="shared" si="18"/>
        <v>13541598.399999892</v>
      </c>
      <c r="L72" s="174">
        <f t="shared" si="1"/>
        <v>13541598.399999892</v>
      </c>
      <c r="N72" s="394"/>
      <c r="O72" s="394"/>
      <c r="P72" s="394"/>
      <c r="Q72" s="394"/>
      <c r="R72" s="394"/>
      <c r="S72" s="394"/>
    </row>
    <row r="73" spans="1:19" ht="12.75" customHeight="1" x14ac:dyDescent="0.2">
      <c r="A73" s="286" t="s">
        <v>116</v>
      </c>
      <c r="B73" s="287"/>
      <c r="C73" s="287"/>
      <c r="D73" s="287"/>
      <c r="E73" s="288"/>
      <c r="F73" s="10">
        <v>66</v>
      </c>
      <c r="G73" s="5">
        <v>0</v>
      </c>
      <c r="H73" s="6">
        <v>148097.69000000134</v>
      </c>
      <c r="I73" s="6">
        <f t="shared" si="2"/>
        <v>148097.69000000134</v>
      </c>
      <c r="J73" s="6">
        <v>8.9403329184278846E-10</v>
      </c>
      <c r="K73" s="6">
        <v>148097.68999990061</v>
      </c>
      <c r="L73" s="174">
        <f t="shared" ref="L73:L77" si="19">SUM(J73:K73)</f>
        <v>148097.68999990151</v>
      </c>
      <c r="N73" s="394"/>
      <c r="O73" s="394"/>
      <c r="P73" s="394"/>
      <c r="Q73" s="394"/>
      <c r="R73" s="394"/>
      <c r="S73" s="394"/>
    </row>
    <row r="74" spans="1:19" ht="12.75" customHeight="1" x14ac:dyDescent="0.2">
      <c r="A74" s="286" t="s">
        <v>117</v>
      </c>
      <c r="B74" s="287"/>
      <c r="C74" s="287"/>
      <c r="D74" s="287"/>
      <c r="E74" s="288"/>
      <c r="F74" s="10">
        <v>67</v>
      </c>
      <c r="G74" s="5"/>
      <c r="H74" s="6"/>
      <c r="I74" s="6">
        <f t="shared" ref="I74:I77" si="20">SUM(G74:H74)</f>
        <v>0</v>
      </c>
      <c r="J74" s="6">
        <v>0</v>
      </c>
      <c r="K74" s="6">
        <v>0</v>
      </c>
      <c r="L74" s="174">
        <f t="shared" si="19"/>
        <v>0</v>
      </c>
      <c r="N74" s="394"/>
      <c r="O74" s="394"/>
      <c r="P74" s="394"/>
      <c r="Q74" s="394"/>
      <c r="R74" s="394"/>
      <c r="S74" s="394"/>
    </row>
    <row r="75" spans="1:19" ht="12.75" customHeight="1" x14ac:dyDescent="0.2">
      <c r="A75" s="286" t="s">
        <v>118</v>
      </c>
      <c r="B75" s="287"/>
      <c r="C75" s="287"/>
      <c r="D75" s="287"/>
      <c r="E75" s="288"/>
      <c r="F75" s="10">
        <v>68</v>
      </c>
      <c r="G75" s="5">
        <v>0</v>
      </c>
      <c r="H75" s="6">
        <v>6906787.9999999991</v>
      </c>
      <c r="I75" s="6">
        <f t="shared" si="20"/>
        <v>6906787.9999999991</v>
      </c>
      <c r="J75" s="6">
        <v>0</v>
      </c>
      <c r="K75" s="6">
        <v>13393500.709999992</v>
      </c>
      <c r="L75" s="174">
        <f t="shared" si="19"/>
        <v>13393500.709999992</v>
      </c>
      <c r="N75" s="394"/>
      <c r="O75" s="394"/>
      <c r="P75" s="394"/>
      <c r="Q75" s="394"/>
      <c r="R75" s="394"/>
      <c r="S75" s="394"/>
    </row>
    <row r="76" spans="1:19" ht="12.75" customHeight="1" x14ac:dyDescent="0.2">
      <c r="A76" s="289" t="s">
        <v>119</v>
      </c>
      <c r="B76" s="290"/>
      <c r="C76" s="290"/>
      <c r="D76" s="287"/>
      <c r="E76" s="288"/>
      <c r="F76" s="10">
        <v>69</v>
      </c>
      <c r="G76" s="5">
        <f>G8+G11+G14+G18+G44+G45+G53+G56+G65+G72</f>
        <v>2526031881.54</v>
      </c>
      <c r="H76" s="6">
        <f>H8+H11+H14+H18+H44+H45+H53+H56+H65+H72</f>
        <v>5890597538.0299988</v>
      </c>
      <c r="I76" s="6">
        <f t="shared" si="20"/>
        <v>8416629419.5699987</v>
      </c>
      <c r="J76" s="6">
        <f t="shared" ref="J76:K76" si="21">J8+J11+J14+J18+J44+J45+J53+J56+J65+J72</f>
        <v>2670187033.7800002</v>
      </c>
      <c r="K76" s="6">
        <f t="shared" si="21"/>
        <v>6226316497.7800007</v>
      </c>
      <c r="L76" s="174">
        <f t="shared" si="19"/>
        <v>8896503531.5600014</v>
      </c>
      <c r="N76" s="394"/>
      <c r="O76" s="394"/>
      <c r="P76" s="394"/>
      <c r="Q76" s="394"/>
      <c r="R76" s="394"/>
      <c r="S76" s="394"/>
    </row>
    <row r="77" spans="1:19" ht="12.75" customHeight="1" x14ac:dyDescent="0.2">
      <c r="A77" s="298" t="s">
        <v>120</v>
      </c>
      <c r="B77" s="299"/>
      <c r="C77" s="299"/>
      <c r="D77" s="300"/>
      <c r="E77" s="301"/>
      <c r="F77" s="11">
        <v>70</v>
      </c>
      <c r="G77" s="7">
        <v>71168.25</v>
      </c>
      <c r="H77" s="8">
        <v>1143378951.5799997</v>
      </c>
      <c r="I77" s="8">
        <f t="shared" si="20"/>
        <v>1143450119.8299997</v>
      </c>
      <c r="J77" s="8">
        <v>27458.66</v>
      </c>
      <c r="K77" s="8">
        <v>1138557703.9799976</v>
      </c>
      <c r="L77" s="175">
        <f t="shared" si="19"/>
        <v>1138585162.6399977</v>
      </c>
      <c r="N77" s="394"/>
      <c r="O77" s="394"/>
      <c r="P77" s="394"/>
      <c r="Q77" s="394"/>
      <c r="R77" s="394"/>
      <c r="S77" s="394"/>
    </row>
    <row r="78" spans="1:19" ht="12.75" customHeight="1" x14ac:dyDescent="0.2">
      <c r="A78" s="302" t="s">
        <v>183</v>
      </c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4"/>
      <c r="N78" s="394"/>
      <c r="O78" s="394"/>
      <c r="P78" s="394"/>
      <c r="Q78" s="394"/>
      <c r="R78" s="394"/>
      <c r="S78" s="394"/>
    </row>
    <row r="79" spans="1:19" ht="12.75" customHeight="1" x14ac:dyDescent="0.2">
      <c r="A79" s="261" t="s">
        <v>129</v>
      </c>
      <c r="B79" s="262"/>
      <c r="C79" s="262"/>
      <c r="D79" s="263"/>
      <c r="E79" s="264"/>
      <c r="F79" s="9">
        <v>71</v>
      </c>
      <c r="G79" s="171">
        <f>G80+G84+G85+G89+G93+G96</f>
        <v>149669483.66000003</v>
      </c>
      <c r="H79" s="172">
        <f t="shared" ref="H79:K79" si="22">H80+H84+H85+H89+H93+H96</f>
        <v>1734390912.3800001</v>
      </c>
      <c r="I79" s="172">
        <f>SUM(G79:H79)</f>
        <v>1884060396.0400002</v>
      </c>
      <c r="J79" s="172">
        <f t="shared" si="22"/>
        <v>183716880.52999899</v>
      </c>
      <c r="K79" s="172">
        <f t="shared" si="22"/>
        <v>1813128227.1399977</v>
      </c>
      <c r="L79" s="173">
        <f>SUM(J79:K79)</f>
        <v>1996845107.6699967</v>
      </c>
      <c r="N79" s="394"/>
      <c r="O79" s="394"/>
      <c r="P79" s="394"/>
      <c r="Q79" s="394"/>
      <c r="R79" s="394"/>
      <c r="S79" s="394"/>
    </row>
    <row r="80" spans="1:19" ht="12.75" customHeight="1" x14ac:dyDescent="0.2">
      <c r="A80" s="289" t="s">
        <v>130</v>
      </c>
      <c r="B80" s="290"/>
      <c r="C80" s="290"/>
      <c r="D80" s="287"/>
      <c r="E80" s="288"/>
      <c r="F80" s="10">
        <v>72</v>
      </c>
      <c r="G80" s="5">
        <f>SUM(G81:G83)</f>
        <v>44288720</v>
      </c>
      <c r="H80" s="6">
        <f t="shared" ref="H80:K80" si="23">SUM(H81:H83)</f>
        <v>557287080</v>
      </c>
      <c r="I80" s="6">
        <f t="shared" ref="I80:I128" si="24">SUM(G80:H80)</f>
        <v>601575800</v>
      </c>
      <c r="J80" s="6">
        <f t="shared" si="23"/>
        <v>44288720</v>
      </c>
      <c r="K80" s="6">
        <f t="shared" si="23"/>
        <v>557287080</v>
      </c>
      <c r="L80" s="174">
        <f t="shared" ref="L80:L128" si="25">SUM(J80:K80)</f>
        <v>601575800</v>
      </c>
      <c r="N80" s="394"/>
      <c r="O80" s="394"/>
      <c r="P80" s="394"/>
      <c r="Q80" s="394"/>
      <c r="R80" s="394"/>
      <c r="S80" s="394"/>
    </row>
    <row r="81" spans="1:19" ht="12.75" customHeight="1" x14ac:dyDescent="0.2">
      <c r="A81" s="286" t="s">
        <v>131</v>
      </c>
      <c r="B81" s="287"/>
      <c r="C81" s="287"/>
      <c r="D81" s="287"/>
      <c r="E81" s="288"/>
      <c r="F81" s="10">
        <v>73</v>
      </c>
      <c r="G81" s="5">
        <v>44288720</v>
      </c>
      <c r="H81" s="6">
        <v>545037080</v>
      </c>
      <c r="I81" s="6">
        <f t="shared" si="24"/>
        <v>589325800</v>
      </c>
      <c r="J81" s="6">
        <v>44288720</v>
      </c>
      <c r="K81" s="6">
        <v>545037080</v>
      </c>
      <c r="L81" s="174">
        <f t="shared" si="25"/>
        <v>589325800</v>
      </c>
      <c r="N81" s="394"/>
      <c r="O81" s="394"/>
      <c r="P81" s="394"/>
      <c r="Q81" s="394"/>
      <c r="R81" s="394"/>
      <c r="S81" s="394"/>
    </row>
    <row r="82" spans="1:19" ht="12.75" customHeight="1" x14ac:dyDescent="0.2">
      <c r="A82" s="286" t="s">
        <v>132</v>
      </c>
      <c r="B82" s="287"/>
      <c r="C82" s="287"/>
      <c r="D82" s="287"/>
      <c r="E82" s="288"/>
      <c r="F82" s="10">
        <v>74</v>
      </c>
      <c r="G82" s="5"/>
      <c r="H82" s="6">
        <v>12250000</v>
      </c>
      <c r="I82" s="6">
        <f t="shared" si="24"/>
        <v>12250000</v>
      </c>
      <c r="J82" s="6">
        <v>0</v>
      </c>
      <c r="K82" s="6">
        <v>12250000</v>
      </c>
      <c r="L82" s="174">
        <f t="shared" si="25"/>
        <v>12250000</v>
      </c>
      <c r="N82" s="394"/>
      <c r="O82" s="394"/>
      <c r="P82" s="394"/>
      <c r="Q82" s="394"/>
      <c r="R82" s="394"/>
      <c r="S82" s="394"/>
    </row>
    <row r="83" spans="1:19" ht="12.75" customHeight="1" x14ac:dyDescent="0.2">
      <c r="A83" s="286" t="s">
        <v>133</v>
      </c>
      <c r="B83" s="287"/>
      <c r="C83" s="287"/>
      <c r="D83" s="287"/>
      <c r="E83" s="288"/>
      <c r="F83" s="10">
        <v>75</v>
      </c>
      <c r="G83" s="5"/>
      <c r="H83" s="6"/>
      <c r="I83" s="6">
        <f t="shared" si="24"/>
        <v>0</v>
      </c>
      <c r="J83" s="6"/>
      <c r="K83" s="6"/>
      <c r="L83" s="174">
        <f t="shared" si="25"/>
        <v>0</v>
      </c>
      <c r="N83" s="394"/>
      <c r="O83" s="394"/>
      <c r="P83" s="394"/>
      <c r="Q83" s="394"/>
      <c r="R83" s="394"/>
      <c r="S83" s="394"/>
    </row>
    <row r="84" spans="1:19" ht="12.75" customHeight="1" x14ac:dyDescent="0.2">
      <c r="A84" s="289" t="s">
        <v>134</v>
      </c>
      <c r="B84" s="290"/>
      <c r="C84" s="290"/>
      <c r="D84" s="287"/>
      <c r="E84" s="288"/>
      <c r="F84" s="10">
        <v>76</v>
      </c>
      <c r="G84" s="5"/>
      <c r="H84" s="6">
        <v>681482525.25</v>
      </c>
      <c r="I84" s="6">
        <f t="shared" si="24"/>
        <v>681482525.25</v>
      </c>
      <c r="J84" s="6"/>
      <c r="K84" s="6">
        <v>681482525.25</v>
      </c>
      <c r="L84" s="174">
        <f t="shared" si="25"/>
        <v>681482525.25</v>
      </c>
      <c r="N84" s="394"/>
      <c r="O84" s="394"/>
      <c r="P84" s="394"/>
      <c r="Q84" s="394"/>
      <c r="R84" s="394"/>
      <c r="S84" s="394"/>
    </row>
    <row r="85" spans="1:19" ht="12.75" customHeight="1" x14ac:dyDescent="0.2">
      <c r="A85" s="289" t="s">
        <v>135</v>
      </c>
      <c r="B85" s="290"/>
      <c r="C85" s="290"/>
      <c r="D85" s="287"/>
      <c r="E85" s="288"/>
      <c r="F85" s="10">
        <v>77</v>
      </c>
      <c r="G85" s="5">
        <f>SUM(G86:G88)</f>
        <v>4296431.5999999996</v>
      </c>
      <c r="H85" s="6">
        <f t="shared" ref="H85:K85" si="26">SUM(H86:H88)</f>
        <v>137673765.30000001</v>
      </c>
      <c r="I85" s="6">
        <f t="shared" si="24"/>
        <v>141970196.90000001</v>
      </c>
      <c r="J85" s="6">
        <f t="shared" si="26"/>
        <v>22229288</v>
      </c>
      <c r="K85" s="6">
        <f t="shared" si="26"/>
        <v>157933449.01999992</v>
      </c>
      <c r="L85" s="174">
        <f t="shared" si="25"/>
        <v>180162737.01999992</v>
      </c>
      <c r="N85" s="394"/>
      <c r="O85" s="394"/>
      <c r="P85" s="394"/>
      <c r="Q85" s="394"/>
      <c r="R85" s="394"/>
      <c r="S85" s="394"/>
    </row>
    <row r="86" spans="1:19" ht="12.75" customHeight="1" x14ac:dyDescent="0.2">
      <c r="A86" s="286" t="s">
        <v>136</v>
      </c>
      <c r="B86" s="287"/>
      <c r="C86" s="287"/>
      <c r="D86" s="287"/>
      <c r="E86" s="288"/>
      <c r="F86" s="10">
        <v>78</v>
      </c>
      <c r="G86" s="5"/>
      <c r="H86" s="6">
        <v>62790022.430000007</v>
      </c>
      <c r="I86" s="6">
        <f t="shared" si="24"/>
        <v>62790022.430000007</v>
      </c>
      <c r="J86" s="6">
        <v>0</v>
      </c>
      <c r="K86" s="6">
        <v>62306510.210000008</v>
      </c>
      <c r="L86" s="174">
        <f t="shared" si="25"/>
        <v>62306510.210000008</v>
      </c>
      <c r="N86" s="394"/>
      <c r="O86" s="394"/>
      <c r="P86" s="394"/>
      <c r="Q86" s="394"/>
      <c r="R86" s="394"/>
      <c r="S86" s="394"/>
    </row>
    <row r="87" spans="1:19" ht="12.75" customHeight="1" x14ac:dyDescent="0.2">
      <c r="A87" s="286" t="s">
        <v>137</v>
      </c>
      <c r="B87" s="287"/>
      <c r="C87" s="287"/>
      <c r="D87" s="287"/>
      <c r="E87" s="288"/>
      <c r="F87" s="10">
        <v>79</v>
      </c>
      <c r="G87" s="5">
        <v>4296431.5999999996</v>
      </c>
      <c r="H87" s="6">
        <v>74883742.870000005</v>
      </c>
      <c r="I87" s="6">
        <f t="shared" si="24"/>
        <v>79180174.469999999</v>
      </c>
      <c r="J87" s="6">
        <v>22229288</v>
      </c>
      <c r="K87" s="6">
        <v>95626938.809999898</v>
      </c>
      <c r="L87" s="174">
        <f t="shared" si="25"/>
        <v>117856226.8099999</v>
      </c>
      <c r="N87" s="394"/>
      <c r="O87" s="394"/>
      <c r="P87" s="394"/>
      <c r="Q87" s="394"/>
      <c r="R87" s="394"/>
      <c r="S87" s="394"/>
    </row>
    <row r="88" spans="1:19" ht="12.75" customHeight="1" x14ac:dyDescent="0.2">
      <c r="A88" s="286" t="s">
        <v>138</v>
      </c>
      <c r="B88" s="287"/>
      <c r="C88" s="287"/>
      <c r="D88" s="287"/>
      <c r="E88" s="288"/>
      <c r="F88" s="10">
        <v>80</v>
      </c>
      <c r="G88" s="5"/>
      <c r="H88" s="6"/>
      <c r="I88" s="6">
        <f t="shared" si="24"/>
        <v>0</v>
      </c>
      <c r="J88" s="6">
        <v>0</v>
      </c>
      <c r="K88" s="6">
        <v>0</v>
      </c>
      <c r="L88" s="174">
        <f t="shared" si="25"/>
        <v>0</v>
      </c>
      <c r="N88" s="394"/>
      <c r="O88" s="394"/>
      <c r="P88" s="394"/>
      <c r="Q88" s="394"/>
      <c r="R88" s="394"/>
      <c r="S88" s="394"/>
    </row>
    <row r="89" spans="1:19" ht="12.75" customHeight="1" x14ac:dyDescent="0.2">
      <c r="A89" s="289" t="s">
        <v>139</v>
      </c>
      <c r="B89" s="290"/>
      <c r="C89" s="290"/>
      <c r="D89" s="287"/>
      <c r="E89" s="288"/>
      <c r="F89" s="10">
        <v>81</v>
      </c>
      <c r="G89" s="5">
        <f>SUM(G90:G92)</f>
        <v>83803429.920000002</v>
      </c>
      <c r="H89" s="6">
        <f t="shared" ref="H89:K89" si="27">SUM(H90:H92)</f>
        <v>311731863.92000002</v>
      </c>
      <c r="I89" s="6">
        <f t="shared" si="24"/>
        <v>395535293.84000003</v>
      </c>
      <c r="J89" s="6">
        <f t="shared" si="27"/>
        <v>83902325.960000008</v>
      </c>
      <c r="K89" s="6">
        <f t="shared" si="27"/>
        <v>313971510.09999901</v>
      </c>
      <c r="L89" s="174">
        <f t="shared" si="25"/>
        <v>397873836.05999899</v>
      </c>
      <c r="N89" s="394"/>
      <c r="O89" s="394"/>
      <c r="P89" s="394"/>
      <c r="Q89" s="394"/>
      <c r="R89" s="394"/>
      <c r="S89" s="394"/>
    </row>
    <row r="90" spans="1:19" ht="12.75" customHeight="1" x14ac:dyDescent="0.2">
      <c r="A90" s="286" t="s">
        <v>140</v>
      </c>
      <c r="B90" s="287"/>
      <c r="C90" s="287"/>
      <c r="D90" s="287"/>
      <c r="E90" s="288"/>
      <c r="F90" s="10">
        <v>82</v>
      </c>
      <c r="G90" s="5">
        <v>721928.73</v>
      </c>
      <c r="H90" s="6">
        <v>22853579.170000002</v>
      </c>
      <c r="I90" s="6">
        <f t="shared" si="24"/>
        <v>23575507.900000002</v>
      </c>
      <c r="J90" s="6">
        <v>820824.77</v>
      </c>
      <c r="K90" s="6">
        <v>25093225.350000001</v>
      </c>
      <c r="L90" s="174">
        <f t="shared" si="25"/>
        <v>25914050.120000001</v>
      </c>
      <c r="N90" s="394"/>
      <c r="O90" s="394"/>
      <c r="P90" s="394"/>
      <c r="Q90" s="394"/>
      <c r="R90" s="394"/>
      <c r="S90" s="394"/>
    </row>
    <row r="91" spans="1:19" ht="12.75" customHeight="1" x14ac:dyDescent="0.2">
      <c r="A91" s="286" t="s">
        <v>141</v>
      </c>
      <c r="B91" s="287"/>
      <c r="C91" s="287"/>
      <c r="D91" s="287"/>
      <c r="E91" s="288"/>
      <c r="F91" s="10">
        <v>83</v>
      </c>
      <c r="G91" s="5">
        <v>7581501.1900000004</v>
      </c>
      <c r="H91" s="6">
        <v>139638995.30000001</v>
      </c>
      <c r="I91" s="6">
        <f t="shared" si="24"/>
        <v>147220496.49000001</v>
      </c>
      <c r="J91" s="6">
        <v>7581501.1900000004</v>
      </c>
      <c r="K91" s="6">
        <v>139638995.30000001</v>
      </c>
      <c r="L91" s="174">
        <f t="shared" si="25"/>
        <v>147220496.49000001</v>
      </c>
      <c r="N91" s="394"/>
      <c r="O91" s="394"/>
      <c r="P91" s="394"/>
      <c r="Q91" s="394"/>
      <c r="R91" s="394"/>
      <c r="S91" s="394"/>
    </row>
    <row r="92" spans="1:19" ht="12.75" customHeight="1" x14ac:dyDescent="0.2">
      <c r="A92" s="286" t="s">
        <v>142</v>
      </c>
      <c r="B92" s="287"/>
      <c r="C92" s="287"/>
      <c r="D92" s="287"/>
      <c r="E92" s="288"/>
      <c r="F92" s="10">
        <v>84</v>
      </c>
      <c r="G92" s="5">
        <v>75500000</v>
      </c>
      <c r="H92" s="6">
        <v>149239289.44999999</v>
      </c>
      <c r="I92" s="6">
        <f t="shared" si="24"/>
        <v>224739289.44999999</v>
      </c>
      <c r="J92" s="6">
        <v>75500000</v>
      </c>
      <c r="K92" s="6">
        <v>149239289.449999</v>
      </c>
      <c r="L92" s="174">
        <f t="shared" si="25"/>
        <v>224739289.449999</v>
      </c>
      <c r="N92" s="394"/>
      <c r="O92" s="394"/>
      <c r="P92" s="394"/>
      <c r="Q92" s="394"/>
      <c r="R92" s="394"/>
      <c r="S92" s="394"/>
    </row>
    <row r="93" spans="1:19" ht="12.75" customHeight="1" x14ac:dyDescent="0.2">
      <c r="A93" s="289" t="s">
        <v>143</v>
      </c>
      <c r="B93" s="290"/>
      <c r="C93" s="290"/>
      <c r="D93" s="287"/>
      <c r="E93" s="288"/>
      <c r="F93" s="10">
        <v>85</v>
      </c>
      <c r="G93" s="5">
        <f>SUM(G94:G95)</f>
        <v>15302981.27</v>
      </c>
      <c r="H93" s="6">
        <f t="shared" ref="H93:K93" si="28">SUM(H94:H95)</f>
        <v>1422754.39</v>
      </c>
      <c r="I93" s="6">
        <f t="shared" si="24"/>
        <v>16725735.66</v>
      </c>
      <c r="J93" s="6">
        <f t="shared" si="28"/>
        <v>17182006.100000001</v>
      </c>
      <c r="K93" s="6">
        <f t="shared" si="28"/>
        <v>42602203.339999989</v>
      </c>
      <c r="L93" s="174">
        <f t="shared" si="25"/>
        <v>59784209.43999999</v>
      </c>
      <c r="N93" s="394"/>
      <c r="O93" s="394"/>
      <c r="P93" s="394"/>
      <c r="Q93" s="394"/>
      <c r="R93" s="394"/>
      <c r="S93" s="394"/>
    </row>
    <row r="94" spans="1:19" ht="12.75" customHeight="1" x14ac:dyDescent="0.2">
      <c r="A94" s="286" t="s">
        <v>144</v>
      </c>
      <c r="B94" s="287"/>
      <c r="C94" s="287"/>
      <c r="D94" s="287"/>
      <c r="E94" s="288"/>
      <c r="F94" s="10">
        <v>86</v>
      </c>
      <c r="G94" s="5">
        <v>15302981.27</v>
      </c>
      <c r="H94" s="6">
        <v>1422754.39</v>
      </c>
      <c r="I94" s="6">
        <f t="shared" si="24"/>
        <v>16725735.66</v>
      </c>
      <c r="J94" s="6">
        <v>17182006.100000001</v>
      </c>
      <c r="K94" s="6">
        <v>42602203.339999989</v>
      </c>
      <c r="L94" s="174">
        <f t="shared" si="25"/>
        <v>59784209.43999999</v>
      </c>
      <c r="N94" s="394"/>
      <c r="O94" s="394"/>
      <c r="P94" s="394"/>
      <c r="Q94" s="394"/>
      <c r="R94" s="394"/>
      <c r="S94" s="394"/>
    </row>
    <row r="95" spans="1:19" ht="12.75" customHeight="1" x14ac:dyDescent="0.2">
      <c r="A95" s="286" t="s">
        <v>145</v>
      </c>
      <c r="B95" s="287"/>
      <c r="C95" s="287"/>
      <c r="D95" s="287"/>
      <c r="E95" s="288"/>
      <c r="F95" s="10">
        <v>87</v>
      </c>
      <c r="G95" s="5"/>
      <c r="H95" s="6"/>
      <c r="I95" s="6">
        <f t="shared" si="24"/>
        <v>0</v>
      </c>
      <c r="J95" s="6"/>
      <c r="K95" s="6">
        <v>0</v>
      </c>
      <c r="L95" s="174">
        <f t="shared" si="25"/>
        <v>0</v>
      </c>
      <c r="N95" s="394"/>
      <c r="O95" s="394"/>
      <c r="P95" s="394"/>
      <c r="Q95" s="394"/>
      <c r="R95" s="394"/>
      <c r="S95" s="394"/>
    </row>
    <row r="96" spans="1:19" ht="12.75" customHeight="1" x14ac:dyDescent="0.2">
      <c r="A96" s="289" t="s">
        <v>146</v>
      </c>
      <c r="B96" s="290"/>
      <c r="C96" s="290"/>
      <c r="D96" s="287"/>
      <c r="E96" s="288"/>
      <c r="F96" s="10">
        <v>88</v>
      </c>
      <c r="G96" s="5">
        <f>SUM(G97:G98)</f>
        <v>1977920.87</v>
      </c>
      <c r="H96" s="6">
        <f t="shared" ref="H96:K96" si="29">SUM(H97:H98)</f>
        <v>44792923.520000003</v>
      </c>
      <c r="I96" s="6">
        <f t="shared" si="24"/>
        <v>46770844.390000001</v>
      </c>
      <c r="J96" s="6">
        <f t="shared" si="29"/>
        <v>16114540.469998995</v>
      </c>
      <c r="K96" s="6">
        <f t="shared" si="29"/>
        <v>59851459.429998867</v>
      </c>
      <c r="L96" s="174">
        <f t="shared" si="25"/>
        <v>75965999.89999786</v>
      </c>
      <c r="N96" s="394"/>
      <c r="O96" s="394"/>
      <c r="P96" s="394"/>
      <c r="Q96" s="394"/>
      <c r="R96" s="394"/>
      <c r="S96" s="394"/>
    </row>
    <row r="97" spans="1:19" ht="12.75" customHeight="1" x14ac:dyDescent="0.2">
      <c r="A97" s="286" t="s">
        <v>147</v>
      </c>
      <c r="B97" s="287"/>
      <c r="C97" s="287"/>
      <c r="D97" s="287"/>
      <c r="E97" s="288"/>
      <c r="F97" s="10">
        <v>89</v>
      </c>
      <c r="G97" s="5">
        <v>1977920.87</v>
      </c>
      <c r="H97" s="6">
        <v>44792923.520000003</v>
      </c>
      <c r="I97" s="6">
        <f t="shared" si="24"/>
        <v>46770844.390000001</v>
      </c>
      <c r="J97" s="6">
        <v>16114540.469998995</v>
      </c>
      <c r="K97" s="6">
        <v>59851459.429998867</v>
      </c>
      <c r="L97" s="174">
        <f t="shared" si="25"/>
        <v>75965999.89999786</v>
      </c>
      <c r="N97" s="394"/>
      <c r="O97" s="394"/>
      <c r="P97" s="394"/>
      <c r="Q97" s="394"/>
      <c r="R97" s="394"/>
      <c r="S97" s="394"/>
    </row>
    <row r="98" spans="1:19" ht="12.75" customHeight="1" x14ac:dyDescent="0.2">
      <c r="A98" s="286" t="s">
        <v>148</v>
      </c>
      <c r="B98" s="287"/>
      <c r="C98" s="287"/>
      <c r="D98" s="287"/>
      <c r="E98" s="288"/>
      <c r="F98" s="10">
        <v>90</v>
      </c>
      <c r="G98" s="5"/>
      <c r="H98" s="6"/>
      <c r="I98" s="6">
        <f t="shared" si="24"/>
        <v>0</v>
      </c>
      <c r="J98" s="6">
        <v>0</v>
      </c>
      <c r="K98" s="6">
        <v>0</v>
      </c>
      <c r="L98" s="174">
        <f t="shared" si="25"/>
        <v>0</v>
      </c>
      <c r="N98" s="394"/>
      <c r="O98" s="394"/>
      <c r="P98" s="394"/>
      <c r="Q98" s="394"/>
      <c r="R98" s="394"/>
      <c r="S98" s="394"/>
    </row>
    <row r="99" spans="1:19" ht="12.75" customHeight="1" x14ac:dyDescent="0.2">
      <c r="A99" s="289" t="s">
        <v>149</v>
      </c>
      <c r="B99" s="290"/>
      <c r="C99" s="290"/>
      <c r="D99" s="287"/>
      <c r="E99" s="288"/>
      <c r="F99" s="10">
        <v>91</v>
      </c>
      <c r="G99" s="5"/>
      <c r="H99" s="6"/>
      <c r="I99" s="6">
        <f t="shared" si="24"/>
        <v>0</v>
      </c>
      <c r="J99" s="6"/>
      <c r="K99" s="6"/>
      <c r="L99" s="174">
        <f t="shared" si="25"/>
        <v>0</v>
      </c>
      <c r="N99" s="394"/>
      <c r="O99" s="394"/>
      <c r="P99" s="394"/>
      <c r="Q99" s="394"/>
      <c r="R99" s="394"/>
      <c r="S99" s="394"/>
    </row>
    <row r="100" spans="1:19" ht="12.75" customHeight="1" x14ac:dyDescent="0.2">
      <c r="A100" s="289" t="s">
        <v>150</v>
      </c>
      <c r="B100" s="290"/>
      <c r="C100" s="290"/>
      <c r="D100" s="287"/>
      <c r="E100" s="288"/>
      <c r="F100" s="10">
        <v>92</v>
      </c>
      <c r="G100" s="5">
        <f>SUM(G101:G106)</f>
        <v>2300217156.4999986</v>
      </c>
      <c r="H100" s="6">
        <f t="shared" ref="H100:K100" si="30">SUM(H101:H106)</f>
        <v>3501106798.9599991</v>
      </c>
      <c r="I100" s="6">
        <f t="shared" si="24"/>
        <v>5801323955.4599972</v>
      </c>
      <c r="J100" s="6">
        <f t="shared" si="30"/>
        <v>2359955048.8299994</v>
      </c>
      <c r="K100" s="6">
        <f t="shared" si="30"/>
        <v>3752897030.0599995</v>
      </c>
      <c r="L100" s="174">
        <f t="shared" si="25"/>
        <v>6112852078.8899994</v>
      </c>
      <c r="N100" s="394"/>
      <c r="O100" s="394"/>
      <c r="P100" s="394"/>
      <c r="Q100" s="394"/>
      <c r="R100" s="394"/>
      <c r="S100" s="394"/>
    </row>
    <row r="101" spans="1:19" ht="12.75" customHeight="1" x14ac:dyDescent="0.2">
      <c r="A101" s="286" t="s">
        <v>151</v>
      </c>
      <c r="B101" s="287"/>
      <c r="C101" s="287"/>
      <c r="D101" s="287"/>
      <c r="E101" s="288"/>
      <c r="F101" s="10">
        <v>93</v>
      </c>
      <c r="G101" s="5">
        <v>3722176.1999999993</v>
      </c>
      <c r="H101" s="6">
        <v>787050999.19999981</v>
      </c>
      <c r="I101" s="6">
        <f t="shared" si="24"/>
        <v>790773175.39999986</v>
      </c>
      <c r="J101" s="6">
        <v>4121681.0699999994</v>
      </c>
      <c r="K101" s="6">
        <v>1050673964.6099997</v>
      </c>
      <c r="L101" s="174">
        <f t="shared" si="25"/>
        <v>1054795645.6799997</v>
      </c>
      <c r="N101" s="394"/>
      <c r="O101" s="394"/>
      <c r="P101" s="394"/>
      <c r="Q101" s="394"/>
      <c r="R101" s="394"/>
      <c r="S101" s="394"/>
    </row>
    <row r="102" spans="1:19" ht="12.75" customHeight="1" x14ac:dyDescent="0.2">
      <c r="A102" s="286" t="s">
        <v>152</v>
      </c>
      <c r="B102" s="287"/>
      <c r="C102" s="287"/>
      <c r="D102" s="287"/>
      <c r="E102" s="288"/>
      <c r="F102" s="10">
        <v>94</v>
      </c>
      <c r="G102" s="5">
        <v>2266361478.7099986</v>
      </c>
      <c r="H102" s="6"/>
      <c r="I102" s="6">
        <f t="shared" si="24"/>
        <v>2266361478.7099986</v>
      </c>
      <c r="J102" s="6">
        <v>2324483801.8499994</v>
      </c>
      <c r="K102" s="6">
        <v>0</v>
      </c>
      <c r="L102" s="174">
        <f t="shared" si="25"/>
        <v>2324483801.8499994</v>
      </c>
      <c r="N102" s="394"/>
      <c r="O102" s="394"/>
      <c r="P102" s="394"/>
      <c r="Q102" s="394"/>
      <c r="R102" s="394"/>
      <c r="S102" s="394"/>
    </row>
    <row r="103" spans="1:19" ht="12.75" customHeight="1" x14ac:dyDescent="0.2">
      <c r="A103" s="286" t="s">
        <v>153</v>
      </c>
      <c r="B103" s="287"/>
      <c r="C103" s="287"/>
      <c r="D103" s="287"/>
      <c r="E103" s="288"/>
      <c r="F103" s="10">
        <v>95</v>
      </c>
      <c r="G103" s="5">
        <v>30133501.589999989</v>
      </c>
      <c r="H103" s="6">
        <v>2641835166.7599993</v>
      </c>
      <c r="I103" s="6">
        <f t="shared" si="24"/>
        <v>2671968668.3499994</v>
      </c>
      <c r="J103" s="6">
        <v>29618336.139999967</v>
      </c>
      <c r="K103" s="6">
        <v>2636268032.4499998</v>
      </c>
      <c r="L103" s="174">
        <f t="shared" si="25"/>
        <v>2665886368.5899997</v>
      </c>
      <c r="N103" s="394"/>
      <c r="O103" s="394"/>
      <c r="P103" s="394"/>
      <c r="Q103" s="394"/>
      <c r="R103" s="394"/>
      <c r="S103" s="394"/>
    </row>
    <row r="104" spans="1:19" ht="23.25" customHeight="1" x14ac:dyDescent="0.2">
      <c r="A104" s="286" t="s">
        <v>154</v>
      </c>
      <c r="B104" s="287"/>
      <c r="C104" s="287"/>
      <c r="D104" s="287"/>
      <c r="E104" s="288"/>
      <c r="F104" s="10">
        <v>96</v>
      </c>
      <c r="G104" s="5"/>
      <c r="H104" s="6">
        <v>1415100</v>
      </c>
      <c r="I104" s="6">
        <f t="shared" si="24"/>
        <v>1415100</v>
      </c>
      <c r="J104" s="6">
        <v>0</v>
      </c>
      <c r="K104" s="6">
        <v>1099500</v>
      </c>
      <c r="L104" s="174">
        <f t="shared" si="25"/>
        <v>1099500</v>
      </c>
      <c r="N104" s="394"/>
      <c r="O104" s="394"/>
      <c r="P104" s="394"/>
      <c r="Q104" s="394"/>
      <c r="R104" s="394"/>
      <c r="S104" s="394"/>
    </row>
    <row r="105" spans="1:19" ht="12.75" customHeight="1" x14ac:dyDescent="0.2">
      <c r="A105" s="286" t="s">
        <v>155</v>
      </c>
      <c r="B105" s="287"/>
      <c r="C105" s="287"/>
      <c r="D105" s="287"/>
      <c r="E105" s="288"/>
      <c r="F105" s="10">
        <v>97</v>
      </c>
      <c r="G105" s="5"/>
      <c r="H105" s="6">
        <v>7055533</v>
      </c>
      <c r="I105" s="6">
        <f t="shared" si="24"/>
        <v>7055533</v>
      </c>
      <c r="J105" s="6">
        <v>0</v>
      </c>
      <c r="K105" s="6">
        <v>7055533</v>
      </c>
      <c r="L105" s="174">
        <f t="shared" si="25"/>
        <v>7055533</v>
      </c>
      <c r="N105" s="394"/>
      <c r="O105" s="394"/>
      <c r="P105" s="394"/>
      <c r="Q105" s="394"/>
      <c r="R105" s="394"/>
      <c r="S105" s="394"/>
    </row>
    <row r="106" spans="1:19" ht="12.75" customHeight="1" x14ac:dyDescent="0.2">
      <c r="A106" s="286" t="s">
        <v>156</v>
      </c>
      <c r="B106" s="287"/>
      <c r="C106" s="287"/>
      <c r="D106" s="287"/>
      <c r="E106" s="288"/>
      <c r="F106" s="10">
        <v>98</v>
      </c>
      <c r="G106" s="5"/>
      <c r="H106" s="6">
        <v>63750000</v>
      </c>
      <c r="I106" s="6">
        <f t="shared" si="24"/>
        <v>63750000</v>
      </c>
      <c r="J106" s="6">
        <v>1731229.77</v>
      </c>
      <c r="K106" s="6">
        <v>57800000</v>
      </c>
      <c r="L106" s="174">
        <f t="shared" si="25"/>
        <v>59531229.770000003</v>
      </c>
      <c r="N106" s="394"/>
      <c r="O106" s="394"/>
      <c r="P106" s="394"/>
      <c r="Q106" s="394"/>
      <c r="R106" s="394"/>
      <c r="S106" s="394"/>
    </row>
    <row r="107" spans="1:19" ht="37.5" customHeight="1" x14ac:dyDescent="0.2">
      <c r="A107" s="289" t="s">
        <v>157</v>
      </c>
      <c r="B107" s="290"/>
      <c r="C107" s="290"/>
      <c r="D107" s="287"/>
      <c r="E107" s="288"/>
      <c r="F107" s="10">
        <v>99</v>
      </c>
      <c r="G107" s="5">
        <v>34582316.520000003</v>
      </c>
      <c r="H107" s="6"/>
      <c r="I107" s="6">
        <f t="shared" si="24"/>
        <v>34582316.520000003</v>
      </c>
      <c r="J107" s="6">
        <v>90390081.839999899</v>
      </c>
      <c r="K107" s="6"/>
      <c r="L107" s="174">
        <f t="shared" si="25"/>
        <v>90390081.839999899</v>
      </c>
      <c r="N107" s="394"/>
      <c r="O107" s="394"/>
      <c r="P107" s="394"/>
      <c r="Q107" s="394"/>
      <c r="R107" s="394"/>
      <c r="S107" s="394"/>
    </row>
    <row r="108" spans="1:19" ht="12.75" customHeight="1" x14ac:dyDescent="0.2">
      <c r="A108" s="289" t="s">
        <v>158</v>
      </c>
      <c r="B108" s="290"/>
      <c r="C108" s="290"/>
      <c r="D108" s="287"/>
      <c r="E108" s="288"/>
      <c r="F108" s="10">
        <v>100</v>
      </c>
      <c r="G108" s="5">
        <f>SUM(G109:G110)</f>
        <v>12756539.77</v>
      </c>
      <c r="H108" s="6">
        <f t="shared" ref="H108:K108" si="31">SUM(H109:H110)</f>
        <v>96633576.660000011</v>
      </c>
      <c r="I108" s="6">
        <f t="shared" si="24"/>
        <v>109390116.43000001</v>
      </c>
      <c r="J108" s="6">
        <f t="shared" si="31"/>
        <v>10450515.880000001</v>
      </c>
      <c r="K108" s="6">
        <f t="shared" si="31"/>
        <v>84007127.729999691</v>
      </c>
      <c r="L108" s="174">
        <f t="shared" si="25"/>
        <v>94457643.609999686</v>
      </c>
      <c r="N108" s="394"/>
      <c r="O108" s="394"/>
      <c r="P108" s="394"/>
      <c r="Q108" s="394"/>
      <c r="R108" s="394"/>
      <c r="S108" s="394"/>
    </row>
    <row r="109" spans="1:19" ht="12.75" customHeight="1" x14ac:dyDescent="0.2">
      <c r="A109" s="286" t="s">
        <v>159</v>
      </c>
      <c r="B109" s="287"/>
      <c r="C109" s="287"/>
      <c r="D109" s="287"/>
      <c r="E109" s="288"/>
      <c r="F109" s="10">
        <v>101</v>
      </c>
      <c r="G109" s="5">
        <v>12756539.77</v>
      </c>
      <c r="H109" s="6">
        <v>94753195.870000005</v>
      </c>
      <c r="I109" s="6">
        <f t="shared" si="24"/>
        <v>107509735.64</v>
      </c>
      <c r="J109" s="6">
        <v>10450515.880000001</v>
      </c>
      <c r="K109" s="6">
        <v>82126746.939999685</v>
      </c>
      <c r="L109" s="174">
        <f t="shared" si="25"/>
        <v>92577262.81999968</v>
      </c>
      <c r="N109" s="394"/>
      <c r="O109" s="394"/>
      <c r="P109" s="394"/>
      <c r="Q109" s="394"/>
      <c r="R109" s="394"/>
      <c r="S109" s="394"/>
    </row>
    <row r="110" spans="1:19" ht="12.75" customHeight="1" x14ac:dyDescent="0.2">
      <c r="A110" s="286" t="s">
        <v>160</v>
      </c>
      <c r="B110" s="287"/>
      <c r="C110" s="287"/>
      <c r="D110" s="287"/>
      <c r="E110" s="288"/>
      <c r="F110" s="10">
        <v>102</v>
      </c>
      <c r="G110" s="5"/>
      <c r="H110" s="6">
        <v>1880380.79</v>
      </c>
      <c r="I110" s="6">
        <f t="shared" si="24"/>
        <v>1880380.79</v>
      </c>
      <c r="J110" s="6">
        <v>0</v>
      </c>
      <c r="K110" s="6">
        <v>1880380.79</v>
      </c>
      <c r="L110" s="174">
        <f t="shared" si="25"/>
        <v>1880380.79</v>
      </c>
      <c r="N110" s="394"/>
      <c r="O110" s="394"/>
      <c r="P110" s="394"/>
      <c r="Q110" s="394"/>
      <c r="R110" s="394"/>
      <c r="S110" s="394"/>
    </row>
    <row r="111" spans="1:19" ht="12.75" customHeight="1" x14ac:dyDescent="0.2">
      <c r="A111" s="289" t="s">
        <v>161</v>
      </c>
      <c r="B111" s="290"/>
      <c r="C111" s="290"/>
      <c r="D111" s="287"/>
      <c r="E111" s="288"/>
      <c r="F111" s="10">
        <v>103</v>
      </c>
      <c r="G111" s="5">
        <f>SUM(G112:G113)</f>
        <v>1801487.76</v>
      </c>
      <c r="H111" s="6">
        <f t="shared" ref="H111:K111" si="32">SUM(H112:H113)</f>
        <v>34418441.25</v>
      </c>
      <c r="I111" s="6">
        <f t="shared" si="24"/>
        <v>36219929.009999998</v>
      </c>
      <c r="J111" s="6">
        <f t="shared" si="32"/>
        <v>6284297</v>
      </c>
      <c r="K111" s="6">
        <f t="shared" si="32"/>
        <v>39497676.550000004</v>
      </c>
      <c r="L111" s="174">
        <f t="shared" si="25"/>
        <v>45781973.550000004</v>
      </c>
      <c r="N111" s="394"/>
      <c r="O111" s="394"/>
      <c r="P111" s="394"/>
      <c r="Q111" s="394"/>
      <c r="R111" s="394"/>
      <c r="S111" s="394"/>
    </row>
    <row r="112" spans="1:19" ht="12.75" customHeight="1" x14ac:dyDescent="0.2">
      <c r="A112" s="286" t="s">
        <v>162</v>
      </c>
      <c r="B112" s="287"/>
      <c r="C112" s="287"/>
      <c r="D112" s="287"/>
      <c r="E112" s="288"/>
      <c r="F112" s="10">
        <v>104</v>
      </c>
      <c r="G112" s="5">
        <v>1801082.89</v>
      </c>
      <c r="H112" s="6">
        <v>34418441.25</v>
      </c>
      <c r="I112" s="6">
        <f t="shared" si="24"/>
        <v>36219524.140000001</v>
      </c>
      <c r="J112" s="6">
        <v>6284297</v>
      </c>
      <c r="K112" s="6">
        <v>39483362.170000002</v>
      </c>
      <c r="L112" s="174">
        <f t="shared" si="25"/>
        <v>45767659.170000002</v>
      </c>
      <c r="N112" s="394"/>
      <c r="O112" s="394"/>
      <c r="P112" s="394"/>
      <c r="Q112" s="394"/>
      <c r="R112" s="394"/>
      <c r="S112" s="394"/>
    </row>
    <row r="113" spans="1:19" ht="12.75" customHeight="1" x14ac:dyDescent="0.2">
      <c r="A113" s="286" t="s">
        <v>163</v>
      </c>
      <c r="B113" s="287"/>
      <c r="C113" s="287"/>
      <c r="D113" s="287"/>
      <c r="E113" s="288"/>
      <c r="F113" s="10">
        <v>105</v>
      </c>
      <c r="G113" s="5">
        <v>404.87</v>
      </c>
      <c r="H113" s="6">
        <v>0</v>
      </c>
      <c r="I113" s="6">
        <f t="shared" si="24"/>
        <v>404.87</v>
      </c>
      <c r="J113" s="6"/>
      <c r="K113" s="6">
        <v>14314.379999999899</v>
      </c>
      <c r="L113" s="174">
        <f t="shared" si="25"/>
        <v>14314.379999999899</v>
      </c>
      <c r="N113" s="394"/>
      <c r="O113" s="394"/>
      <c r="P113" s="394"/>
      <c r="Q113" s="394"/>
      <c r="R113" s="394"/>
      <c r="S113" s="394"/>
    </row>
    <row r="114" spans="1:19" ht="12.75" customHeight="1" x14ac:dyDescent="0.2">
      <c r="A114" s="289" t="s">
        <v>164</v>
      </c>
      <c r="B114" s="290"/>
      <c r="C114" s="290"/>
      <c r="D114" s="287"/>
      <c r="E114" s="288"/>
      <c r="F114" s="10">
        <v>106</v>
      </c>
      <c r="G114" s="5"/>
      <c r="H114" s="6"/>
      <c r="I114" s="6">
        <f t="shared" si="24"/>
        <v>0</v>
      </c>
      <c r="J114" s="6"/>
      <c r="K114" s="6"/>
      <c r="L114" s="174">
        <f t="shared" si="25"/>
        <v>0</v>
      </c>
      <c r="N114" s="394"/>
      <c r="O114" s="394"/>
      <c r="P114" s="394"/>
      <c r="Q114" s="394"/>
      <c r="R114" s="394"/>
      <c r="S114" s="394"/>
    </row>
    <row r="115" spans="1:19" ht="12.75" customHeight="1" x14ac:dyDescent="0.2">
      <c r="A115" s="289" t="s">
        <v>165</v>
      </c>
      <c r="B115" s="290"/>
      <c r="C115" s="290"/>
      <c r="D115" s="287"/>
      <c r="E115" s="288"/>
      <c r="F115" s="10">
        <v>107</v>
      </c>
      <c r="G115" s="5">
        <f>SUM(G116:G118)</f>
        <v>0</v>
      </c>
      <c r="H115" s="6">
        <f t="shared" ref="H115:K115" si="33">SUM(H116:H118)</f>
        <v>0</v>
      </c>
      <c r="I115" s="6">
        <f t="shared" si="24"/>
        <v>0</v>
      </c>
      <c r="J115" s="6">
        <f t="shared" si="33"/>
        <v>0</v>
      </c>
      <c r="K115" s="6">
        <f t="shared" si="33"/>
        <v>0</v>
      </c>
      <c r="L115" s="174">
        <f t="shared" si="25"/>
        <v>0</v>
      </c>
      <c r="N115" s="394"/>
      <c r="O115" s="394"/>
      <c r="P115" s="394"/>
      <c r="Q115" s="394"/>
      <c r="R115" s="394"/>
      <c r="S115" s="394"/>
    </row>
    <row r="116" spans="1:19" ht="12.75" customHeight="1" x14ac:dyDescent="0.2">
      <c r="A116" s="286" t="s">
        <v>166</v>
      </c>
      <c r="B116" s="287"/>
      <c r="C116" s="287"/>
      <c r="D116" s="287"/>
      <c r="E116" s="288"/>
      <c r="F116" s="10">
        <v>108</v>
      </c>
      <c r="G116" s="5"/>
      <c r="H116" s="6"/>
      <c r="I116" s="6">
        <f t="shared" si="24"/>
        <v>0</v>
      </c>
      <c r="J116" s="6"/>
      <c r="K116" s="6"/>
      <c r="L116" s="174">
        <f t="shared" si="25"/>
        <v>0</v>
      </c>
      <c r="N116" s="394"/>
      <c r="O116" s="394"/>
      <c r="P116" s="394"/>
      <c r="Q116" s="394"/>
      <c r="R116" s="394"/>
      <c r="S116" s="394"/>
    </row>
    <row r="117" spans="1:19" ht="12.75" customHeight="1" x14ac:dyDescent="0.2">
      <c r="A117" s="286" t="s">
        <v>167</v>
      </c>
      <c r="B117" s="287"/>
      <c r="C117" s="287"/>
      <c r="D117" s="287"/>
      <c r="E117" s="288"/>
      <c r="F117" s="10">
        <v>109</v>
      </c>
      <c r="G117" s="5"/>
      <c r="H117" s="6"/>
      <c r="I117" s="6">
        <f t="shared" si="24"/>
        <v>0</v>
      </c>
      <c r="J117" s="6"/>
      <c r="K117" s="6"/>
      <c r="L117" s="174">
        <f t="shared" si="25"/>
        <v>0</v>
      </c>
      <c r="N117" s="394"/>
      <c r="O117" s="394"/>
      <c r="P117" s="394"/>
      <c r="Q117" s="394"/>
      <c r="R117" s="394"/>
      <c r="S117" s="394"/>
    </row>
    <row r="118" spans="1:19" ht="12.75" customHeight="1" x14ac:dyDescent="0.2">
      <c r="A118" s="286" t="s">
        <v>168</v>
      </c>
      <c r="B118" s="287"/>
      <c r="C118" s="287"/>
      <c r="D118" s="287"/>
      <c r="E118" s="288"/>
      <c r="F118" s="10">
        <v>110</v>
      </c>
      <c r="G118" s="5"/>
      <c r="H118" s="6"/>
      <c r="I118" s="6">
        <f t="shared" si="24"/>
        <v>0</v>
      </c>
      <c r="J118" s="6"/>
      <c r="K118" s="6"/>
      <c r="L118" s="174">
        <f t="shared" si="25"/>
        <v>0</v>
      </c>
      <c r="N118" s="394"/>
      <c r="O118" s="394"/>
      <c r="P118" s="394"/>
      <c r="Q118" s="394"/>
      <c r="R118" s="394"/>
      <c r="S118" s="394"/>
    </row>
    <row r="119" spans="1:19" ht="12.75" customHeight="1" x14ac:dyDescent="0.2">
      <c r="A119" s="289" t="s">
        <v>169</v>
      </c>
      <c r="B119" s="290"/>
      <c r="C119" s="290"/>
      <c r="D119" s="287"/>
      <c r="E119" s="288"/>
      <c r="F119" s="10">
        <v>111</v>
      </c>
      <c r="G119" s="5">
        <f>SUM(G120:G123)</f>
        <v>20874083.50999999</v>
      </c>
      <c r="H119" s="6">
        <f t="shared" ref="H119:K119" si="34">SUM(H120:H123)</f>
        <v>219900776.4199999</v>
      </c>
      <c r="I119" s="6">
        <f t="shared" si="24"/>
        <v>240774859.92999989</v>
      </c>
      <c r="J119" s="6">
        <f t="shared" si="34"/>
        <v>15104066.119999981</v>
      </c>
      <c r="K119" s="6">
        <f t="shared" si="34"/>
        <v>219721456.19999966</v>
      </c>
      <c r="L119" s="174">
        <f t="shared" si="25"/>
        <v>234825522.31999964</v>
      </c>
      <c r="N119" s="394"/>
      <c r="O119" s="394"/>
      <c r="P119" s="394"/>
      <c r="Q119" s="394"/>
      <c r="R119" s="394"/>
      <c r="S119" s="394"/>
    </row>
    <row r="120" spans="1:19" ht="12.75" customHeight="1" x14ac:dyDescent="0.2">
      <c r="A120" s="286" t="s">
        <v>170</v>
      </c>
      <c r="B120" s="287"/>
      <c r="C120" s="287"/>
      <c r="D120" s="287"/>
      <c r="E120" s="288"/>
      <c r="F120" s="10">
        <v>112</v>
      </c>
      <c r="G120" s="5">
        <v>3105229</v>
      </c>
      <c r="H120" s="6">
        <v>111594696.2599999</v>
      </c>
      <c r="I120" s="6">
        <f t="shared" si="24"/>
        <v>114699925.2599999</v>
      </c>
      <c r="J120" s="6">
        <v>4268953.2299999883</v>
      </c>
      <c r="K120" s="6">
        <v>83979978.459999874</v>
      </c>
      <c r="L120" s="174">
        <f t="shared" si="25"/>
        <v>88248931.689999864</v>
      </c>
      <c r="N120" s="394"/>
      <c r="O120" s="394"/>
      <c r="P120" s="394"/>
      <c r="Q120" s="394"/>
      <c r="R120" s="394"/>
      <c r="S120" s="394"/>
    </row>
    <row r="121" spans="1:19" ht="12.75" customHeight="1" x14ac:dyDescent="0.2">
      <c r="A121" s="286" t="s">
        <v>171</v>
      </c>
      <c r="B121" s="287"/>
      <c r="C121" s="287"/>
      <c r="D121" s="287"/>
      <c r="E121" s="288"/>
      <c r="F121" s="10">
        <v>113</v>
      </c>
      <c r="G121" s="5">
        <v>196460.95</v>
      </c>
      <c r="H121" s="6">
        <v>40350176.770000003</v>
      </c>
      <c r="I121" s="6">
        <f t="shared" si="24"/>
        <v>40546637.720000006</v>
      </c>
      <c r="J121" s="6">
        <v>4118.6999999999889</v>
      </c>
      <c r="K121" s="6">
        <v>48110630.370000012</v>
      </c>
      <c r="L121" s="174">
        <f t="shared" si="25"/>
        <v>48114749.070000015</v>
      </c>
      <c r="N121" s="394"/>
      <c r="O121" s="394"/>
      <c r="P121" s="394"/>
      <c r="Q121" s="394"/>
      <c r="R121" s="394"/>
      <c r="S121" s="394"/>
    </row>
    <row r="122" spans="1:19" ht="12.75" customHeight="1" x14ac:dyDescent="0.2">
      <c r="A122" s="286" t="s">
        <v>172</v>
      </c>
      <c r="B122" s="287"/>
      <c r="C122" s="287"/>
      <c r="D122" s="287"/>
      <c r="E122" s="288"/>
      <c r="F122" s="10">
        <v>114</v>
      </c>
      <c r="G122" s="5"/>
      <c r="H122" s="6"/>
      <c r="I122" s="6">
        <f t="shared" si="24"/>
        <v>0</v>
      </c>
      <c r="J122" s="6">
        <v>0</v>
      </c>
      <c r="K122" s="6">
        <v>0</v>
      </c>
      <c r="L122" s="174">
        <f t="shared" si="25"/>
        <v>0</v>
      </c>
      <c r="N122" s="394"/>
      <c r="O122" s="394"/>
      <c r="P122" s="394"/>
      <c r="Q122" s="394"/>
      <c r="R122" s="394"/>
      <c r="S122" s="394"/>
    </row>
    <row r="123" spans="1:19" ht="12.75" customHeight="1" x14ac:dyDescent="0.2">
      <c r="A123" s="286" t="s">
        <v>173</v>
      </c>
      <c r="B123" s="287"/>
      <c r="C123" s="287"/>
      <c r="D123" s="287"/>
      <c r="E123" s="288"/>
      <c r="F123" s="10">
        <v>115</v>
      </c>
      <c r="G123" s="5">
        <v>17572393.559999991</v>
      </c>
      <c r="H123" s="6">
        <v>67955903.390000001</v>
      </c>
      <c r="I123" s="6">
        <f t="shared" si="24"/>
        <v>85528296.949999988</v>
      </c>
      <c r="J123" s="6">
        <v>10830994.189999992</v>
      </c>
      <c r="K123" s="6">
        <v>87630847.369999766</v>
      </c>
      <c r="L123" s="174">
        <f t="shared" si="25"/>
        <v>98461841.559999764</v>
      </c>
      <c r="N123" s="394"/>
      <c r="O123" s="394"/>
      <c r="P123" s="394"/>
      <c r="Q123" s="394"/>
      <c r="R123" s="394"/>
      <c r="S123" s="394"/>
    </row>
    <row r="124" spans="1:19" ht="26.25" customHeight="1" x14ac:dyDescent="0.2">
      <c r="A124" s="289" t="s">
        <v>174</v>
      </c>
      <c r="B124" s="290"/>
      <c r="C124" s="290"/>
      <c r="D124" s="287"/>
      <c r="E124" s="288"/>
      <c r="F124" s="10">
        <v>116</v>
      </c>
      <c r="G124" s="5">
        <f>SUM(G125:G126)</f>
        <v>6130813.8200000003</v>
      </c>
      <c r="H124" s="6">
        <f t="shared" ref="H124:K124" si="35">SUM(H125:H126)</f>
        <v>304147032.35999995</v>
      </c>
      <c r="I124" s="6">
        <f t="shared" si="24"/>
        <v>310277846.17999995</v>
      </c>
      <c r="J124" s="6">
        <f t="shared" si="35"/>
        <v>4286143.5800000019</v>
      </c>
      <c r="K124" s="6">
        <f t="shared" si="35"/>
        <v>317064980.09999901</v>
      </c>
      <c r="L124" s="174">
        <f t="shared" si="25"/>
        <v>321351123.67999899</v>
      </c>
      <c r="N124" s="394"/>
      <c r="O124" s="394"/>
      <c r="P124" s="394"/>
      <c r="Q124" s="394"/>
      <c r="R124" s="394"/>
      <c r="S124" s="394"/>
    </row>
    <row r="125" spans="1:19" ht="12.75" customHeight="1" x14ac:dyDescent="0.2">
      <c r="A125" s="286" t="s">
        <v>175</v>
      </c>
      <c r="B125" s="287"/>
      <c r="C125" s="287"/>
      <c r="D125" s="287"/>
      <c r="E125" s="288"/>
      <c r="F125" s="10">
        <v>117</v>
      </c>
      <c r="G125" s="5"/>
      <c r="H125" s="6"/>
      <c r="I125" s="6">
        <f t="shared" si="24"/>
        <v>0</v>
      </c>
      <c r="J125" s="6">
        <v>0</v>
      </c>
      <c r="K125" s="6">
        <v>0</v>
      </c>
      <c r="L125" s="174">
        <f t="shared" si="25"/>
        <v>0</v>
      </c>
      <c r="N125" s="394"/>
      <c r="O125" s="394"/>
      <c r="P125" s="394"/>
      <c r="Q125" s="394"/>
      <c r="R125" s="394"/>
      <c r="S125" s="394"/>
    </row>
    <row r="126" spans="1:19" ht="12.75" customHeight="1" x14ac:dyDescent="0.2">
      <c r="A126" s="286" t="s">
        <v>176</v>
      </c>
      <c r="B126" s="287"/>
      <c r="C126" s="287"/>
      <c r="D126" s="287"/>
      <c r="E126" s="288"/>
      <c r="F126" s="10">
        <v>118</v>
      </c>
      <c r="G126" s="5">
        <v>6130813.8200000003</v>
      </c>
      <c r="H126" s="6">
        <v>304147032.35999995</v>
      </c>
      <c r="I126" s="6">
        <f t="shared" si="24"/>
        <v>310277846.17999995</v>
      </c>
      <c r="J126" s="6">
        <v>4286143.5800000019</v>
      </c>
      <c r="K126" s="6">
        <v>317064980.09999901</v>
      </c>
      <c r="L126" s="174">
        <f t="shared" si="25"/>
        <v>321351123.67999899</v>
      </c>
      <c r="N126" s="394"/>
      <c r="O126" s="394"/>
      <c r="P126" s="394"/>
      <c r="Q126" s="394"/>
      <c r="R126" s="394"/>
      <c r="S126" s="394"/>
    </row>
    <row r="127" spans="1:19" ht="12.75" customHeight="1" x14ac:dyDescent="0.2">
      <c r="A127" s="289" t="s">
        <v>177</v>
      </c>
      <c r="B127" s="290"/>
      <c r="C127" s="290"/>
      <c r="D127" s="287"/>
      <c r="E127" s="288"/>
      <c r="F127" s="10">
        <v>119</v>
      </c>
      <c r="G127" s="5">
        <f>G79+G99+G100+G107+G108+G111+G114+G115+G119+G124</f>
        <v>2526031881.5399985</v>
      </c>
      <c r="H127" s="6">
        <f t="shared" ref="H127:K127" si="36">H79+H99+H100+H107+H108+H111+H114+H115+H119+H124</f>
        <v>5890597538.0299988</v>
      </c>
      <c r="I127" s="6">
        <f t="shared" si="24"/>
        <v>8416629419.5699978</v>
      </c>
      <c r="J127" s="6">
        <f t="shared" si="36"/>
        <v>2670187033.7799978</v>
      </c>
      <c r="K127" s="6">
        <f t="shared" si="36"/>
        <v>6226316497.7799959</v>
      </c>
      <c r="L127" s="174">
        <f t="shared" si="25"/>
        <v>8896503531.5599937</v>
      </c>
      <c r="N127" s="394"/>
      <c r="O127" s="394"/>
      <c r="P127" s="394"/>
      <c r="Q127" s="394"/>
      <c r="R127" s="394"/>
      <c r="S127" s="394"/>
    </row>
    <row r="128" spans="1:19" ht="12.75" customHeight="1" x14ac:dyDescent="0.2">
      <c r="A128" s="298" t="s">
        <v>120</v>
      </c>
      <c r="B128" s="299"/>
      <c r="C128" s="299"/>
      <c r="D128" s="300"/>
      <c r="E128" s="307"/>
      <c r="F128" s="12">
        <v>120</v>
      </c>
      <c r="G128" s="7">
        <v>71168.25</v>
      </c>
      <c r="H128" s="8">
        <v>1143378951.5799997</v>
      </c>
      <c r="I128" s="8">
        <f t="shared" si="24"/>
        <v>1143450119.8299997</v>
      </c>
      <c r="J128" s="8">
        <v>27458.66</v>
      </c>
      <c r="K128" s="8">
        <v>1138557703.9799967</v>
      </c>
      <c r="L128" s="175">
        <f t="shared" si="25"/>
        <v>1138585162.6399968</v>
      </c>
      <c r="N128" s="394"/>
      <c r="O128" s="394"/>
      <c r="P128" s="394"/>
      <c r="Q128" s="394"/>
      <c r="R128" s="394"/>
      <c r="S128" s="394"/>
    </row>
    <row r="129" spans="1:19" x14ac:dyDescent="0.2">
      <c r="A129" s="308" t="s">
        <v>178</v>
      </c>
      <c r="B129" s="309"/>
      <c r="C129" s="309"/>
      <c r="D129" s="309"/>
      <c r="E129" s="309"/>
      <c r="F129" s="309"/>
      <c r="G129" s="309"/>
      <c r="H129" s="309"/>
      <c r="I129" s="309"/>
      <c r="J129" s="309"/>
      <c r="K129" s="309"/>
      <c r="L129" s="310"/>
      <c r="N129" s="394"/>
      <c r="O129" s="394"/>
      <c r="P129" s="394"/>
      <c r="Q129" s="394"/>
      <c r="R129" s="394"/>
      <c r="S129" s="394"/>
    </row>
    <row r="130" spans="1:19" ht="12.75" customHeight="1" x14ac:dyDescent="0.2">
      <c r="A130" s="311" t="s">
        <v>179</v>
      </c>
      <c r="B130" s="312"/>
      <c r="C130" s="312"/>
      <c r="D130" s="312"/>
      <c r="E130" s="312"/>
      <c r="F130" s="9">
        <v>121</v>
      </c>
      <c r="G130" s="30">
        <f>SUM(G131:G132)</f>
        <v>0</v>
      </c>
      <c r="H130" s="31">
        <f>SUM(H131:H132)</f>
        <v>0</v>
      </c>
      <c r="I130" s="32">
        <f>G130+H130</f>
        <v>0</v>
      </c>
      <c r="J130" s="30">
        <f>SUM(J131:J132)</f>
        <v>0</v>
      </c>
      <c r="K130" s="31">
        <f>SUM(K131:K132)</f>
        <v>0</v>
      </c>
      <c r="L130" s="32">
        <f>J130+K130</f>
        <v>0</v>
      </c>
      <c r="N130" s="394"/>
      <c r="O130" s="394"/>
      <c r="P130" s="394"/>
      <c r="Q130" s="394"/>
      <c r="R130" s="394"/>
      <c r="S130" s="394"/>
    </row>
    <row r="131" spans="1:19" ht="12.75" customHeight="1" x14ac:dyDescent="0.2">
      <c r="A131" s="289" t="s">
        <v>180</v>
      </c>
      <c r="B131" s="290"/>
      <c r="C131" s="290"/>
      <c r="D131" s="290"/>
      <c r="E131" s="305"/>
      <c r="F131" s="10">
        <v>122</v>
      </c>
      <c r="G131" s="5"/>
      <c r="H131" s="6"/>
      <c r="I131" s="33">
        <f>G131+H131</f>
        <v>0</v>
      </c>
      <c r="J131" s="5"/>
      <c r="K131" s="6"/>
      <c r="L131" s="33">
        <f>J131+K131</f>
        <v>0</v>
      </c>
      <c r="N131" s="394"/>
      <c r="O131" s="394"/>
      <c r="P131" s="394"/>
      <c r="Q131" s="394"/>
      <c r="R131" s="394"/>
      <c r="S131" s="394"/>
    </row>
    <row r="132" spans="1:19" ht="12.75" customHeight="1" x14ac:dyDescent="0.2">
      <c r="A132" s="298" t="s">
        <v>181</v>
      </c>
      <c r="B132" s="299"/>
      <c r="C132" s="299"/>
      <c r="D132" s="299"/>
      <c r="E132" s="306"/>
      <c r="F132" s="11">
        <v>123</v>
      </c>
      <c r="G132" s="7"/>
      <c r="H132" s="8"/>
      <c r="I132" s="34">
        <f>G132+H132</f>
        <v>0</v>
      </c>
      <c r="J132" s="7"/>
      <c r="K132" s="8"/>
      <c r="L132" s="34">
        <f>J132+K132</f>
        <v>0</v>
      </c>
      <c r="N132" s="394"/>
      <c r="O132" s="394"/>
      <c r="P132" s="394"/>
      <c r="Q132" s="394"/>
      <c r="R132" s="394"/>
      <c r="S132" s="394"/>
    </row>
    <row r="133" spans="1:19" x14ac:dyDescent="0.2">
      <c r="A133" s="72" t="s">
        <v>182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</mergeCells>
  <phoneticPr fontId="3" type="noConversion"/>
  <dataValidations count="1">
    <dataValidation allowBlank="1" sqref="A7:E7 A3:K3 F7:L77 L1:L3 F130:L65536 A134:E65536 F79:L128 M1:IV1048576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77" max="16383" man="1"/>
  </rowBreaks>
  <ignoredErrors>
    <ignoredError sqref="A101:E103 F101:F103 F108:F111 F104:F107 A122:F122 A119:F121 A75:F75 A79:F85 A86:F86 A76:F77 A78:L78 A73:F74 A87:F88 A124:F124 A123:F123 A125:F126 F128 A127:F127 A128:E128 A129:L129 G130:L130 A130:E130 F130" formula="1" formulaRange="1"/>
    <ignoredError sqref="A104:E107 A112:F114 A66:F66 A108:E111 A117:F118" formulaRange="1"/>
    <ignoredError sqref="G8:H77 J8:L77 G79:H79 L79:L99 G80:G99" unlockedFormula="1"/>
    <ignoredError sqref="I8 I79:K79" formula="1" unlockedFormula="1"/>
    <ignoredError sqref="I9:I40 I41:I69 I70:I77 I80:K99 I100:I122 I123:I124 G127:L128" formula="1" formulaRange="1" unlockedFormula="1"/>
    <ignoredError sqref="H80:H99 G100:H122 J100:L122 J123:L124 G123:H124 G125:L126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0"/>
  <sheetViews>
    <sheetView view="pageBreakPreview" zoomScaleNormal="100" zoomScaleSheetLayoutView="100" workbookViewId="0">
      <selection activeCell="V25" sqref="V25"/>
    </sheetView>
  </sheetViews>
  <sheetFormatPr defaultRowHeight="12.75" x14ac:dyDescent="0.2"/>
  <cols>
    <col min="1" max="4" width="9.140625" style="29"/>
    <col min="5" max="5" width="21" style="29" customWidth="1"/>
    <col min="6" max="6" width="9.140625" style="29"/>
    <col min="7" max="12" width="10.140625" style="29" bestFit="1" customWidth="1"/>
    <col min="13" max="16384" width="9.140625" style="29"/>
  </cols>
  <sheetData>
    <row r="1" spans="1:19" ht="20.25" customHeight="1" x14ac:dyDescent="0.2">
      <c r="A1" s="313" t="s">
        <v>184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9" ht="12.75" customHeight="1" x14ac:dyDescent="0.2">
      <c r="A2" s="314" t="s">
        <v>388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9" x14ac:dyDescent="0.2">
      <c r="A3" s="21"/>
      <c r="B3" s="22"/>
      <c r="C3" s="22"/>
      <c r="D3" s="28"/>
      <c r="E3" s="28"/>
      <c r="F3" s="28"/>
      <c r="G3" s="28"/>
      <c r="H3" s="28"/>
      <c r="I3" s="13"/>
      <c r="J3" s="13"/>
      <c r="K3" s="315" t="s">
        <v>52</v>
      </c>
      <c r="L3" s="315"/>
    </row>
    <row r="4" spans="1:19" ht="12.75" customHeight="1" x14ac:dyDescent="0.2">
      <c r="A4" s="265" t="s">
        <v>122</v>
      </c>
      <c r="B4" s="266"/>
      <c r="C4" s="266"/>
      <c r="D4" s="266"/>
      <c r="E4" s="267"/>
      <c r="F4" s="271" t="s">
        <v>123</v>
      </c>
      <c r="G4" s="273" t="s">
        <v>124</v>
      </c>
      <c r="H4" s="274"/>
      <c r="I4" s="275"/>
      <c r="J4" s="273" t="s">
        <v>125</v>
      </c>
      <c r="K4" s="274"/>
      <c r="L4" s="275"/>
    </row>
    <row r="5" spans="1:19" x14ac:dyDescent="0.2">
      <c r="A5" s="268"/>
      <c r="B5" s="269"/>
      <c r="C5" s="269"/>
      <c r="D5" s="269"/>
      <c r="E5" s="270"/>
      <c r="F5" s="272"/>
      <c r="G5" s="69" t="s">
        <v>126</v>
      </c>
      <c r="H5" s="70" t="s">
        <v>127</v>
      </c>
      <c r="I5" s="71" t="s">
        <v>128</v>
      </c>
      <c r="J5" s="69" t="s">
        <v>126</v>
      </c>
      <c r="K5" s="70" t="s">
        <v>127</v>
      </c>
      <c r="L5" s="71" t="s">
        <v>128</v>
      </c>
    </row>
    <row r="6" spans="1:19" x14ac:dyDescent="0.2">
      <c r="A6" s="280">
        <v>1</v>
      </c>
      <c r="B6" s="281"/>
      <c r="C6" s="281"/>
      <c r="D6" s="281"/>
      <c r="E6" s="282"/>
      <c r="F6" s="65">
        <v>2</v>
      </c>
      <c r="G6" s="66">
        <v>3</v>
      </c>
      <c r="H6" s="67">
        <v>4</v>
      </c>
      <c r="I6" s="68" t="s">
        <v>0</v>
      </c>
      <c r="J6" s="66">
        <v>6</v>
      </c>
      <c r="K6" s="67">
        <v>7</v>
      </c>
      <c r="L6" s="68" t="s">
        <v>1</v>
      </c>
    </row>
    <row r="7" spans="1:19" ht="12.75" customHeight="1" x14ac:dyDescent="0.2">
      <c r="A7" s="261" t="s">
        <v>185</v>
      </c>
      <c r="B7" s="263"/>
      <c r="C7" s="263"/>
      <c r="D7" s="263"/>
      <c r="E7" s="264"/>
      <c r="F7" s="9">
        <v>124</v>
      </c>
      <c r="G7" s="45">
        <f>SUM(G8:G15)</f>
        <v>93870972.809999973</v>
      </c>
      <c r="H7" s="46">
        <f>SUM(H8:H15)</f>
        <v>395378562.86999971</v>
      </c>
      <c r="I7" s="47">
        <f>G7+H7</f>
        <v>489249535.67999971</v>
      </c>
      <c r="J7" s="30">
        <f>SUM(J8:J15)</f>
        <v>115686066.71999887</v>
      </c>
      <c r="K7" s="31">
        <f>SUM(K8:K15)</f>
        <v>369315009.32999778</v>
      </c>
      <c r="L7" s="32">
        <f>J7+K7</f>
        <v>485001076.04999661</v>
      </c>
      <c r="N7" s="395"/>
      <c r="O7" s="395"/>
      <c r="P7" s="395"/>
      <c r="Q7" s="395"/>
      <c r="R7" s="395"/>
      <c r="S7" s="395"/>
    </row>
    <row r="8" spans="1:19" ht="12.75" customHeight="1" x14ac:dyDescent="0.2">
      <c r="A8" s="286" t="s">
        <v>186</v>
      </c>
      <c r="B8" s="287"/>
      <c r="C8" s="287"/>
      <c r="D8" s="287"/>
      <c r="E8" s="288"/>
      <c r="F8" s="10">
        <v>125</v>
      </c>
      <c r="G8" s="44">
        <v>94047501.659999967</v>
      </c>
      <c r="H8" s="48">
        <v>473857333.44999969</v>
      </c>
      <c r="I8" s="49">
        <f t="shared" ref="I8:I71" si="0">G8+H8</f>
        <v>567904835.10999966</v>
      </c>
      <c r="J8" s="5">
        <v>115929646.46999887</v>
      </c>
      <c r="K8" s="6">
        <v>480352806.23999739</v>
      </c>
      <c r="L8" s="33">
        <f t="shared" ref="L8:L71" si="1">J8+K8</f>
        <v>596282452.70999622</v>
      </c>
      <c r="N8" s="395"/>
      <c r="O8" s="395"/>
      <c r="P8" s="395"/>
      <c r="Q8" s="395"/>
      <c r="R8" s="395"/>
      <c r="S8" s="395"/>
    </row>
    <row r="9" spans="1:19" ht="12.75" customHeight="1" x14ac:dyDescent="0.2">
      <c r="A9" s="286" t="s">
        <v>187</v>
      </c>
      <c r="B9" s="287"/>
      <c r="C9" s="287"/>
      <c r="D9" s="287"/>
      <c r="E9" s="288"/>
      <c r="F9" s="10">
        <v>126</v>
      </c>
      <c r="G9" s="44">
        <v>0</v>
      </c>
      <c r="H9" s="48">
        <v>0</v>
      </c>
      <c r="I9" s="49">
        <f t="shared" si="0"/>
        <v>0</v>
      </c>
      <c r="J9" s="5">
        <v>0</v>
      </c>
      <c r="K9" s="6">
        <v>1059092.949999999</v>
      </c>
      <c r="L9" s="33">
        <f t="shared" si="1"/>
        <v>1059092.949999999</v>
      </c>
      <c r="N9" s="395"/>
      <c r="O9" s="395"/>
      <c r="P9" s="395"/>
      <c r="Q9" s="395"/>
      <c r="R9" s="395"/>
      <c r="S9" s="395"/>
    </row>
    <row r="10" spans="1:19" ht="25.5" customHeight="1" x14ac:dyDescent="0.2">
      <c r="A10" s="286" t="s">
        <v>188</v>
      </c>
      <c r="B10" s="287"/>
      <c r="C10" s="287"/>
      <c r="D10" s="287"/>
      <c r="E10" s="288"/>
      <c r="F10" s="10">
        <v>127</v>
      </c>
      <c r="G10" s="44">
        <v>0</v>
      </c>
      <c r="H10" s="48">
        <v>-5871567.9400000144</v>
      </c>
      <c r="I10" s="49">
        <f t="shared" si="0"/>
        <v>-5871567.9400000144</v>
      </c>
      <c r="J10" s="5">
        <v>0</v>
      </c>
      <c r="K10" s="6">
        <v>-4455389.0200001039</v>
      </c>
      <c r="L10" s="33">
        <f t="shared" si="1"/>
        <v>-4455389.0200001039</v>
      </c>
      <c r="N10" s="395"/>
      <c r="O10" s="395"/>
      <c r="P10" s="395"/>
      <c r="Q10" s="395"/>
      <c r="R10" s="395"/>
      <c r="S10" s="395"/>
    </row>
    <row r="11" spans="1:19" ht="12.75" customHeight="1" x14ac:dyDescent="0.2">
      <c r="A11" s="286" t="s">
        <v>189</v>
      </c>
      <c r="B11" s="287"/>
      <c r="C11" s="287"/>
      <c r="D11" s="287"/>
      <c r="E11" s="288"/>
      <c r="F11" s="10">
        <v>128</v>
      </c>
      <c r="G11" s="44">
        <v>-5459.0500000000175</v>
      </c>
      <c r="H11" s="48">
        <v>-81314546.079999983</v>
      </c>
      <c r="I11" s="49">
        <f t="shared" si="0"/>
        <v>-81320005.12999998</v>
      </c>
      <c r="J11" s="5">
        <v>-3770.6999999999171</v>
      </c>
      <c r="K11" s="6">
        <v>-50223641.799999937</v>
      </c>
      <c r="L11" s="33">
        <f t="shared" si="1"/>
        <v>-50227412.49999994</v>
      </c>
      <c r="N11" s="395"/>
      <c r="O11" s="395"/>
      <c r="P11" s="395"/>
      <c r="Q11" s="395"/>
      <c r="R11" s="395"/>
      <c r="S11" s="395"/>
    </row>
    <row r="12" spans="1:19" ht="12.75" customHeight="1" x14ac:dyDescent="0.2">
      <c r="A12" s="286" t="s">
        <v>190</v>
      </c>
      <c r="B12" s="287"/>
      <c r="C12" s="287"/>
      <c r="D12" s="287"/>
      <c r="E12" s="288"/>
      <c r="F12" s="10">
        <v>129</v>
      </c>
      <c r="G12" s="44">
        <v>0</v>
      </c>
      <c r="H12" s="48">
        <v>-195882.86999999988</v>
      </c>
      <c r="I12" s="49">
        <f t="shared" si="0"/>
        <v>-195882.86999999988</v>
      </c>
      <c r="J12" s="5">
        <v>0</v>
      </c>
      <c r="K12" s="6">
        <v>-201663.8200000003</v>
      </c>
      <c r="L12" s="33">
        <f t="shared" si="1"/>
        <v>-201663.8200000003</v>
      </c>
      <c r="N12" s="395"/>
      <c r="O12" s="395"/>
      <c r="P12" s="395"/>
      <c r="Q12" s="395"/>
      <c r="R12" s="395"/>
      <c r="S12" s="395"/>
    </row>
    <row r="13" spans="1:19" ht="12.75" customHeight="1" x14ac:dyDescent="0.2">
      <c r="A13" s="286" t="s">
        <v>191</v>
      </c>
      <c r="B13" s="287"/>
      <c r="C13" s="287"/>
      <c r="D13" s="287"/>
      <c r="E13" s="288"/>
      <c r="F13" s="10">
        <v>130</v>
      </c>
      <c r="G13" s="44">
        <v>-173574.33000000002</v>
      </c>
      <c r="H13" s="48">
        <v>-3361996.1200000048</v>
      </c>
      <c r="I13" s="49">
        <f t="shared" si="0"/>
        <v>-3535570.4500000048</v>
      </c>
      <c r="J13" s="5">
        <v>-227847.38</v>
      </c>
      <c r="K13" s="6">
        <v>-49721877.859999567</v>
      </c>
      <c r="L13" s="33">
        <f t="shared" si="1"/>
        <v>-49949725.23999957</v>
      </c>
      <c r="N13" s="395"/>
      <c r="O13" s="395"/>
      <c r="P13" s="395"/>
      <c r="Q13" s="395"/>
      <c r="R13" s="395"/>
      <c r="S13" s="395"/>
    </row>
    <row r="14" spans="1:19" ht="12.75" customHeight="1" x14ac:dyDescent="0.2">
      <c r="A14" s="286" t="s">
        <v>192</v>
      </c>
      <c r="B14" s="287"/>
      <c r="C14" s="287"/>
      <c r="D14" s="287"/>
      <c r="E14" s="288"/>
      <c r="F14" s="10">
        <v>131</v>
      </c>
      <c r="G14" s="44">
        <v>2504.5299999999997</v>
      </c>
      <c r="H14" s="48">
        <v>12198737.059999999</v>
      </c>
      <c r="I14" s="49">
        <f t="shared" si="0"/>
        <v>12201241.589999998</v>
      </c>
      <c r="J14" s="5">
        <v>-11961.669999999998</v>
      </c>
      <c r="K14" s="6">
        <v>-7284466.8700000048</v>
      </c>
      <c r="L14" s="33">
        <f t="shared" si="1"/>
        <v>-7296428.5400000047</v>
      </c>
      <c r="N14" s="395"/>
      <c r="O14" s="395"/>
      <c r="P14" s="395"/>
      <c r="Q14" s="395"/>
      <c r="R14" s="395"/>
      <c r="S14" s="395"/>
    </row>
    <row r="15" spans="1:19" ht="12.75" customHeight="1" x14ac:dyDescent="0.2">
      <c r="A15" s="286" t="s">
        <v>193</v>
      </c>
      <c r="B15" s="287"/>
      <c r="C15" s="287"/>
      <c r="D15" s="287"/>
      <c r="E15" s="288"/>
      <c r="F15" s="10">
        <v>132</v>
      </c>
      <c r="G15" s="44">
        <v>0</v>
      </c>
      <c r="H15" s="48">
        <v>66485.369999999879</v>
      </c>
      <c r="I15" s="49">
        <f t="shared" si="0"/>
        <v>66485.369999999879</v>
      </c>
      <c r="J15" s="5">
        <v>0</v>
      </c>
      <c r="K15" s="6">
        <v>-209850.49000000209</v>
      </c>
      <c r="L15" s="33">
        <f t="shared" si="1"/>
        <v>-209850.49000000209</v>
      </c>
      <c r="N15" s="395"/>
      <c r="O15" s="395"/>
      <c r="P15" s="395"/>
      <c r="Q15" s="395"/>
      <c r="R15" s="395"/>
      <c r="S15" s="395"/>
    </row>
    <row r="16" spans="1:19" ht="24.75" customHeight="1" x14ac:dyDescent="0.2">
      <c r="A16" s="289" t="s">
        <v>194</v>
      </c>
      <c r="B16" s="287"/>
      <c r="C16" s="287"/>
      <c r="D16" s="287"/>
      <c r="E16" s="288"/>
      <c r="F16" s="10">
        <v>133</v>
      </c>
      <c r="G16" s="50">
        <f>G17+G18+G22+G23+G24+G28+G29</f>
        <v>32564099.809999999</v>
      </c>
      <c r="H16" s="51">
        <f>H17+H18+H22+H23+H24+H28+H29</f>
        <v>64113516.840000018</v>
      </c>
      <c r="I16" s="49">
        <f t="shared" si="0"/>
        <v>96677616.650000021</v>
      </c>
      <c r="J16" s="176">
        <f>J17+J18+J22+J23+J24+J28+J29</f>
        <v>31045152.469999962</v>
      </c>
      <c r="K16" s="177">
        <f>K17+K18+K22+K23+K24+K28+K29</f>
        <v>92306504.449999809</v>
      </c>
      <c r="L16" s="33">
        <f t="shared" si="1"/>
        <v>123351656.91999978</v>
      </c>
      <c r="N16" s="395"/>
      <c r="O16" s="395"/>
      <c r="P16" s="395"/>
      <c r="Q16" s="395"/>
      <c r="R16" s="395"/>
      <c r="S16" s="395"/>
    </row>
    <row r="17" spans="1:19" ht="27" customHeight="1" x14ac:dyDescent="0.2">
      <c r="A17" s="286" t="s">
        <v>195</v>
      </c>
      <c r="B17" s="287"/>
      <c r="C17" s="287"/>
      <c r="D17" s="287"/>
      <c r="E17" s="288"/>
      <c r="F17" s="10">
        <v>134</v>
      </c>
      <c r="G17" s="44">
        <v>0</v>
      </c>
      <c r="H17" s="48">
        <v>17576603.25</v>
      </c>
      <c r="I17" s="49">
        <f t="shared" si="0"/>
        <v>17576603.25</v>
      </c>
      <c r="J17" s="5"/>
      <c r="K17" s="6">
        <v>41969028.139999881</v>
      </c>
      <c r="L17" s="33">
        <f t="shared" si="1"/>
        <v>41969028.139999881</v>
      </c>
      <c r="N17" s="395"/>
      <c r="O17" s="395"/>
      <c r="P17" s="395"/>
      <c r="Q17" s="395"/>
      <c r="R17" s="395"/>
      <c r="S17" s="395"/>
    </row>
    <row r="18" spans="1:19" ht="26.25" customHeight="1" x14ac:dyDescent="0.2">
      <c r="A18" s="286" t="s">
        <v>196</v>
      </c>
      <c r="B18" s="287"/>
      <c r="C18" s="287"/>
      <c r="D18" s="287"/>
      <c r="E18" s="288"/>
      <c r="F18" s="10">
        <v>135</v>
      </c>
      <c r="G18" s="50">
        <f>SUM(G19:G21)</f>
        <v>0</v>
      </c>
      <c r="H18" s="51">
        <f>SUM(H19:H21)</f>
        <v>6567793.4800000004</v>
      </c>
      <c r="I18" s="49">
        <f t="shared" si="0"/>
        <v>6567793.4800000004</v>
      </c>
      <c r="J18" s="176">
        <f>SUM(J19:J21)</f>
        <v>0</v>
      </c>
      <c r="K18" s="177">
        <v>7389115.4099999936</v>
      </c>
      <c r="L18" s="33">
        <f t="shared" si="1"/>
        <v>7389115.4099999936</v>
      </c>
      <c r="N18" s="395"/>
      <c r="O18" s="395"/>
      <c r="P18" s="395"/>
      <c r="Q18" s="395"/>
      <c r="R18" s="395"/>
      <c r="S18" s="395"/>
    </row>
    <row r="19" spans="1:19" ht="12.75" customHeight="1" x14ac:dyDescent="0.2">
      <c r="A19" s="286" t="s">
        <v>197</v>
      </c>
      <c r="B19" s="287"/>
      <c r="C19" s="287"/>
      <c r="D19" s="287"/>
      <c r="E19" s="288"/>
      <c r="F19" s="10">
        <v>136</v>
      </c>
      <c r="G19" s="44">
        <v>0</v>
      </c>
      <c r="H19" s="48">
        <v>6567793.4800000004</v>
      </c>
      <c r="I19" s="49">
        <f t="shared" si="0"/>
        <v>6567793.4800000004</v>
      </c>
      <c r="J19" s="5"/>
      <c r="K19" s="6">
        <v>6571552.9099999936</v>
      </c>
      <c r="L19" s="33">
        <f t="shared" si="1"/>
        <v>6571552.9099999936</v>
      </c>
      <c r="N19" s="395"/>
      <c r="O19" s="395"/>
      <c r="P19" s="395"/>
      <c r="Q19" s="395"/>
      <c r="R19" s="395"/>
      <c r="S19" s="395"/>
    </row>
    <row r="20" spans="1:19" ht="24" customHeight="1" x14ac:dyDescent="0.2">
      <c r="A20" s="286" t="s">
        <v>198</v>
      </c>
      <c r="B20" s="287"/>
      <c r="C20" s="287"/>
      <c r="D20" s="287"/>
      <c r="E20" s="288"/>
      <c r="F20" s="10">
        <v>137</v>
      </c>
      <c r="G20" s="44">
        <v>0</v>
      </c>
      <c r="H20" s="48">
        <v>0</v>
      </c>
      <c r="I20" s="49">
        <f t="shared" si="0"/>
        <v>0</v>
      </c>
      <c r="J20" s="5"/>
      <c r="K20" s="6">
        <v>0</v>
      </c>
      <c r="L20" s="33">
        <f t="shared" si="1"/>
        <v>0</v>
      </c>
      <c r="N20" s="395"/>
      <c r="O20" s="395"/>
      <c r="P20" s="395"/>
      <c r="Q20" s="395"/>
      <c r="R20" s="395"/>
      <c r="S20" s="395"/>
    </row>
    <row r="21" spans="1:19" ht="12.75" customHeight="1" x14ac:dyDescent="0.2">
      <c r="A21" s="286" t="s">
        <v>199</v>
      </c>
      <c r="B21" s="287"/>
      <c r="C21" s="287"/>
      <c r="D21" s="287"/>
      <c r="E21" s="288"/>
      <c r="F21" s="10">
        <v>138</v>
      </c>
      <c r="G21" s="44">
        <v>0</v>
      </c>
      <c r="H21" s="48">
        <v>0</v>
      </c>
      <c r="I21" s="49">
        <f t="shared" si="0"/>
        <v>0</v>
      </c>
      <c r="J21" s="5"/>
      <c r="K21" s="6">
        <v>817562.49999999977</v>
      </c>
      <c r="L21" s="33">
        <f t="shared" si="1"/>
        <v>817562.49999999977</v>
      </c>
      <c r="N21" s="395"/>
      <c r="O21" s="395"/>
      <c r="P21" s="395"/>
      <c r="Q21" s="395"/>
      <c r="R21" s="395"/>
      <c r="S21" s="395"/>
    </row>
    <row r="22" spans="1:19" ht="12.75" customHeight="1" x14ac:dyDescent="0.2">
      <c r="A22" s="286" t="s">
        <v>200</v>
      </c>
      <c r="B22" s="287"/>
      <c r="C22" s="287"/>
      <c r="D22" s="287"/>
      <c r="E22" s="288"/>
      <c r="F22" s="10">
        <v>139</v>
      </c>
      <c r="G22" s="44">
        <v>31302431.990000002</v>
      </c>
      <c r="H22" s="48">
        <v>28933569.270000011</v>
      </c>
      <c r="I22" s="49">
        <f t="shared" si="0"/>
        <v>60236001.260000013</v>
      </c>
      <c r="J22" s="5">
        <v>29059308.329999972</v>
      </c>
      <c r="K22" s="6">
        <v>28962933.669999924</v>
      </c>
      <c r="L22" s="33">
        <f t="shared" si="1"/>
        <v>58022241.999999896</v>
      </c>
      <c r="N22" s="395"/>
      <c r="O22" s="395"/>
      <c r="P22" s="395"/>
      <c r="Q22" s="395"/>
      <c r="R22" s="395"/>
      <c r="S22" s="395"/>
    </row>
    <row r="23" spans="1:19" ht="24" customHeight="1" x14ac:dyDescent="0.2">
      <c r="A23" s="286" t="s">
        <v>201</v>
      </c>
      <c r="B23" s="287"/>
      <c r="C23" s="287"/>
      <c r="D23" s="287"/>
      <c r="E23" s="288"/>
      <c r="F23" s="10">
        <v>140</v>
      </c>
      <c r="G23" s="44">
        <v>381032.94999999995</v>
      </c>
      <c r="H23" s="48">
        <v>-95411.69</v>
      </c>
      <c r="I23" s="49">
        <f t="shared" si="0"/>
        <v>285621.25999999995</v>
      </c>
      <c r="J23" s="5">
        <v>27036.089999999997</v>
      </c>
      <c r="K23" s="6">
        <v>-382942.9700000002</v>
      </c>
      <c r="L23" s="33">
        <f t="shared" si="1"/>
        <v>-355906.88000000024</v>
      </c>
      <c r="N23" s="395"/>
      <c r="O23" s="395"/>
      <c r="P23" s="395"/>
      <c r="Q23" s="395"/>
      <c r="R23" s="395"/>
      <c r="S23" s="395"/>
    </row>
    <row r="24" spans="1:19" ht="23.25" customHeight="1" x14ac:dyDescent="0.2">
      <c r="A24" s="286" t="s">
        <v>202</v>
      </c>
      <c r="B24" s="287"/>
      <c r="C24" s="287"/>
      <c r="D24" s="287"/>
      <c r="E24" s="288"/>
      <c r="F24" s="10">
        <v>141</v>
      </c>
      <c r="G24" s="50">
        <f>SUM(G25:G27)</f>
        <v>756424.15000000014</v>
      </c>
      <c r="H24" s="51">
        <f>SUM(H25:H27)</f>
        <v>4703167.4300000016</v>
      </c>
      <c r="I24" s="49">
        <f t="shared" si="0"/>
        <v>5459591.5800000019</v>
      </c>
      <c r="J24" s="176">
        <f>SUM(J25:J27)</f>
        <v>1919229.4199999897</v>
      </c>
      <c r="K24" s="177">
        <v>11549053.559999999</v>
      </c>
      <c r="L24" s="33">
        <f t="shared" si="1"/>
        <v>13468282.979999989</v>
      </c>
      <c r="N24" s="395"/>
      <c r="O24" s="395"/>
      <c r="P24" s="395"/>
      <c r="Q24" s="395"/>
      <c r="R24" s="395"/>
      <c r="S24" s="395"/>
    </row>
    <row r="25" spans="1:19" ht="12.75" customHeight="1" x14ac:dyDescent="0.2">
      <c r="A25" s="286" t="s">
        <v>203</v>
      </c>
      <c r="B25" s="287"/>
      <c r="C25" s="287"/>
      <c r="D25" s="287"/>
      <c r="E25" s="288"/>
      <c r="F25" s="10">
        <v>142</v>
      </c>
      <c r="G25" s="44">
        <v>7120.9399999999441</v>
      </c>
      <c r="H25" s="48">
        <v>516049.08999999985</v>
      </c>
      <c r="I25" s="49">
        <f t="shared" si="0"/>
        <v>523170.0299999998</v>
      </c>
      <c r="J25" s="5">
        <v>16279.249999999884</v>
      </c>
      <c r="K25" s="6">
        <v>19423.759999999969</v>
      </c>
      <c r="L25" s="33">
        <f t="shared" si="1"/>
        <v>35703.009999999849</v>
      </c>
      <c r="N25" s="395"/>
      <c r="O25" s="395"/>
      <c r="P25" s="395"/>
      <c r="Q25" s="395"/>
      <c r="R25" s="395"/>
      <c r="S25" s="395"/>
    </row>
    <row r="26" spans="1:19" ht="12.75" customHeight="1" x14ac:dyDescent="0.2">
      <c r="A26" s="286" t="s">
        <v>204</v>
      </c>
      <c r="B26" s="287"/>
      <c r="C26" s="287"/>
      <c r="D26" s="287"/>
      <c r="E26" s="288"/>
      <c r="F26" s="10">
        <v>143</v>
      </c>
      <c r="G26" s="44">
        <v>749303.2100000002</v>
      </c>
      <c r="H26" s="48">
        <v>4187118.3400000012</v>
      </c>
      <c r="I26" s="49">
        <f t="shared" si="0"/>
        <v>4936421.5500000017</v>
      </c>
      <c r="J26" s="5">
        <v>1902950.1699999899</v>
      </c>
      <c r="K26" s="6">
        <v>11529629.799999997</v>
      </c>
      <c r="L26" s="33">
        <f t="shared" si="1"/>
        <v>13432579.969999988</v>
      </c>
      <c r="N26" s="395"/>
      <c r="O26" s="395"/>
      <c r="P26" s="395"/>
      <c r="Q26" s="395"/>
      <c r="R26" s="395"/>
      <c r="S26" s="395"/>
    </row>
    <row r="27" spans="1:19" ht="12.75" customHeight="1" x14ac:dyDescent="0.2">
      <c r="A27" s="286" t="s">
        <v>205</v>
      </c>
      <c r="B27" s="287"/>
      <c r="C27" s="287"/>
      <c r="D27" s="287"/>
      <c r="E27" s="288"/>
      <c r="F27" s="10">
        <v>144</v>
      </c>
      <c r="G27" s="44">
        <v>0</v>
      </c>
      <c r="H27" s="48">
        <v>0</v>
      </c>
      <c r="I27" s="49">
        <f t="shared" si="0"/>
        <v>0</v>
      </c>
      <c r="J27" s="5">
        <v>0</v>
      </c>
      <c r="K27" s="6">
        <v>0</v>
      </c>
      <c r="L27" s="33">
        <f t="shared" si="1"/>
        <v>0</v>
      </c>
      <c r="N27" s="395"/>
      <c r="O27" s="395"/>
      <c r="P27" s="395"/>
      <c r="Q27" s="395"/>
      <c r="R27" s="395"/>
      <c r="S27" s="395"/>
    </row>
    <row r="28" spans="1:19" ht="12.75" customHeight="1" x14ac:dyDescent="0.2">
      <c r="A28" s="286" t="s">
        <v>206</v>
      </c>
      <c r="B28" s="287"/>
      <c r="C28" s="287"/>
      <c r="D28" s="287"/>
      <c r="E28" s="288"/>
      <c r="F28" s="10">
        <v>145</v>
      </c>
      <c r="G28" s="44">
        <v>0</v>
      </c>
      <c r="H28" s="48">
        <v>-5833659.4299999997</v>
      </c>
      <c r="I28" s="49">
        <f t="shared" si="0"/>
        <v>-5833659.4299999997</v>
      </c>
      <c r="J28" s="5"/>
      <c r="K28" s="6"/>
      <c r="L28" s="33">
        <f t="shared" si="1"/>
        <v>0</v>
      </c>
      <c r="N28" s="395"/>
      <c r="O28" s="395"/>
      <c r="P28" s="395"/>
      <c r="Q28" s="395"/>
      <c r="R28" s="395"/>
      <c r="S28" s="395"/>
    </row>
    <row r="29" spans="1:19" ht="12.75" customHeight="1" x14ac:dyDescent="0.2">
      <c r="A29" s="286" t="s">
        <v>207</v>
      </c>
      <c r="B29" s="287"/>
      <c r="C29" s="287"/>
      <c r="D29" s="287"/>
      <c r="E29" s="288"/>
      <c r="F29" s="10">
        <v>146</v>
      </c>
      <c r="G29" s="44">
        <v>124210.71999999997</v>
      </c>
      <c r="H29" s="48">
        <v>12261454.530000001</v>
      </c>
      <c r="I29" s="49">
        <f t="shared" si="0"/>
        <v>12385665.250000002</v>
      </c>
      <c r="J29" s="5">
        <v>39578.62999999999</v>
      </c>
      <c r="K29" s="6">
        <v>2819316.6399999941</v>
      </c>
      <c r="L29" s="33">
        <f t="shared" si="1"/>
        <v>2858895.269999994</v>
      </c>
      <c r="N29" s="395"/>
      <c r="O29" s="395"/>
      <c r="P29" s="395"/>
      <c r="Q29" s="395"/>
      <c r="R29" s="395"/>
      <c r="S29" s="395"/>
    </row>
    <row r="30" spans="1:19" ht="12.75" customHeight="1" x14ac:dyDescent="0.2">
      <c r="A30" s="289" t="s">
        <v>208</v>
      </c>
      <c r="B30" s="287"/>
      <c r="C30" s="287"/>
      <c r="D30" s="287"/>
      <c r="E30" s="288"/>
      <c r="F30" s="10">
        <v>147</v>
      </c>
      <c r="G30" s="44">
        <v>3061.76</v>
      </c>
      <c r="H30" s="48">
        <v>7321963.1399999987</v>
      </c>
      <c r="I30" s="49">
        <f t="shared" si="0"/>
        <v>7325024.8999999985</v>
      </c>
      <c r="J30" s="5">
        <v>78101.079999999885</v>
      </c>
      <c r="K30" s="6">
        <v>8454813.4299999885</v>
      </c>
      <c r="L30" s="33">
        <f t="shared" si="1"/>
        <v>8532914.5099999886</v>
      </c>
      <c r="N30" s="395"/>
      <c r="O30" s="395"/>
      <c r="P30" s="395"/>
      <c r="Q30" s="395"/>
      <c r="R30" s="395"/>
      <c r="S30" s="395"/>
    </row>
    <row r="31" spans="1:19" ht="15" customHeight="1" x14ac:dyDescent="0.2">
      <c r="A31" s="289" t="s">
        <v>209</v>
      </c>
      <c r="B31" s="287"/>
      <c r="C31" s="287"/>
      <c r="D31" s="287"/>
      <c r="E31" s="288"/>
      <c r="F31" s="10">
        <v>148</v>
      </c>
      <c r="G31" s="44">
        <v>10086.27</v>
      </c>
      <c r="H31" s="48">
        <v>3739318.3400000026</v>
      </c>
      <c r="I31" s="49">
        <f t="shared" si="0"/>
        <v>3749404.6100000027</v>
      </c>
      <c r="J31" s="5">
        <v>-853.74000000000979</v>
      </c>
      <c r="K31" s="6">
        <v>10074738.66</v>
      </c>
      <c r="L31" s="33">
        <f t="shared" si="1"/>
        <v>10073884.92</v>
      </c>
      <c r="N31" s="395"/>
      <c r="O31" s="395"/>
      <c r="P31" s="395"/>
      <c r="Q31" s="395"/>
      <c r="R31" s="395"/>
      <c r="S31" s="395"/>
    </row>
    <row r="32" spans="1:19" ht="12.75" customHeight="1" x14ac:dyDescent="0.2">
      <c r="A32" s="289" t="s">
        <v>210</v>
      </c>
      <c r="B32" s="287"/>
      <c r="C32" s="287"/>
      <c r="D32" s="287"/>
      <c r="E32" s="288"/>
      <c r="F32" s="10">
        <v>149</v>
      </c>
      <c r="G32" s="44">
        <v>58974.229999999996</v>
      </c>
      <c r="H32" s="48">
        <v>1948125.2599999905</v>
      </c>
      <c r="I32" s="49">
        <f t="shared" si="0"/>
        <v>2007099.4899999904</v>
      </c>
      <c r="J32" s="5">
        <v>3980.4700000000048</v>
      </c>
      <c r="K32" s="6">
        <v>7902174.5299999882</v>
      </c>
      <c r="L32" s="33">
        <f t="shared" si="1"/>
        <v>7906154.9999999879</v>
      </c>
      <c r="N32" s="395"/>
      <c r="O32" s="395"/>
      <c r="P32" s="395"/>
      <c r="Q32" s="395"/>
      <c r="R32" s="395"/>
      <c r="S32" s="395"/>
    </row>
    <row r="33" spans="1:19" ht="12.75" customHeight="1" x14ac:dyDescent="0.2">
      <c r="A33" s="289" t="s">
        <v>211</v>
      </c>
      <c r="B33" s="287"/>
      <c r="C33" s="287"/>
      <c r="D33" s="287"/>
      <c r="E33" s="288"/>
      <c r="F33" s="10">
        <v>150</v>
      </c>
      <c r="G33" s="50">
        <f>G34+G38</f>
        <v>-73926862.949999973</v>
      </c>
      <c r="H33" s="51">
        <f>H34+H38</f>
        <v>-246721574.52000004</v>
      </c>
      <c r="I33" s="49">
        <f t="shared" si="0"/>
        <v>-320648437.47000003</v>
      </c>
      <c r="J33" s="176">
        <f>J34+J38</f>
        <v>-74357885.399999991</v>
      </c>
      <c r="K33" s="177">
        <f>K34+K38</f>
        <v>-236921853.76999927</v>
      </c>
      <c r="L33" s="33">
        <f t="shared" si="1"/>
        <v>-311279739.16999924</v>
      </c>
      <c r="N33" s="395"/>
      <c r="O33" s="395"/>
      <c r="P33" s="395"/>
      <c r="Q33" s="395"/>
      <c r="R33" s="395"/>
      <c r="S33" s="395"/>
    </row>
    <row r="34" spans="1:19" ht="12.75" customHeight="1" x14ac:dyDescent="0.2">
      <c r="A34" s="286" t="s">
        <v>212</v>
      </c>
      <c r="B34" s="287"/>
      <c r="C34" s="287"/>
      <c r="D34" s="287"/>
      <c r="E34" s="288"/>
      <c r="F34" s="10">
        <v>151</v>
      </c>
      <c r="G34" s="50">
        <f>SUM(G35:G37)</f>
        <v>-70924428.349999979</v>
      </c>
      <c r="H34" s="51">
        <f>SUM(H35:H37)</f>
        <v>-193764592.59000006</v>
      </c>
      <c r="I34" s="49">
        <f t="shared" si="0"/>
        <v>-264689020.94000006</v>
      </c>
      <c r="J34" s="176">
        <f>SUM(J35:J37)</f>
        <v>-72991540.709999993</v>
      </c>
      <c r="K34" s="177">
        <f>SUM(K35:K37)</f>
        <v>-213947544.97999936</v>
      </c>
      <c r="L34" s="33">
        <f t="shared" si="1"/>
        <v>-286939085.68999934</v>
      </c>
      <c r="N34" s="395"/>
      <c r="O34" s="395"/>
      <c r="P34" s="395"/>
      <c r="Q34" s="395"/>
      <c r="R34" s="395"/>
      <c r="S34" s="395"/>
    </row>
    <row r="35" spans="1:19" ht="12.75" customHeight="1" x14ac:dyDescent="0.2">
      <c r="A35" s="286" t="s">
        <v>213</v>
      </c>
      <c r="B35" s="287"/>
      <c r="C35" s="287"/>
      <c r="D35" s="287"/>
      <c r="E35" s="288"/>
      <c r="F35" s="10">
        <v>152</v>
      </c>
      <c r="G35" s="44">
        <v>-70924428.349999979</v>
      </c>
      <c r="H35" s="48">
        <v>-212714756.14000008</v>
      </c>
      <c r="I35" s="49">
        <f t="shared" si="0"/>
        <v>-283639184.49000007</v>
      </c>
      <c r="J35" s="5">
        <v>-72991540.709999993</v>
      </c>
      <c r="K35" s="6">
        <v>-236748045.66999939</v>
      </c>
      <c r="L35" s="33">
        <f t="shared" si="1"/>
        <v>-309739586.3799994</v>
      </c>
      <c r="N35" s="395"/>
      <c r="O35" s="395"/>
      <c r="P35" s="395"/>
      <c r="Q35" s="395"/>
      <c r="R35" s="395"/>
      <c r="S35" s="395"/>
    </row>
    <row r="36" spans="1:19" ht="12.75" customHeight="1" x14ac:dyDescent="0.2">
      <c r="A36" s="286" t="s">
        <v>214</v>
      </c>
      <c r="B36" s="287"/>
      <c r="C36" s="287"/>
      <c r="D36" s="287"/>
      <c r="E36" s="288"/>
      <c r="F36" s="10">
        <v>153</v>
      </c>
      <c r="G36" s="44">
        <v>0</v>
      </c>
      <c r="H36" s="48">
        <v>330929.3</v>
      </c>
      <c r="I36" s="49">
        <f t="shared" si="0"/>
        <v>330929.3</v>
      </c>
      <c r="J36" s="5">
        <v>0</v>
      </c>
      <c r="K36" s="6">
        <v>771771.82999999856</v>
      </c>
      <c r="L36" s="33">
        <f t="shared" si="1"/>
        <v>771771.82999999856</v>
      </c>
      <c r="N36" s="395"/>
      <c r="O36" s="395"/>
      <c r="P36" s="395"/>
      <c r="Q36" s="395"/>
      <c r="R36" s="395"/>
      <c r="S36" s="395"/>
    </row>
    <row r="37" spans="1:19" ht="12.75" customHeight="1" x14ac:dyDescent="0.2">
      <c r="A37" s="286" t="s">
        <v>215</v>
      </c>
      <c r="B37" s="287"/>
      <c r="C37" s="287"/>
      <c r="D37" s="287"/>
      <c r="E37" s="288"/>
      <c r="F37" s="10">
        <v>154</v>
      </c>
      <c r="G37" s="44">
        <v>0</v>
      </c>
      <c r="H37" s="48">
        <v>18619234.25</v>
      </c>
      <c r="I37" s="49">
        <f t="shared" si="0"/>
        <v>18619234.25</v>
      </c>
      <c r="J37" s="5">
        <v>0</v>
      </c>
      <c r="K37" s="6">
        <v>22028728.860000003</v>
      </c>
      <c r="L37" s="33">
        <f t="shared" si="1"/>
        <v>22028728.860000003</v>
      </c>
      <c r="N37" s="395"/>
      <c r="O37" s="395"/>
      <c r="P37" s="395"/>
      <c r="Q37" s="395"/>
      <c r="R37" s="395"/>
      <c r="S37" s="395"/>
    </row>
    <row r="38" spans="1:19" ht="12.75" customHeight="1" x14ac:dyDescent="0.2">
      <c r="A38" s="286" t="s">
        <v>216</v>
      </c>
      <c r="B38" s="287"/>
      <c r="C38" s="287"/>
      <c r="D38" s="287"/>
      <c r="E38" s="288"/>
      <c r="F38" s="10">
        <v>155</v>
      </c>
      <c r="G38" s="50">
        <f>SUM(G39:G41)</f>
        <v>-3002434.5999999996</v>
      </c>
      <c r="H38" s="51">
        <f>SUM(H39:H41)</f>
        <v>-52956981.929999977</v>
      </c>
      <c r="I38" s="49">
        <f t="shared" si="0"/>
        <v>-55959416.529999979</v>
      </c>
      <c r="J38" s="176">
        <f>SUM(J39:J41)</f>
        <v>-1366344.6899999992</v>
      </c>
      <c r="K38" s="177">
        <f>SUM(K39:K41)</f>
        <v>-22974308.78999991</v>
      </c>
      <c r="L38" s="33">
        <f t="shared" si="1"/>
        <v>-24340653.479999907</v>
      </c>
      <c r="N38" s="395"/>
      <c r="O38" s="395"/>
      <c r="P38" s="395"/>
      <c r="Q38" s="395"/>
      <c r="R38" s="395"/>
      <c r="S38" s="395"/>
    </row>
    <row r="39" spans="1:19" ht="12.75" customHeight="1" x14ac:dyDescent="0.2">
      <c r="A39" s="286" t="s">
        <v>217</v>
      </c>
      <c r="B39" s="287"/>
      <c r="C39" s="287"/>
      <c r="D39" s="287"/>
      <c r="E39" s="288"/>
      <c r="F39" s="10">
        <v>156</v>
      </c>
      <c r="G39" s="44">
        <v>-3002434.5999999996</v>
      </c>
      <c r="H39" s="48">
        <v>-77184762.599999979</v>
      </c>
      <c r="I39" s="49">
        <f t="shared" si="0"/>
        <v>-80187197.199999973</v>
      </c>
      <c r="J39" s="5">
        <v>-1366344.6899999992</v>
      </c>
      <c r="K39" s="6">
        <v>-32577136.159999907</v>
      </c>
      <c r="L39" s="33">
        <f t="shared" si="1"/>
        <v>-33943480.849999905</v>
      </c>
      <c r="N39" s="395"/>
      <c r="O39" s="395"/>
      <c r="P39" s="395"/>
      <c r="Q39" s="395"/>
      <c r="R39" s="395"/>
      <c r="S39" s="395"/>
    </row>
    <row r="40" spans="1:19" ht="12.75" customHeight="1" x14ac:dyDescent="0.2">
      <c r="A40" s="286" t="s">
        <v>218</v>
      </c>
      <c r="B40" s="287"/>
      <c r="C40" s="287"/>
      <c r="D40" s="287"/>
      <c r="E40" s="288"/>
      <c r="F40" s="10">
        <v>157</v>
      </c>
      <c r="G40" s="44">
        <v>0</v>
      </c>
      <c r="H40" s="48">
        <v>-63126.270000000019</v>
      </c>
      <c r="I40" s="49">
        <f t="shared" si="0"/>
        <v>-63126.270000000019</v>
      </c>
      <c r="J40" s="5">
        <v>0</v>
      </c>
      <c r="K40" s="6">
        <v>-452991.63</v>
      </c>
      <c r="L40" s="33">
        <f t="shared" si="1"/>
        <v>-452991.63</v>
      </c>
      <c r="N40" s="395"/>
      <c r="O40" s="395"/>
      <c r="P40" s="395"/>
      <c r="Q40" s="395"/>
      <c r="R40" s="395"/>
      <c r="S40" s="395"/>
    </row>
    <row r="41" spans="1:19" ht="12.75" customHeight="1" x14ac:dyDescent="0.2">
      <c r="A41" s="286" t="s">
        <v>219</v>
      </c>
      <c r="B41" s="287"/>
      <c r="C41" s="287"/>
      <c r="D41" s="287"/>
      <c r="E41" s="288"/>
      <c r="F41" s="10">
        <v>158</v>
      </c>
      <c r="G41" s="44">
        <v>0</v>
      </c>
      <c r="H41" s="48">
        <v>24290906.939999998</v>
      </c>
      <c r="I41" s="49">
        <f t="shared" si="0"/>
        <v>24290906.939999998</v>
      </c>
      <c r="J41" s="5">
        <v>0</v>
      </c>
      <c r="K41" s="6">
        <v>10055818.999999998</v>
      </c>
      <c r="L41" s="33">
        <f t="shared" si="1"/>
        <v>10055818.999999998</v>
      </c>
      <c r="N41" s="395"/>
      <c r="O41" s="395"/>
      <c r="P41" s="395"/>
      <c r="Q41" s="395"/>
      <c r="R41" s="395"/>
      <c r="S41" s="395"/>
    </row>
    <row r="42" spans="1:19" ht="26.25" customHeight="1" x14ac:dyDescent="0.2">
      <c r="A42" s="289" t="s">
        <v>220</v>
      </c>
      <c r="B42" s="287"/>
      <c r="C42" s="287"/>
      <c r="D42" s="287"/>
      <c r="E42" s="288"/>
      <c r="F42" s="10">
        <v>159</v>
      </c>
      <c r="G42" s="50">
        <f>G43+G46</f>
        <v>-16562998.340000015</v>
      </c>
      <c r="H42" s="51">
        <f>H43+H46</f>
        <v>0</v>
      </c>
      <c r="I42" s="49">
        <f t="shared" si="0"/>
        <v>-16562998.340000015</v>
      </c>
      <c r="J42" s="176">
        <f>J43+J46</f>
        <v>-32390170.069999993</v>
      </c>
      <c r="K42" s="177">
        <f>K43+K46</f>
        <v>4771900</v>
      </c>
      <c r="L42" s="33">
        <f t="shared" si="1"/>
        <v>-27618270.069999993</v>
      </c>
      <c r="N42" s="395"/>
      <c r="O42" s="395"/>
      <c r="P42" s="395"/>
      <c r="Q42" s="395"/>
      <c r="R42" s="395"/>
      <c r="S42" s="395"/>
    </row>
    <row r="43" spans="1:19" ht="16.5" customHeight="1" x14ac:dyDescent="0.2">
      <c r="A43" s="286" t="s">
        <v>221</v>
      </c>
      <c r="B43" s="287"/>
      <c r="C43" s="287"/>
      <c r="D43" s="287"/>
      <c r="E43" s="288"/>
      <c r="F43" s="10">
        <v>160</v>
      </c>
      <c r="G43" s="50">
        <f>SUM(G44:G45)</f>
        <v>-16562998.340000015</v>
      </c>
      <c r="H43" s="51">
        <f>SUM(H44:H45)</f>
        <v>0</v>
      </c>
      <c r="I43" s="49">
        <f t="shared" si="0"/>
        <v>-16562998.340000015</v>
      </c>
      <c r="J43" s="176">
        <f>SUM(J44:J45)</f>
        <v>-30658940.299999993</v>
      </c>
      <c r="K43" s="177">
        <f>SUM(K44:K45)</f>
        <v>0</v>
      </c>
      <c r="L43" s="33">
        <f t="shared" si="1"/>
        <v>-30658940.299999993</v>
      </c>
      <c r="N43" s="395"/>
      <c r="O43" s="395"/>
      <c r="P43" s="395"/>
      <c r="Q43" s="395"/>
      <c r="R43" s="395"/>
      <c r="S43" s="395"/>
    </row>
    <row r="44" spans="1:19" ht="12.75" customHeight="1" x14ac:dyDescent="0.2">
      <c r="A44" s="286" t="s">
        <v>222</v>
      </c>
      <c r="B44" s="287"/>
      <c r="C44" s="287"/>
      <c r="D44" s="287"/>
      <c r="E44" s="288"/>
      <c r="F44" s="10">
        <v>161</v>
      </c>
      <c r="G44" s="44">
        <v>-16526453.000000015</v>
      </c>
      <c r="H44" s="48">
        <v>0</v>
      </c>
      <c r="I44" s="49">
        <f t="shared" si="0"/>
        <v>-16526453.000000015</v>
      </c>
      <c r="J44" s="5">
        <v>-30624211.589999992</v>
      </c>
      <c r="K44" s="6"/>
      <c r="L44" s="33">
        <f t="shared" si="1"/>
        <v>-30624211.589999992</v>
      </c>
      <c r="N44" s="395"/>
      <c r="O44" s="395"/>
      <c r="P44" s="395"/>
      <c r="Q44" s="395"/>
      <c r="R44" s="395"/>
      <c r="S44" s="395"/>
    </row>
    <row r="45" spans="1:19" ht="12.75" customHeight="1" x14ac:dyDescent="0.2">
      <c r="A45" s="286" t="s">
        <v>223</v>
      </c>
      <c r="B45" s="287"/>
      <c r="C45" s="287"/>
      <c r="D45" s="287"/>
      <c r="E45" s="288"/>
      <c r="F45" s="10">
        <v>162</v>
      </c>
      <c r="G45" s="44">
        <v>-36545.340000000004</v>
      </c>
      <c r="H45" s="48">
        <v>0</v>
      </c>
      <c r="I45" s="49">
        <f t="shared" si="0"/>
        <v>-36545.340000000004</v>
      </c>
      <c r="J45" s="5">
        <v>-34728.709999999912</v>
      </c>
      <c r="K45" s="6"/>
      <c r="L45" s="33">
        <f t="shared" si="1"/>
        <v>-34728.709999999912</v>
      </c>
      <c r="N45" s="395"/>
      <c r="O45" s="395"/>
      <c r="P45" s="395"/>
      <c r="Q45" s="395"/>
      <c r="R45" s="395"/>
      <c r="S45" s="395"/>
    </row>
    <row r="46" spans="1:19" ht="24.75" customHeight="1" x14ac:dyDescent="0.2">
      <c r="A46" s="286" t="s">
        <v>224</v>
      </c>
      <c r="B46" s="287"/>
      <c r="C46" s="287"/>
      <c r="D46" s="287"/>
      <c r="E46" s="288"/>
      <c r="F46" s="10">
        <v>163</v>
      </c>
      <c r="G46" s="50">
        <f>SUM(G47:G49)</f>
        <v>0</v>
      </c>
      <c r="H46" s="51">
        <f>SUM(H47:H49)</f>
        <v>0</v>
      </c>
      <c r="I46" s="49">
        <f t="shared" si="0"/>
        <v>0</v>
      </c>
      <c r="J46" s="176">
        <f>SUM(J47:J49)</f>
        <v>-1731229.77</v>
      </c>
      <c r="K46" s="177">
        <f>SUM(K47:K49)</f>
        <v>4771900</v>
      </c>
      <c r="L46" s="33">
        <f t="shared" si="1"/>
        <v>3040670.23</v>
      </c>
      <c r="N46" s="395"/>
      <c r="O46" s="395"/>
      <c r="P46" s="395"/>
      <c r="Q46" s="395"/>
      <c r="R46" s="395"/>
      <c r="S46" s="395"/>
    </row>
    <row r="47" spans="1:19" ht="12.75" customHeight="1" x14ac:dyDescent="0.2">
      <c r="A47" s="286" t="s">
        <v>217</v>
      </c>
      <c r="B47" s="287"/>
      <c r="C47" s="287"/>
      <c r="D47" s="287"/>
      <c r="E47" s="288"/>
      <c r="F47" s="10">
        <v>164</v>
      </c>
      <c r="G47" s="44"/>
      <c r="H47" s="48"/>
      <c r="I47" s="49">
        <f t="shared" si="0"/>
        <v>0</v>
      </c>
      <c r="J47" s="5">
        <v>-1731229.77</v>
      </c>
      <c r="K47" s="6">
        <v>4771900</v>
      </c>
      <c r="L47" s="33">
        <f t="shared" si="1"/>
        <v>3040670.23</v>
      </c>
      <c r="N47" s="395"/>
      <c r="O47" s="395"/>
      <c r="P47" s="395"/>
      <c r="Q47" s="395"/>
      <c r="R47" s="395"/>
      <c r="S47" s="395"/>
    </row>
    <row r="48" spans="1:19" ht="12.75" customHeight="1" x14ac:dyDescent="0.2">
      <c r="A48" s="286" t="s">
        <v>218</v>
      </c>
      <c r="B48" s="287"/>
      <c r="C48" s="287"/>
      <c r="D48" s="287"/>
      <c r="E48" s="288"/>
      <c r="F48" s="10">
        <v>165</v>
      </c>
      <c r="G48" s="44"/>
      <c r="H48" s="48"/>
      <c r="I48" s="49">
        <f t="shared" si="0"/>
        <v>0</v>
      </c>
      <c r="J48" s="5"/>
      <c r="K48" s="6">
        <v>0</v>
      </c>
      <c r="L48" s="33">
        <f t="shared" si="1"/>
        <v>0</v>
      </c>
      <c r="N48" s="395"/>
      <c r="O48" s="395"/>
      <c r="P48" s="395"/>
      <c r="Q48" s="395"/>
      <c r="R48" s="395"/>
      <c r="S48" s="395"/>
    </row>
    <row r="49" spans="1:19" ht="12.75" customHeight="1" x14ac:dyDescent="0.2">
      <c r="A49" s="286" t="s">
        <v>219</v>
      </c>
      <c r="B49" s="287"/>
      <c r="C49" s="287"/>
      <c r="D49" s="287"/>
      <c r="E49" s="288"/>
      <c r="F49" s="10">
        <v>166</v>
      </c>
      <c r="G49" s="44"/>
      <c r="H49" s="48"/>
      <c r="I49" s="49">
        <f t="shared" si="0"/>
        <v>0</v>
      </c>
      <c r="J49" s="5"/>
      <c r="K49" s="6">
        <v>0</v>
      </c>
      <c r="L49" s="33">
        <f t="shared" si="1"/>
        <v>0</v>
      </c>
      <c r="N49" s="395"/>
      <c r="O49" s="395"/>
      <c r="P49" s="395"/>
      <c r="Q49" s="395"/>
      <c r="R49" s="395"/>
      <c r="S49" s="395"/>
    </row>
    <row r="50" spans="1:19" ht="36" customHeight="1" x14ac:dyDescent="0.2">
      <c r="A50" s="316" t="s">
        <v>225</v>
      </c>
      <c r="B50" s="317"/>
      <c r="C50" s="317"/>
      <c r="D50" s="317"/>
      <c r="E50" s="318"/>
      <c r="F50" s="10">
        <v>167</v>
      </c>
      <c r="G50" s="50">
        <f>SUM(G51:G53)</f>
        <v>706922.60999999987</v>
      </c>
      <c r="H50" s="51">
        <f>SUM(H51:H53)</f>
        <v>0</v>
      </c>
      <c r="I50" s="49">
        <f t="shared" si="0"/>
        <v>706922.60999999987</v>
      </c>
      <c r="J50" s="176">
        <f>SUM(J51:J53)</f>
        <v>-2203308.4400000051</v>
      </c>
      <c r="K50" s="177">
        <f>SUM(K51:K53)</f>
        <v>0</v>
      </c>
      <c r="L50" s="33">
        <f t="shared" si="1"/>
        <v>-2203308.4400000051</v>
      </c>
      <c r="N50" s="395"/>
      <c r="O50" s="395"/>
      <c r="P50" s="395"/>
      <c r="Q50" s="395"/>
      <c r="R50" s="395"/>
      <c r="S50" s="395"/>
    </row>
    <row r="51" spans="1:19" ht="12.75" customHeight="1" x14ac:dyDescent="0.2">
      <c r="A51" s="286" t="s">
        <v>226</v>
      </c>
      <c r="B51" s="287"/>
      <c r="C51" s="287"/>
      <c r="D51" s="287"/>
      <c r="E51" s="288"/>
      <c r="F51" s="10">
        <v>168</v>
      </c>
      <c r="G51" s="44">
        <v>706922.60999999987</v>
      </c>
      <c r="H51" s="48">
        <v>0</v>
      </c>
      <c r="I51" s="49">
        <f t="shared" si="0"/>
        <v>706922.60999999987</v>
      </c>
      <c r="J51" s="5">
        <v>-2203308.4400000051</v>
      </c>
      <c r="K51" s="6"/>
      <c r="L51" s="33">
        <f t="shared" si="1"/>
        <v>-2203308.4400000051</v>
      </c>
      <c r="N51" s="395"/>
      <c r="O51" s="395"/>
      <c r="P51" s="395"/>
      <c r="Q51" s="395"/>
      <c r="R51" s="395"/>
      <c r="S51" s="395"/>
    </row>
    <row r="52" spans="1:19" ht="12.75" customHeight="1" x14ac:dyDescent="0.2">
      <c r="A52" s="286" t="s">
        <v>227</v>
      </c>
      <c r="B52" s="287"/>
      <c r="C52" s="287"/>
      <c r="D52" s="287"/>
      <c r="E52" s="288"/>
      <c r="F52" s="10">
        <v>169</v>
      </c>
      <c r="G52" s="44">
        <v>0</v>
      </c>
      <c r="H52" s="48">
        <v>0</v>
      </c>
      <c r="I52" s="49">
        <f t="shared" si="0"/>
        <v>0</v>
      </c>
      <c r="J52" s="5"/>
      <c r="K52" s="6"/>
      <c r="L52" s="33">
        <f t="shared" si="1"/>
        <v>0</v>
      </c>
      <c r="N52" s="395"/>
      <c r="O52" s="395"/>
      <c r="P52" s="395"/>
      <c r="Q52" s="395"/>
      <c r="R52" s="395"/>
      <c r="S52" s="395"/>
    </row>
    <row r="53" spans="1:19" ht="12.75" customHeight="1" x14ac:dyDescent="0.2">
      <c r="A53" s="286" t="s">
        <v>228</v>
      </c>
      <c r="B53" s="287"/>
      <c r="C53" s="287"/>
      <c r="D53" s="287"/>
      <c r="E53" s="288"/>
      <c r="F53" s="10">
        <v>170</v>
      </c>
      <c r="G53" s="44">
        <v>0</v>
      </c>
      <c r="H53" s="48">
        <v>0</v>
      </c>
      <c r="I53" s="49">
        <f t="shared" si="0"/>
        <v>0</v>
      </c>
      <c r="J53" s="5"/>
      <c r="K53" s="6"/>
      <c r="L53" s="33">
        <f t="shared" si="1"/>
        <v>0</v>
      </c>
      <c r="N53" s="395"/>
      <c r="O53" s="395"/>
      <c r="P53" s="395"/>
      <c r="Q53" s="395"/>
      <c r="R53" s="395"/>
      <c r="S53" s="395"/>
    </row>
    <row r="54" spans="1:19" ht="33" customHeight="1" x14ac:dyDescent="0.2">
      <c r="A54" s="319" t="s">
        <v>229</v>
      </c>
      <c r="B54" s="296"/>
      <c r="C54" s="296"/>
      <c r="D54" s="296"/>
      <c r="E54" s="297"/>
      <c r="F54" s="10">
        <v>171</v>
      </c>
      <c r="G54" s="50">
        <f>SUM(G55:G56)</f>
        <v>0</v>
      </c>
      <c r="H54" s="51">
        <f>SUM(H55:H56)</f>
        <v>0</v>
      </c>
      <c r="I54" s="49">
        <f t="shared" si="0"/>
        <v>0</v>
      </c>
      <c r="J54" s="176">
        <f>SUM(J55:J56)</f>
        <v>0</v>
      </c>
      <c r="K54" s="177">
        <f>SUM(K55:K56)</f>
        <v>-91872.449999998673</v>
      </c>
      <c r="L54" s="33">
        <f t="shared" si="1"/>
        <v>-91872.449999998673</v>
      </c>
      <c r="N54" s="395"/>
      <c r="O54" s="395"/>
      <c r="P54" s="395"/>
      <c r="Q54" s="395"/>
      <c r="R54" s="395"/>
      <c r="S54" s="395"/>
    </row>
    <row r="55" spans="1:19" ht="12.75" customHeight="1" x14ac:dyDescent="0.2">
      <c r="A55" s="286" t="s">
        <v>230</v>
      </c>
      <c r="B55" s="287"/>
      <c r="C55" s="287"/>
      <c r="D55" s="287"/>
      <c r="E55" s="288"/>
      <c r="F55" s="10">
        <v>172</v>
      </c>
      <c r="G55" s="44"/>
      <c r="H55" s="48"/>
      <c r="I55" s="49">
        <f t="shared" si="0"/>
        <v>0</v>
      </c>
      <c r="J55" s="5"/>
      <c r="K55" s="6">
        <v>-91872.449999998673</v>
      </c>
      <c r="L55" s="33">
        <f t="shared" si="1"/>
        <v>-91872.449999998673</v>
      </c>
      <c r="N55" s="395"/>
      <c r="O55" s="395"/>
      <c r="P55" s="395"/>
      <c r="Q55" s="395"/>
      <c r="R55" s="395"/>
      <c r="S55" s="395"/>
    </row>
    <row r="56" spans="1:19" ht="12.75" customHeight="1" x14ac:dyDescent="0.2">
      <c r="A56" s="286" t="s">
        <v>231</v>
      </c>
      <c r="B56" s="287"/>
      <c r="C56" s="287"/>
      <c r="D56" s="287"/>
      <c r="E56" s="288"/>
      <c r="F56" s="10">
        <v>173</v>
      </c>
      <c r="G56" s="52"/>
      <c r="H56" s="53"/>
      <c r="I56" s="54">
        <f t="shared" si="0"/>
        <v>0</v>
      </c>
      <c r="J56" s="5"/>
      <c r="K56" s="6">
        <v>0</v>
      </c>
      <c r="L56" s="33">
        <f t="shared" si="1"/>
        <v>0</v>
      </c>
      <c r="N56" s="395"/>
      <c r="O56" s="395"/>
      <c r="P56" s="395"/>
      <c r="Q56" s="395"/>
      <c r="R56" s="395"/>
      <c r="S56" s="395"/>
    </row>
    <row r="57" spans="1:19" ht="24.75" customHeight="1" x14ac:dyDescent="0.2">
      <c r="A57" s="289" t="s">
        <v>232</v>
      </c>
      <c r="B57" s="287"/>
      <c r="C57" s="287"/>
      <c r="D57" s="287"/>
      <c r="E57" s="288"/>
      <c r="F57" s="10">
        <v>174</v>
      </c>
      <c r="G57" s="137">
        <f>G58+G62</f>
        <v>-24050314.989999995</v>
      </c>
      <c r="H57" s="138">
        <f>H58+H62</f>
        <v>-169161905.32999995</v>
      </c>
      <c r="I57" s="77">
        <f t="shared" si="0"/>
        <v>-193212220.31999993</v>
      </c>
      <c r="J57" s="176">
        <f>J58+J62</f>
        <v>-28060341.159999967</v>
      </c>
      <c r="K57" s="177">
        <f>K58+K62</f>
        <v>-184531213.94999972</v>
      </c>
      <c r="L57" s="33">
        <f t="shared" si="1"/>
        <v>-212591555.10999969</v>
      </c>
      <c r="N57" s="395"/>
      <c r="O57" s="395"/>
      <c r="P57" s="395"/>
      <c r="Q57" s="395"/>
      <c r="R57" s="395"/>
      <c r="S57" s="395"/>
    </row>
    <row r="58" spans="1:19" ht="12.75" customHeight="1" x14ac:dyDescent="0.2">
      <c r="A58" s="286" t="s">
        <v>233</v>
      </c>
      <c r="B58" s="287"/>
      <c r="C58" s="287"/>
      <c r="D58" s="287"/>
      <c r="E58" s="288"/>
      <c r="F58" s="10">
        <v>175</v>
      </c>
      <c r="G58" s="50">
        <f>SUM(G59:G61)</f>
        <v>-11377261.119999997</v>
      </c>
      <c r="H58" s="51">
        <f>SUM(H59:H61)</f>
        <v>-78525990.059999973</v>
      </c>
      <c r="I58" s="49">
        <f t="shared" si="0"/>
        <v>-89903251.179999977</v>
      </c>
      <c r="J58" s="176">
        <f>SUM(J59:J61)</f>
        <v>-15725295.229999967</v>
      </c>
      <c r="K58" s="177">
        <f>SUM(K59:K61)</f>
        <v>-94553633.749999821</v>
      </c>
      <c r="L58" s="33">
        <f t="shared" si="1"/>
        <v>-110278928.97999978</v>
      </c>
      <c r="N58" s="395"/>
      <c r="O58" s="395"/>
      <c r="P58" s="395"/>
      <c r="Q58" s="395"/>
      <c r="R58" s="395"/>
      <c r="S58" s="395"/>
    </row>
    <row r="59" spans="1:19" ht="12.75" customHeight="1" x14ac:dyDescent="0.2">
      <c r="A59" s="286" t="s">
        <v>234</v>
      </c>
      <c r="B59" s="287"/>
      <c r="C59" s="287"/>
      <c r="D59" s="287"/>
      <c r="E59" s="288"/>
      <c r="F59" s="10">
        <v>176</v>
      </c>
      <c r="G59" s="44">
        <v>-7663963.6200000029</v>
      </c>
      <c r="H59" s="48">
        <v>-53846910.370000005</v>
      </c>
      <c r="I59" s="49">
        <f t="shared" si="0"/>
        <v>-61510873.99000001</v>
      </c>
      <c r="J59" s="5">
        <v>-9744914.3699999712</v>
      </c>
      <c r="K59" s="6">
        <v>-63552906.189999908</v>
      </c>
      <c r="L59" s="33">
        <f t="shared" si="1"/>
        <v>-73297820.559999883</v>
      </c>
      <c r="N59" s="395"/>
      <c r="O59" s="395"/>
      <c r="P59" s="395"/>
      <c r="Q59" s="395"/>
      <c r="R59" s="395"/>
      <c r="S59" s="395"/>
    </row>
    <row r="60" spans="1:19" ht="12.75" customHeight="1" x14ac:dyDescent="0.2">
      <c r="A60" s="286" t="s">
        <v>235</v>
      </c>
      <c r="B60" s="287"/>
      <c r="C60" s="287"/>
      <c r="D60" s="287"/>
      <c r="E60" s="288"/>
      <c r="F60" s="10">
        <v>177</v>
      </c>
      <c r="G60" s="44">
        <v>-3713297.4999999953</v>
      </c>
      <c r="H60" s="48">
        <v>-24679079.689999972</v>
      </c>
      <c r="I60" s="49">
        <f t="shared" si="0"/>
        <v>-28392377.189999968</v>
      </c>
      <c r="J60" s="5">
        <v>-5980380.8599999957</v>
      </c>
      <c r="K60" s="6">
        <v>-31000727.559999913</v>
      </c>
      <c r="L60" s="33">
        <f t="shared" si="1"/>
        <v>-36981108.419999912</v>
      </c>
      <c r="N60" s="395"/>
      <c r="O60" s="395"/>
      <c r="P60" s="395"/>
      <c r="Q60" s="395"/>
      <c r="R60" s="395"/>
      <c r="S60" s="395"/>
    </row>
    <row r="61" spans="1:19" ht="12.75" customHeight="1" x14ac:dyDescent="0.2">
      <c r="A61" s="286" t="s">
        <v>236</v>
      </c>
      <c r="B61" s="287"/>
      <c r="C61" s="287"/>
      <c r="D61" s="287"/>
      <c r="E61" s="288"/>
      <c r="F61" s="10">
        <v>178</v>
      </c>
      <c r="G61" s="44">
        <v>0</v>
      </c>
      <c r="H61" s="48">
        <v>0</v>
      </c>
      <c r="I61" s="49">
        <f t="shared" si="0"/>
        <v>0</v>
      </c>
      <c r="J61" s="5">
        <v>0</v>
      </c>
      <c r="K61" s="6">
        <v>0</v>
      </c>
      <c r="L61" s="33">
        <f t="shared" si="1"/>
        <v>0</v>
      </c>
      <c r="N61" s="395"/>
      <c r="O61" s="395"/>
      <c r="P61" s="395"/>
      <c r="Q61" s="395"/>
      <c r="R61" s="395"/>
      <c r="S61" s="395"/>
    </row>
    <row r="62" spans="1:19" ht="15" customHeight="1" x14ac:dyDescent="0.2">
      <c r="A62" s="286" t="s">
        <v>237</v>
      </c>
      <c r="B62" s="287"/>
      <c r="C62" s="287"/>
      <c r="D62" s="287"/>
      <c r="E62" s="288"/>
      <c r="F62" s="10">
        <v>179</v>
      </c>
      <c r="G62" s="50">
        <f>SUM(G63:G65)</f>
        <v>-12673053.869999999</v>
      </c>
      <c r="H62" s="51">
        <f>SUM(H63:H65)</f>
        <v>-90635915.269999981</v>
      </c>
      <c r="I62" s="49">
        <f t="shared" si="0"/>
        <v>-103308969.13999999</v>
      </c>
      <c r="J62" s="176">
        <f>SUM(J63:J65)</f>
        <v>-12335045.93</v>
      </c>
      <c r="K62" s="177">
        <f>SUM(K63:K65)</f>
        <v>-89977580.199999899</v>
      </c>
      <c r="L62" s="33">
        <f t="shared" si="1"/>
        <v>-102312626.12999991</v>
      </c>
      <c r="N62" s="395"/>
      <c r="O62" s="395"/>
      <c r="P62" s="395"/>
      <c r="Q62" s="395"/>
      <c r="R62" s="395"/>
      <c r="S62" s="395"/>
    </row>
    <row r="63" spans="1:19" ht="12.75" customHeight="1" x14ac:dyDescent="0.2">
      <c r="A63" s="286" t="s">
        <v>238</v>
      </c>
      <c r="B63" s="287"/>
      <c r="C63" s="287"/>
      <c r="D63" s="287"/>
      <c r="E63" s="288"/>
      <c r="F63" s="10">
        <v>180</v>
      </c>
      <c r="G63" s="44">
        <v>-464221.81000000006</v>
      </c>
      <c r="H63" s="48">
        <v>-8759302.7599999998</v>
      </c>
      <c r="I63" s="49">
        <f t="shared" si="0"/>
        <v>-9223524.5700000003</v>
      </c>
      <c r="J63" s="5">
        <v>-234289.30999999994</v>
      </c>
      <c r="K63" s="6">
        <v>-9210423.1999999918</v>
      </c>
      <c r="L63" s="33">
        <f t="shared" si="1"/>
        <v>-9444712.5099999923</v>
      </c>
      <c r="N63" s="395"/>
      <c r="O63" s="395"/>
      <c r="P63" s="395"/>
      <c r="Q63" s="395"/>
      <c r="R63" s="395"/>
      <c r="S63" s="395"/>
    </row>
    <row r="64" spans="1:19" ht="22.5" customHeight="1" x14ac:dyDescent="0.2">
      <c r="A64" s="286" t="s">
        <v>239</v>
      </c>
      <c r="B64" s="287"/>
      <c r="C64" s="287"/>
      <c r="D64" s="287"/>
      <c r="E64" s="288"/>
      <c r="F64" s="10">
        <v>181</v>
      </c>
      <c r="G64" s="44">
        <v>-6459875.8699999973</v>
      </c>
      <c r="H64" s="48">
        <v>-45663549.360000014</v>
      </c>
      <c r="I64" s="49">
        <f t="shared" si="0"/>
        <v>-52123425.230000012</v>
      </c>
      <c r="J64" s="5">
        <v>-5793121.5000000019</v>
      </c>
      <c r="K64" s="6">
        <v>-39780534.009999931</v>
      </c>
      <c r="L64" s="33">
        <f t="shared" si="1"/>
        <v>-45573655.509999931</v>
      </c>
      <c r="N64" s="395"/>
      <c r="O64" s="395"/>
      <c r="P64" s="395"/>
      <c r="Q64" s="395"/>
      <c r="R64" s="395"/>
      <c r="S64" s="395"/>
    </row>
    <row r="65" spans="1:19" ht="12.75" customHeight="1" x14ac:dyDescent="0.2">
      <c r="A65" s="286" t="s">
        <v>240</v>
      </c>
      <c r="B65" s="287"/>
      <c r="C65" s="287"/>
      <c r="D65" s="287"/>
      <c r="E65" s="288"/>
      <c r="F65" s="10">
        <v>182</v>
      </c>
      <c r="G65" s="44">
        <v>-5748956.1900000013</v>
      </c>
      <c r="H65" s="48">
        <v>-36213063.149999969</v>
      </c>
      <c r="I65" s="49">
        <f t="shared" si="0"/>
        <v>-41962019.339999974</v>
      </c>
      <c r="J65" s="5">
        <v>-6307635.1199999992</v>
      </c>
      <c r="K65" s="6">
        <v>-40986622.98999998</v>
      </c>
      <c r="L65" s="33">
        <f t="shared" si="1"/>
        <v>-47294258.109999977</v>
      </c>
      <c r="N65" s="395"/>
      <c r="O65" s="395"/>
      <c r="P65" s="395"/>
      <c r="Q65" s="395"/>
      <c r="R65" s="395"/>
      <c r="S65" s="395"/>
    </row>
    <row r="66" spans="1:19" ht="12.75" customHeight="1" x14ac:dyDescent="0.2">
      <c r="A66" s="289" t="s">
        <v>241</v>
      </c>
      <c r="B66" s="287"/>
      <c r="C66" s="287"/>
      <c r="D66" s="287"/>
      <c r="E66" s="288"/>
      <c r="F66" s="10">
        <v>183</v>
      </c>
      <c r="G66" s="50">
        <f>SUM(G67:G73)</f>
        <v>-28722453.529999997</v>
      </c>
      <c r="H66" s="51">
        <f>SUM(H67:H73)</f>
        <v>-26057594.170000006</v>
      </c>
      <c r="I66" s="49">
        <f t="shared" si="0"/>
        <v>-54780047.700000003</v>
      </c>
      <c r="J66" s="176">
        <f>SUM(J67:J73)</f>
        <v>-3204045.4300000025</v>
      </c>
      <c r="K66" s="177">
        <f>SUM(K67:K73)</f>
        <v>-28213480.29999993</v>
      </c>
      <c r="L66" s="33">
        <f t="shared" si="1"/>
        <v>-31417525.729999933</v>
      </c>
      <c r="N66" s="395"/>
      <c r="O66" s="395"/>
      <c r="P66" s="395"/>
      <c r="Q66" s="395"/>
      <c r="R66" s="395"/>
      <c r="S66" s="395"/>
    </row>
    <row r="67" spans="1:19" ht="24.75" customHeight="1" x14ac:dyDescent="0.2">
      <c r="A67" s="286" t="s">
        <v>242</v>
      </c>
      <c r="B67" s="287"/>
      <c r="C67" s="287"/>
      <c r="D67" s="287"/>
      <c r="E67" s="288"/>
      <c r="F67" s="10">
        <v>184</v>
      </c>
      <c r="G67" s="44">
        <v>0</v>
      </c>
      <c r="H67" s="48">
        <v>0</v>
      </c>
      <c r="I67" s="49">
        <f t="shared" si="0"/>
        <v>0</v>
      </c>
      <c r="J67" s="5">
        <v>0</v>
      </c>
      <c r="K67" s="6">
        <v>0</v>
      </c>
      <c r="L67" s="33">
        <f t="shared" si="1"/>
        <v>0</v>
      </c>
      <c r="N67" s="395"/>
      <c r="O67" s="395"/>
      <c r="P67" s="395"/>
      <c r="Q67" s="395"/>
      <c r="R67" s="395"/>
      <c r="S67" s="395"/>
    </row>
    <row r="68" spans="1:19" ht="12.75" customHeight="1" x14ac:dyDescent="0.2">
      <c r="A68" s="286" t="s">
        <v>243</v>
      </c>
      <c r="B68" s="287"/>
      <c r="C68" s="287"/>
      <c r="D68" s="287"/>
      <c r="E68" s="288"/>
      <c r="F68" s="10">
        <v>185</v>
      </c>
      <c r="G68" s="44">
        <v>0</v>
      </c>
      <c r="H68" s="48">
        <v>0</v>
      </c>
      <c r="I68" s="49">
        <f t="shared" si="0"/>
        <v>0</v>
      </c>
      <c r="J68" s="5">
        <v>0</v>
      </c>
      <c r="K68" s="6">
        <v>0</v>
      </c>
      <c r="L68" s="33">
        <f t="shared" si="1"/>
        <v>0</v>
      </c>
      <c r="N68" s="395"/>
      <c r="O68" s="395"/>
      <c r="P68" s="395"/>
      <c r="Q68" s="395"/>
      <c r="R68" s="395"/>
      <c r="S68" s="395"/>
    </row>
    <row r="69" spans="1:19" ht="12.75" customHeight="1" x14ac:dyDescent="0.2">
      <c r="A69" s="286" t="s">
        <v>244</v>
      </c>
      <c r="B69" s="287"/>
      <c r="C69" s="287"/>
      <c r="D69" s="287"/>
      <c r="E69" s="288"/>
      <c r="F69" s="10">
        <v>186</v>
      </c>
      <c r="G69" s="44">
        <v>-11965035.380000001</v>
      </c>
      <c r="H69" s="48">
        <v>-18995695.730000004</v>
      </c>
      <c r="I69" s="49">
        <f t="shared" si="0"/>
        <v>-30960731.110000007</v>
      </c>
      <c r="J69" s="5">
        <v>0</v>
      </c>
      <c r="K69" s="6">
        <v>-27443269.809999965</v>
      </c>
      <c r="L69" s="33">
        <f t="shared" si="1"/>
        <v>-27443269.809999965</v>
      </c>
      <c r="N69" s="395"/>
      <c r="O69" s="395"/>
      <c r="P69" s="395"/>
      <c r="Q69" s="395"/>
      <c r="R69" s="395"/>
      <c r="S69" s="395"/>
    </row>
    <row r="70" spans="1:19" ht="15.75" customHeight="1" x14ac:dyDescent="0.2">
      <c r="A70" s="286" t="s">
        <v>245</v>
      </c>
      <c r="B70" s="287"/>
      <c r="C70" s="287"/>
      <c r="D70" s="287"/>
      <c r="E70" s="288"/>
      <c r="F70" s="10">
        <v>187</v>
      </c>
      <c r="G70" s="44">
        <v>0</v>
      </c>
      <c r="H70" s="48">
        <v>-516892.99999999994</v>
      </c>
      <c r="I70" s="49">
        <f t="shared" si="0"/>
        <v>-516892.99999999994</v>
      </c>
      <c r="J70" s="5">
        <v>9.4587448984384537E-11</v>
      </c>
      <c r="K70" s="6">
        <v>-1723.5699999989592</v>
      </c>
      <c r="L70" s="33">
        <f t="shared" si="1"/>
        <v>-1723.5699999988647</v>
      </c>
      <c r="N70" s="395"/>
      <c r="O70" s="395"/>
      <c r="P70" s="395"/>
      <c r="Q70" s="395"/>
      <c r="R70" s="395"/>
      <c r="S70" s="395"/>
    </row>
    <row r="71" spans="1:19" ht="16.5" customHeight="1" x14ac:dyDescent="0.2">
      <c r="A71" s="286" t="s">
        <v>246</v>
      </c>
      <c r="B71" s="287"/>
      <c r="C71" s="287"/>
      <c r="D71" s="287"/>
      <c r="E71" s="288"/>
      <c r="F71" s="10">
        <v>188</v>
      </c>
      <c r="G71" s="44">
        <v>0</v>
      </c>
      <c r="H71" s="48">
        <v>-1200341.52</v>
      </c>
      <c r="I71" s="49">
        <f t="shared" si="0"/>
        <v>-1200341.52</v>
      </c>
      <c r="J71" s="5">
        <v>0</v>
      </c>
      <c r="K71" s="6">
        <v>472.57000000003245</v>
      </c>
      <c r="L71" s="33">
        <f t="shared" si="1"/>
        <v>472.57000000003245</v>
      </c>
      <c r="N71" s="395"/>
      <c r="O71" s="395"/>
      <c r="P71" s="395"/>
      <c r="Q71" s="395"/>
      <c r="R71" s="395"/>
      <c r="S71" s="395"/>
    </row>
    <row r="72" spans="1:19" ht="12.75" customHeight="1" x14ac:dyDescent="0.2">
      <c r="A72" s="286" t="s">
        <v>247</v>
      </c>
      <c r="B72" s="287"/>
      <c r="C72" s="287"/>
      <c r="D72" s="287"/>
      <c r="E72" s="288"/>
      <c r="F72" s="10">
        <v>189</v>
      </c>
      <c r="G72" s="44">
        <v>-16628591.129999997</v>
      </c>
      <c r="H72" s="48">
        <v>-4136020.6100000003</v>
      </c>
      <c r="I72" s="49">
        <f t="shared" ref="I72:I99" si="2">G72+H72</f>
        <v>-20764611.739999998</v>
      </c>
      <c r="J72" s="5">
        <v>-3115504.3100000024</v>
      </c>
      <c r="K72" s="6">
        <v>1784140.0900000334</v>
      </c>
      <c r="L72" s="33">
        <f t="shared" ref="L72:L99" si="3">J72+K72</f>
        <v>-1331364.219999969</v>
      </c>
      <c r="N72" s="395"/>
      <c r="O72" s="395"/>
      <c r="P72" s="395"/>
      <c r="Q72" s="395"/>
      <c r="R72" s="395"/>
      <c r="S72" s="395"/>
    </row>
    <row r="73" spans="1:19" ht="12.75" customHeight="1" x14ac:dyDescent="0.2">
      <c r="A73" s="286" t="s">
        <v>248</v>
      </c>
      <c r="B73" s="287"/>
      <c r="C73" s="287"/>
      <c r="D73" s="287"/>
      <c r="E73" s="288"/>
      <c r="F73" s="10">
        <v>190</v>
      </c>
      <c r="G73" s="44">
        <v>-128827.02000000002</v>
      </c>
      <c r="H73" s="48">
        <v>-1208643.3100000024</v>
      </c>
      <c r="I73" s="49">
        <f t="shared" si="2"/>
        <v>-1337470.3300000024</v>
      </c>
      <c r="J73" s="5">
        <v>-88541.119999999879</v>
      </c>
      <c r="K73" s="6">
        <v>-2553099.5799999963</v>
      </c>
      <c r="L73" s="33">
        <f t="shared" si="3"/>
        <v>-2641640.6999999965</v>
      </c>
      <c r="N73" s="395"/>
      <c r="O73" s="395"/>
      <c r="P73" s="395"/>
      <c r="Q73" s="395"/>
      <c r="R73" s="395"/>
      <c r="S73" s="395"/>
    </row>
    <row r="74" spans="1:19" ht="17.25" customHeight="1" x14ac:dyDescent="0.2">
      <c r="A74" s="289" t="s">
        <v>249</v>
      </c>
      <c r="B74" s="287"/>
      <c r="C74" s="287"/>
      <c r="D74" s="287"/>
      <c r="E74" s="288"/>
      <c r="F74" s="10">
        <v>191</v>
      </c>
      <c r="G74" s="50">
        <f>SUM(G75:G76)</f>
        <v>-63061.270000000019</v>
      </c>
      <c r="H74" s="51">
        <f>SUM(H75:H76)</f>
        <v>-5769915.120000001</v>
      </c>
      <c r="I74" s="49">
        <f t="shared" si="2"/>
        <v>-5832976.3900000006</v>
      </c>
      <c r="J74" s="176">
        <f>SUM(J75:J76)</f>
        <v>-76177.399999999878</v>
      </c>
      <c r="K74" s="177">
        <f>SUM(K75:K76)</f>
        <v>-4421701.7499999776</v>
      </c>
      <c r="L74" s="33">
        <f t="shared" si="3"/>
        <v>-4497879.1499999771</v>
      </c>
      <c r="N74" s="395"/>
      <c r="O74" s="395"/>
      <c r="P74" s="395"/>
      <c r="Q74" s="395"/>
      <c r="R74" s="395"/>
      <c r="S74" s="395"/>
    </row>
    <row r="75" spans="1:19" ht="12.75" customHeight="1" x14ac:dyDescent="0.2">
      <c r="A75" s="286" t="s">
        <v>250</v>
      </c>
      <c r="B75" s="287"/>
      <c r="C75" s="287"/>
      <c r="D75" s="287"/>
      <c r="E75" s="288"/>
      <c r="F75" s="10">
        <v>192</v>
      </c>
      <c r="G75" s="44">
        <v>0</v>
      </c>
      <c r="H75" s="48">
        <v>0</v>
      </c>
      <c r="I75" s="49">
        <f t="shared" si="2"/>
        <v>0</v>
      </c>
      <c r="J75" s="5">
        <v>0</v>
      </c>
      <c r="K75" s="6">
        <v>0</v>
      </c>
      <c r="L75" s="33">
        <f t="shared" si="3"/>
        <v>0</v>
      </c>
      <c r="N75" s="395"/>
      <c r="O75" s="395"/>
      <c r="P75" s="395"/>
      <c r="Q75" s="395"/>
      <c r="R75" s="395"/>
      <c r="S75" s="395"/>
    </row>
    <row r="76" spans="1:19" ht="12.75" customHeight="1" x14ac:dyDescent="0.2">
      <c r="A76" s="286" t="s">
        <v>251</v>
      </c>
      <c r="B76" s="287"/>
      <c r="C76" s="287"/>
      <c r="D76" s="287"/>
      <c r="E76" s="288"/>
      <c r="F76" s="10">
        <v>193</v>
      </c>
      <c r="G76" s="44">
        <v>-63061.270000000019</v>
      </c>
      <c r="H76" s="48">
        <v>-5769915.120000001</v>
      </c>
      <c r="I76" s="49">
        <f t="shared" si="2"/>
        <v>-5832976.3900000006</v>
      </c>
      <c r="J76" s="5">
        <v>-76177.399999999878</v>
      </c>
      <c r="K76" s="6">
        <v>-4421701.7499999776</v>
      </c>
      <c r="L76" s="33">
        <f t="shared" si="3"/>
        <v>-4497879.1499999771</v>
      </c>
      <c r="N76" s="395"/>
      <c r="O76" s="395"/>
      <c r="P76" s="395"/>
      <c r="Q76" s="395"/>
      <c r="R76" s="395"/>
      <c r="S76" s="395"/>
    </row>
    <row r="77" spans="1:19" ht="12.75" customHeight="1" x14ac:dyDescent="0.2">
      <c r="A77" s="289" t="s">
        <v>252</v>
      </c>
      <c r="B77" s="287"/>
      <c r="C77" s="287"/>
      <c r="D77" s="287"/>
      <c r="E77" s="288"/>
      <c r="F77" s="10">
        <v>194</v>
      </c>
      <c r="G77" s="44">
        <v>0</v>
      </c>
      <c r="H77" s="48">
        <v>-603721.85000000021</v>
      </c>
      <c r="I77" s="49">
        <f t="shared" si="2"/>
        <v>-603721.85000000021</v>
      </c>
      <c r="J77" s="5">
        <v>-5865.2999999999884</v>
      </c>
      <c r="K77" s="6">
        <v>-126611.42999999761</v>
      </c>
      <c r="L77" s="33">
        <f t="shared" si="3"/>
        <v>-132476.72999999759</v>
      </c>
      <c r="N77" s="395"/>
      <c r="O77" s="395"/>
      <c r="P77" s="395"/>
      <c r="Q77" s="395"/>
      <c r="R77" s="395"/>
      <c r="S77" s="395"/>
    </row>
    <row r="78" spans="1:19" ht="35.25" customHeight="1" x14ac:dyDescent="0.2">
      <c r="A78" s="289" t="s">
        <v>253</v>
      </c>
      <c r="B78" s="290"/>
      <c r="C78" s="290"/>
      <c r="D78" s="290"/>
      <c r="E78" s="305"/>
      <c r="F78" s="10">
        <v>195</v>
      </c>
      <c r="G78" s="50">
        <f>G7+G16+G30+G31+G32+G33+G42+G50+G54+G57+G66+G74+G77</f>
        <v>-16111573.590000004</v>
      </c>
      <c r="H78" s="51">
        <f>H7+H16+H30+H31+H32+H33+H42+H50+H54+H57+H66+H74+H77</f>
        <v>24186775.459999688</v>
      </c>
      <c r="I78" s="49">
        <f t="shared" si="2"/>
        <v>8075201.8699996844</v>
      </c>
      <c r="J78" s="176">
        <f>J7+J16+J30+J31+J32+J33+J42+J50+J54+J57+J66+J74+J77</f>
        <v>6514653.7999988804</v>
      </c>
      <c r="K78" s="177">
        <f>K7+K16+K30+K31+K32+K33+K42+K50+K54+K57+K66+K74+K77</f>
        <v>38518406.749998711</v>
      </c>
      <c r="L78" s="33">
        <f t="shared" si="3"/>
        <v>45033060.54999759</v>
      </c>
      <c r="N78" s="395"/>
      <c r="O78" s="395"/>
      <c r="P78" s="395"/>
      <c r="Q78" s="395"/>
      <c r="R78" s="395"/>
      <c r="S78" s="395"/>
    </row>
    <row r="79" spans="1:19" ht="12.75" customHeight="1" x14ac:dyDescent="0.2">
      <c r="A79" s="289" t="s">
        <v>254</v>
      </c>
      <c r="B79" s="287"/>
      <c r="C79" s="287"/>
      <c r="D79" s="287"/>
      <c r="E79" s="288"/>
      <c r="F79" s="10">
        <v>196</v>
      </c>
      <c r="G79" s="50">
        <f>SUM(G80:G81)</f>
        <v>3143301.96</v>
      </c>
      <c r="H79" s="51">
        <f>SUM(H80:H81)</f>
        <v>-4837355.0899999477</v>
      </c>
      <c r="I79" s="49">
        <f t="shared" si="2"/>
        <v>-1694053.1299999477</v>
      </c>
      <c r="J79" s="176">
        <f>SUM(J80:J81)</f>
        <v>0</v>
      </c>
      <c r="K79" s="177">
        <f>SUM(K80:K81)</f>
        <v>-3526900.103999516</v>
      </c>
      <c r="L79" s="33">
        <f t="shared" si="3"/>
        <v>-3526900.103999516</v>
      </c>
      <c r="N79" s="395"/>
      <c r="O79" s="395"/>
      <c r="P79" s="395"/>
      <c r="Q79" s="395"/>
      <c r="R79" s="395"/>
      <c r="S79" s="395"/>
    </row>
    <row r="80" spans="1:19" ht="12.75" customHeight="1" x14ac:dyDescent="0.2">
      <c r="A80" s="286" t="s">
        <v>255</v>
      </c>
      <c r="B80" s="287"/>
      <c r="C80" s="287"/>
      <c r="D80" s="287"/>
      <c r="E80" s="288"/>
      <c r="F80" s="10">
        <v>197</v>
      </c>
      <c r="G80" s="44">
        <v>115474.04</v>
      </c>
      <c r="H80" s="48">
        <v>0</v>
      </c>
      <c r="I80" s="49">
        <f t="shared" si="2"/>
        <v>115474.04</v>
      </c>
      <c r="J80" s="5"/>
      <c r="K80" s="6">
        <v>0</v>
      </c>
      <c r="L80" s="33">
        <f t="shared" si="3"/>
        <v>0</v>
      </c>
      <c r="N80" s="395"/>
      <c r="O80" s="395"/>
      <c r="P80" s="395"/>
      <c r="Q80" s="395"/>
      <c r="R80" s="395"/>
      <c r="S80" s="395"/>
    </row>
    <row r="81" spans="1:19" ht="12.75" customHeight="1" x14ac:dyDescent="0.2">
      <c r="A81" s="286" t="s">
        <v>256</v>
      </c>
      <c r="B81" s="287"/>
      <c r="C81" s="287"/>
      <c r="D81" s="287"/>
      <c r="E81" s="288"/>
      <c r="F81" s="10">
        <v>198</v>
      </c>
      <c r="G81" s="44">
        <v>3027827.92</v>
      </c>
      <c r="H81" s="48">
        <v>-4837355.0899999477</v>
      </c>
      <c r="I81" s="49">
        <f t="shared" si="2"/>
        <v>-1809527.1699999478</v>
      </c>
      <c r="J81" s="5"/>
      <c r="K81" s="6">
        <v>-3526900.103999516</v>
      </c>
      <c r="L81" s="33">
        <f t="shared" si="3"/>
        <v>-3526900.103999516</v>
      </c>
      <c r="N81" s="395"/>
      <c r="O81" s="395"/>
      <c r="P81" s="395"/>
      <c r="Q81" s="395"/>
      <c r="R81" s="395"/>
      <c r="S81" s="395"/>
    </row>
    <row r="82" spans="1:19" ht="24" customHeight="1" x14ac:dyDescent="0.2">
      <c r="A82" s="289" t="s">
        <v>257</v>
      </c>
      <c r="B82" s="287"/>
      <c r="C82" s="287"/>
      <c r="D82" s="287"/>
      <c r="E82" s="288"/>
      <c r="F82" s="10">
        <v>199</v>
      </c>
      <c r="G82" s="50">
        <f>G78+G79</f>
        <v>-12968271.630000003</v>
      </c>
      <c r="H82" s="51">
        <f>H78+H79</f>
        <v>19349420.36999974</v>
      </c>
      <c r="I82" s="49">
        <f>G82+H82</f>
        <v>6381148.7399997376</v>
      </c>
      <c r="J82" s="176">
        <f>J78+J79</f>
        <v>6514653.7999988804</v>
      </c>
      <c r="K82" s="177">
        <f>K78+K79</f>
        <v>34991506.645999193</v>
      </c>
      <c r="L82" s="33">
        <f>J82+K82</f>
        <v>41506160.445998073</v>
      </c>
      <c r="N82" s="395"/>
      <c r="O82" s="395"/>
      <c r="P82" s="395"/>
      <c r="Q82" s="395"/>
      <c r="R82" s="395"/>
      <c r="S82" s="395"/>
    </row>
    <row r="83" spans="1:19" ht="12.75" customHeight="1" x14ac:dyDescent="0.2">
      <c r="A83" s="289" t="s">
        <v>180</v>
      </c>
      <c r="B83" s="290"/>
      <c r="C83" s="290"/>
      <c r="D83" s="290"/>
      <c r="E83" s="305"/>
      <c r="F83" s="10">
        <v>200</v>
      </c>
      <c r="G83" s="44"/>
      <c r="H83" s="48"/>
      <c r="I83" s="49">
        <f t="shared" si="2"/>
        <v>0</v>
      </c>
      <c r="J83" s="5"/>
      <c r="K83" s="6"/>
      <c r="L83" s="33">
        <f t="shared" si="3"/>
        <v>0</v>
      </c>
      <c r="N83" s="395"/>
      <c r="O83" s="395"/>
      <c r="P83" s="395"/>
      <c r="Q83" s="395"/>
      <c r="R83" s="395"/>
      <c r="S83" s="395"/>
    </row>
    <row r="84" spans="1:19" ht="12.75" customHeight="1" x14ac:dyDescent="0.2">
      <c r="A84" s="289" t="s">
        <v>181</v>
      </c>
      <c r="B84" s="290"/>
      <c r="C84" s="290"/>
      <c r="D84" s="290"/>
      <c r="E84" s="305"/>
      <c r="F84" s="10">
        <v>201</v>
      </c>
      <c r="G84" s="44"/>
      <c r="H84" s="48"/>
      <c r="I84" s="49">
        <f t="shared" si="2"/>
        <v>0</v>
      </c>
      <c r="J84" s="5"/>
      <c r="K84" s="6"/>
      <c r="L84" s="33">
        <f t="shared" si="3"/>
        <v>0</v>
      </c>
      <c r="N84" s="395"/>
      <c r="O84" s="395"/>
      <c r="P84" s="395"/>
      <c r="Q84" s="395"/>
      <c r="R84" s="395"/>
      <c r="S84" s="395"/>
    </row>
    <row r="85" spans="1:19" ht="12.75" customHeight="1" x14ac:dyDescent="0.2">
      <c r="A85" s="289" t="s">
        <v>258</v>
      </c>
      <c r="B85" s="290"/>
      <c r="C85" s="290"/>
      <c r="D85" s="290"/>
      <c r="E85" s="290"/>
      <c r="F85" s="10">
        <v>202</v>
      </c>
      <c r="G85" s="44">
        <f>+G7+G16+G30+G31+G32+G81</f>
        <v>129535022.79999998</v>
      </c>
      <c r="H85" s="48">
        <f>+H7+H16+H30+H31+H32+H81</f>
        <v>467664131.35999972</v>
      </c>
      <c r="I85" s="55">
        <f>IF((G85+H85)=(I7+I16+I30+I31+I32+I81),(G85+H85),FALSE)</f>
        <v>597199154.15999973</v>
      </c>
      <c r="J85" s="5">
        <f>+J7+J16+J30+J31+J32+J81</f>
        <v>146812446.99999884</v>
      </c>
      <c r="K85" s="5">
        <f>+K7+K16+K30+K31+K32+K81</f>
        <v>484526340.2959981</v>
      </c>
      <c r="L85" s="178">
        <f t="shared" si="3"/>
        <v>631338787.2959969</v>
      </c>
      <c r="N85" s="395"/>
      <c r="O85" s="395"/>
      <c r="P85" s="395"/>
      <c r="Q85" s="395"/>
      <c r="R85" s="395"/>
      <c r="S85" s="395"/>
    </row>
    <row r="86" spans="1:19" ht="12.75" customHeight="1" x14ac:dyDescent="0.2">
      <c r="A86" s="289" t="s">
        <v>259</v>
      </c>
      <c r="B86" s="290"/>
      <c r="C86" s="290"/>
      <c r="D86" s="290"/>
      <c r="E86" s="290"/>
      <c r="F86" s="10">
        <v>203</v>
      </c>
      <c r="G86" s="44">
        <f>+G33+G42+G50+G54+G57+G66+G74+G77+G80</f>
        <v>-142503294.43000001</v>
      </c>
      <c r="H86" s="48">
        <f>+H33+H42+H50+H54+H57+H66+H74+H77+H80</f>
        <v>-448314710.99000007</v>
      </c>
      <c r="I86" s="55">
        <f>IF((G86+H86)=(I33+I42+I50+I54+I57+I66+I74+I77+I80),(G86+H86),FALSE)</f>
        <v>-590818005.42000008</v>
      </c>
      <c r="J86" s="5">
        <f>+J33+J42+J50+J54+J57+J66+J74+J77+J80</f>
        <v>-140297793.19999999</v>
      </c>
      <c r="K86" s="5">
        <f>+K33+K42+K50+K54+K57+K66+K74+K77+K80</f>
        <v>-449534833.64999896</v>
      </c>
      <c r="L86" s="178">
        <f t="shared" si="3"/>
        <v>-589832626.84999895</v>
      </c>
      <c r="N86" s="395"/>
      <c r="O86" s="395"/>
      <c r="P86" s="395"/>
      <c r="Q86" s="395"/>
      <c r="R86" s="395"/>
      <c r="S86" s="395"/>
    </row>
    <row r="87" spans="1:19" ht="12.75" customHeight="1" x14ac:dyDescent="0.2">
      <c r="A87" s="289" t="s">
        <v>260</v>
      </c>
      <c r="B87" s="287"/>
      <c r="C87" s="287"/>
      <c r="D87" s="287"/>
      <c r="E87" s="287"/>
      <c r="F87" s="10">
        <v>204</v>
      </c>
      <c r="G87" s="50">
        <f>SUM(G88:G94)-G95</f>
        <v>-17135975.84</v>
      </c>
      <c r="H87" s="51">
        <f>SUM(H88:H94)-H95</f>
        <v>-26561089.260000002</v>
      </c>
      <c r="I87" s="49">
        <f t="shared" si="2"/>
        <v>-43697065.100000001</v>
      </c>
      <c r="J87" s="176">
        <f>SUM(J88:J94)-J95</f>
        <v>2620822.7100001015</v>
      </c>
      <c r="K87" s="177">
        <f>SUM(K88:K94)-K95</f>
        <v>-7049851.3799998965</v>
      </c>
      <c r="L87" s="33">
        <f t="shared" si="3"/>
        <v>-4429028.669999795</v>
      </c>
      <c r="N87" s="395"/>
      <c r="O87" s="395"/>
      <c r="P87" s="395"/>
      <c r="Q87" s="395"/>
      <c r="R87" s="395"/>
      <c r="S87" s="395"/>
    </row>
    <row r="88" spans="1:19" ht="25.5" customHeight="1" x14ac:dyDescent="0.2">
      <c r="A88" s="286" t="s">
        <v>261</v>
      </c>
      <c r="B88" s="287"/>
      <c r="C88" s="287"/>
      <c r="D88" s="287"/>
      <c r="E88" s="287"/>
      <c r="F88" s="10">
        <v>205</v>
      </c>
      <c r="G88" s="44">
        <v>0</v>
      </c>
      <c r="H88" s="48">
        <v>0</v>
      </c>
      <c r="I88" s="49">
        <f t="shared" si="2"/>
        <v>0</v>
      </c>
      <c r="J88" s="5">
        <v>0</v>
      </c>
      <c r="K88" s="6">
        <v>0</v>
      </c>
      <c r="L88" s="33">
        <f t="shared" si="3"/>
        <v>0</v>
      </c>
      <c r="N88" s="395"/>
      <c r="O88" s="395"/>
      <c r="P88" s="395"/>
      <c r="Q88" s="395"/>
      <c r="R88" s="395"/>
      <c r="S88" s="395"/>
    </row>
    <row r="89" spans="1:19" ht="23.25" customHeight="1" x14ac:dyDescent="0.2">
      <c r="A89" s="286" t="s">
        <v>262</v>
      </c>
      <c r="B89" s="287"/>
      <c r="C89" s="287"/>
      <c r="D89" s="287"/>
      <c r="E89" s="287"/>
      <c r="F89" s="10">
        <v>206</v>
      </c>
      <c r="G89" s="44">
        <v>-17135975.84</v>
      </c>
      <c r="H89" s="48">
        <v>-26561089.260000002</v>
      </c>
      <c r="I89" s="49">
        <f t="shared" si="2"/>
        <v>-43697065.100000001</v>
      </c>
      <c r="J89" s="5">
        <v>3276028.3900001012</v>
      </c>
      <c r="K89" s="6">
        <v>-8812314.2299998961</v>
      </c>
      <c r="L89" s="33">
        <f t="shared" si="3"/>
        <v>-5536285.839999795</v>
      </c>
      <c r="N89" s="395"/>
      <c r="O89" s="395"/>
      <c r="P89" s="395"/>
      <c r="Q89" s="395"/>
      <c r="R89" s="395"/>
      <c r="S89" s="395"/>
    </row>
    <row r="90" spans="1:19" ht="24.75" customHeight="1" x14ac:dyDescent="0.2">
      <c r="A90" s="286" t="s">
        <v>263</v>
      </c>
      <c r="B90" s="287"/>
      <c r="C90" s="287"/>
      <c r="D90" s="287"/>
      <c r="E90" s="287"/>
      <c r="F90" s="10">
        <v>207</v>
      </c>
      <c r="G90" s="44">
        <v>0</v>
      </c>
      <c r="H90" s="48">
        <v>0</v>
      </c>
      <c r="I90" s="49">
        <f t="shared" si="2"/>
        <v>0</v>
      </c>
      <c r="J90" s="5">
        <v>0</v>
      </c>
      <c r="K90" s="6">
        <v>0</v>
      </c>
      <c r="L90" s="33">
        <f t="shared" si="3"/>
        <v>0</v>
      </c>
      <c r="N90" s="395"/>
      <c r="O90" s="395"/>
      <c r="P90" s="395"/>
      <c r="Q90" s="395"/>
      <c r="R90" s="395"/>
      <c r="S90" s="395"/>
    </row>
    <row r="91" spans="1:19" ht="24.75" customHeight="1" x14ac:dyDescent="0.2">
      <c r="A91" s="286" t="s">
        <v>264</v>
      </c>
      <c r="B91" s="287"/>
      <c r="C91" s="287"/>
      <c r="D91" s="287"/>
      <c r="E91" s="287"/>
      <c r="F91" s="10">
        <v>208</v>
      </c>
      <c r="G91" s="44">
        <v>0</v>
      </c>
      <c r="H91" s="48">
        <v>0</v>
      </c>
      <c r="I91" s="49">
        <f t="shared" si="2"/>
        <v>0</v>
      </c>
      <c r="J91" s="5">
        <v>0</v>
      </c>
      <c r="K91" s="6">
        <v>0</v>
      </c>
      <c r="L91" s="33">
        <f t="shared" si="3"/>
        <v>0</v>
      </c>
      <c r="N91" s="395"/>
      <c r="O91" s="395"/>
      <c r="P91" s="395"/>
      <c r="Q91" s="395"/>
      <c r="R91" s="395"/>
      <c r="S91" s="395"/>
    </row>
    <row r="92" spans="1:19" ht="15" customHeight="1" x14ac:dyDescent="0.2">
      <c r="A92" s="295" t="s">
        <v>265</v>
      </c>
      <c r="B92" s="296"/>
      <c r="C92" s="296"/>
      <c r="D92" s="296"/>
      <c r="E92" s="297"/>
      <c r="F92" s="10">
        <v>209</v>
      </c>
      <c r="G92" s="44">
        <v>0</v>
      </c>
      <c r="H92" s="48">
        <v>0</v>
      </c>
      <c r="I92" s="49">
        <f t="shared" si="2"/>
        <v>0</v>
      </c>
      <c r="J92" s="5">
        <v>0</v>
      </c>
      <c r="K92" s="6">
        <v>0</v>
      </c>
      <c r="L92" s="33">
        <f t="shared" si="3"/>
        <v>0</v>
      </c>
      <c r="N92" s="395"/>
      <c r="O92" s="395"/>
      <c r="P92" s="395"/>
      <c r="Q92" s="395"/>
      <c r="R92" s="395"/>
      <c r="S92" s="395"/>
    </row>
    <row r="93" spans="1:19" ht="17.25" customHeight="1" x14ac:dyDescent="0.2">
      <c r="A93" s="295" t="s">
        <v>266</v>
      </c>
      <c r="B93" s="296"/>
      <c r="C93" s="296"/>
      <c r="D93" s="296"/>
      <c r="E93" s="297"/>
      <c r="F93" s="10">
        <v>210</v>
      </c>
      <c r="G93" s="44">
        <v>0</v>
      </c>
      <c r="H93" s="48">
        <v>0</v>
      </c>
      <c r="I93" s="49">
        <f t="shared" si="2"/>
        <v>0</v>
      </c>
      <c r="J93" s="5">
        <v>0</v>
      </c>
      <c r="K93" s="6">
        <v>0</v>
      </c>
      <c r="L93" s="33">
        <f t="shared" si="3"/>
        <v>0</v>
      </c>
      <c r="N93" s="395"/>
      <c r="O93" s="395"/>
      <c r="P93" s="395"/>
      <c r="Q93" s="395"/>
      <c r="R93" s="395"/>
      <c r="S93" s="395"/>
    </row>
    <row r="94" spans="1:19" ht="12.75" customHeight="1" x14ac:dyDescent="0.2">
      <c r="A94" s="295" t="s">
        <v>267</v>
      </c>
      <c r="B94" s="296"/>
      <c r="C94" s="296"/>
      <c r="D94" s="296"/>
      <c r="E94" s="297"/>
      <c r="F94" s="10">
        <v>211</v>
      </c>
      <c r="G94" s="44">
        <v>0</v>
      </c>
      <c r="H94" s="48">
        <v>0</v>
      </c>
      <c r="I94" s="49">
        <f t="shared" si="2"/>
        <v>0</v>
      </c>
      <c r="J94" s="5">
        <v>0</v>
      </c>
      <c r="K94" s="6">
        <v>0</v>
      </c>
      <c r="L94" s="33">
        <f t="shared" si="3"/>
        <v>0</v>
      </c>
      <c r="N94" s="395"/>
      <c r="O94" s="395"/>
      <c r="P94" s="395"/>
      <c r="Q94" s="395"/>
      <c r="R94" s="395"/>
      <c r="S94" s="395"/>
    </row>
    <row r="95" spans="1:19" ht="12.75" customHeight="1" x14ac:dyDescent="0.2">
      <c r="A95" s="286" t="s">
        <v>268</v>
      </c>
      <c r="B95" s="287"/>
      <c r="C95" s="287"/>
      <c r="D95" s="287"/>
      <c r="E95" s="287"/>
      <c r="F95" s="10">
        <v>212</v>
      </c>
      <c r="G95" s="44">
        <v>0</v>
      </c>
      <c r="H95" s="48">
        <v>0</v>
      </c>
      <c r="I95" s="49">
        <f t="shared" si="2"/>
        <v>0</v>
      </c>
      <c r="J95" s="5">
        <v>655205.6799999997</v>
      </c>
      <c r="K95" s="6">
        <v>-1762462.8499999996</v>
      </c>
      <c r="L95" s="33">
        <f t="shared" si="3"/>
        <v>-1107257.17</v>
      </c>
      <c r="N95" s="395"/>
      <c r="O95" s="395"/>
      <c r="P95" s="395"/>
      <c r="Q95" s="395"/>
      <c r="R95" s="395"/>
      <c r="S95" s="395"/>
    </row>
    <row r="96" spans="1:19" ht="12.75" customHeight="1" x14ac:dyDescent="0.2">
      <c r="A96" s="289" t="s">
        <v>269</v>
      </c>
      <c r="B96" s="287"/>
      <c r="C96" s="287"/>
      <c r="D96" s="287"/>
      <c r="E96" s="287"/>
      <c r="F96" s="10">
        <v>213</v>
      </c>
      <c r="G96" s="50">
        <f>G82+G87</f>
        <v>-30104247.470000003</v>
      </c>
      <c r="H96" s="51">
        <f>H82+H87</f>
        <v>-7211668.8900002614</v>
      </c>
      <c r="I96" s="49">
        <f t="shared" si="2"/>
        <v>-37315916.360000268</v>
      </c>
      <c r="J96" s="176">
        <f>J82+J87</f>
        <v>9135476.5099989809</v>
      </c>
      <c r="K96" s="177">
        <f>K82+K87</f>
        <v>27941655.265999295</v>
      </c>
      <c r="L96" s="33">
        <f t="shared" si="3"/>
        <v>37077131.775998279</v>
      </c>
      <c r="N96" s="395"/>
      <c r="O96" s="395"/>
      <c r="P96" s="395"/>
      <c r="Q96" s="395"/>
      <c r="R96" s="395"/>
      <c r="S96" s="395"/>
    </row>
    <row r="97" spans="1:19" ht="12.75" customHeight="1" x14ac:dyDescent="0.2">
      <c r="A97" s="289" t="s">
        <v>180</v>
      </c>
      <c r="B97" s="290"/>
      <c r="C97" s="290"/>
      <c r="D97" s="290"/>
      <c r="E97" s="305"/>
      <c r="F97" s="10">
        <v>214</v>
      </c>
      <c r="G97" s="5"/>
      <c r="H97" s="6"/>
      <c r="I97" s="33">
        <f t="shared" si="2"/>
        <v>0</v>
      </c>
      <c r="J97" s="5"/>
      <c r="K97" s="6"/>
      <c r="L97" s="33">
        <f t="shared" si="3"/>
        <v>0</v>
      </c>
      <c r="N97" s="395"/>
      <c r="O97" s="395"/>
      <c r="P97" s="395"/>
      <c r="Q97" s="395"/>
      <c r="R97" s="395"/>
      <c r="S97" s="395"/>
    </row>
    <row r="98" spans="1:19" ht="12.75" customHeight="1" x14ac:dyDescent="0.2">
      <c r="A98" s="289" t="s">
        <v>181</v>
      </c>
      <c r="B98" s="290"/>
      <c r="C98" s="290"/>
      <c r="D98" s="290"/>
      <c r="E98" s="305"/>
      <c r="F98" s="10">
        <v>215</v>
      </c>
      <c r="G98" s="5"/>
      <c r="H98" s="6"/>
      <c r="I98" s="33">
        <f t="shared" si="2"/>
        <v>0</v>
      </c>
      <c r="J98" s="5"/>
      <c r="K98" s="6"/>
      <c r="L98" s="33">
        <f t="shared" si="3"/>
        <v>0</v>
      </c>
      <c r="N98" s="395"/>
      <c r="O98" s="395"/>
      <c r="P98" s="395"/>
      <c r="Q98" s="395"/>
      <c r="R98" s="395"/>
      <c r="S98" s="395"/>
    </row>
    <row r="99" spans="1:19" ht="15" customHeight="1" x14ac:dyDescent="0.2">
      <c r="A99" s="321" t="s">
        <v>270</v>
      </c>
      <c r="B99" s="322"/>
      <c r="C99" s="322"/>
      <c r="D99" s="322"/>
      <c r="E99" s="323"/>
      <c r="F99" s="11">
        <v>216</v>
      </c>
      <c r="G99" s="7">
        <v>0</v>
      </c>
      <c r="H99" s="8">
        <v>0</v>
      </c>
      <c r="I99" s="34">
        <f t="shared" si="2"/>
        <v>0</v>
      </c>
      <c r="J99" s="7">
        <v>0</v>
      </c>
      <c r="K99" s="8">
        <v>0</v>
      </c>
      <c r="L99" s="34">
        <f t="shared" si="3"/>
        <v>0</v>
      </c>
      <c r="N99" s="395"/>
      <c r="O99" s="395"/>
      <c r="P99" s="395"/>
      <c r="Q99" s="395"/>
      <c r="R99" s="395"/>
      <c r="S99" s="395"/>
    </row>
    <row r="100" spans="1:19" x14ac:dyDescent="0.2">
      <c r="A100" s="320" t="s">
        <v>271</v>
      </c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</row>
  </sheetData>
  <mergeCells count="102"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92:E92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</mergeCells>
  <phoneticPr fontId="3" type="noConversion"/>
  <dataValidations count="1">
    <dataValidation allowBlank="1" sqref="F7:L99 A101:L65536 M1:IV1048576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56" max="16383" man="1"/>
  </rowBreaks>
  <ignoredErrors>
    <ignoredError sqref="I16:J17 I43:J54 I57:K73 I96 I7" formula="1"/>
    <ignoredError sqref="I18:J18 I33:J42 I74:K77 I78:L84 I87:L87 I24" formula="1" formulaRange="1"/>
    <ignoredError sqref="G18:H18 G25:L32 G33:H42 K33:L42 G78:H84 G74:H77 L74:L77 G87:H87 G24:H24 J24:L24" formulaRange="1"/>
    <ignoredError sqref="I85:L86" formula="1" formulaRange="1" unlockedFormula="1"/>
    <ignoredError sqref="G85:H86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view="pageBreakPreview" zoomScaleNormal="100" zoomScaleSheetLayoutView="100" workbookViewId="0">
      <selection activeCell="Q12" sqref="Q12"/>
    </sheetView>
  </sheetViews>
  <sheetFormatPr defaultRowHeight="12.75" x14ac:dyDescent="0.2"/>
  <cols>
    <col min="1" max="4" width="9.140625" style="29"/>
    <col min="5" max="5" width="14.140625" style="29" customWidth="1"/>
    <col min="6" max="6" width="9.140625" style="29"/>
    <col min="7" max="12" width="10.140625" style="29" bestFit="1" customWidth="1"/>
    <col min="13" max="16384" width="9.140625" style="29"/>
  </cols>
  <sheetData>
    <row r="1" spans="1:19" ht="20.25" customHeight="1" x14ac:dyDescent="0.2">
      <c r="A1" s="313" t="s">
        <v>184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9" ht="12.75" customHeight="1" x14ac:dyDescent="0.2">
      <c r="A2" s="278" t="s">
        <v>387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9" x14ac:dyDescent="0.2">
      <c r="A3" s="132"/>
      <c r="B3" s="78"/>
      <c r="C3" s="78"/>
      <c r="D3" s="133"/>
      <c r="E3" s="133"/>
      <c r="F3" s="133"/>
      <c r="G3" s="133"/>
      <c r="H3" s="133"/>
      <c r="I3" s="134"/>
      <c r="J3" s="134"/>
      <c r="K3" s="329" t="s">
        <v>52</v>
      </c>
      <c r="L3" s="329"/>
    </row>
    <row r="4" spans="1:19" ht="12.75" customHeight="1" x14ac:dyDescent="0.2">
      <c r="A4" s="265" t="s">
        <v>122</v>
      </c>
      <c r="B4" s="266"/>
      <c r="C4" s="266"/>
      <c r="D4" s="266"/>
      <c r="E4" s="267"/>
      <c r="F4" s="271" t="s">
        <v>123</v>
      </c>
      <c r="G4" s="273" t="s">
        <v>124</v>
      </c>
      <c r="H4" s="274"/>
      <c r="I4" s="275"/>
      <c r="J4" s="273" t="s">
        <v>125</v>
      </c>
      <c r="K4" s="274"/>
      <c r="L4" s="275"/>
    </row>
    <row r="5" spans="1:19" x14ac:dyDescent="0.2">
      <c r="A5" s="268"/>
      <c r="B5" s="269"/>
      <c r="C5" s="269"/>
      <c r="D5" s="269"/>
      <c r="E5" s="270"/>
      <c r="F5" s="272"/>
      <c r="G5" s="69" t="s">
        <v>126</v>
      </c>
      <c r="H5" s="70" t="s">
        <v>127</v>
      </c>
      <c r="I5" s="71" t="s">
        <v>128</v>
      </c>
      <c r="J5" s="69" t="s">
        <v>126</v>
      </c>
      <c r="K5" s="70" t="s">
        <v>127</v>
      </c>
      <c r="L5" s="71" t="s">
        <v>128</v>
      </c>
    </row>
    <row r="6" spans="1:19" x14ac:dyDescent="0.2">
      <c r="A6" s="280">
        <v>1</v>
      </c>
      <c r="B6" s="281"/>
      <c r="C6" s="281"/>
      <c r="D6" s="281"/>
      <c r="E6" s="282"/>
      <c r="F6" s="65">
        <v>2</v>
      </c>
      <c r="G6" s="66">
        <v>3</v>
      </c>
      <c r="H6" s="67">
        <v>4</v>
      </c>
      <c r="I6" s="68" t="s">
        <v>0</v>
      </c>
      <c r="J6" s="66">
        <v>6</v>
      </c>
      <c r="K6" s="67">
        <v>7</v>
      </c>
      <c r="L6" s="68" t="s">
        <v>1</v>
      </c>
    </row>
    <row r="7" spans="1:19" ht="12.75" customHeight="1" x14ac:dyDescent="0.2">
      <c r="A7" s="261" t="s">
        <v>185</v>
      </c>
      <c r="B7" s="263"/>
      <c r="C7" s="263"/>
      <c r="D7" s="263"/>
      <c r="E7" s="264"/>
      <c r="F7" s="9">
        <v>124</v>
      </c>
      <c r="G7" s="45">
        <f>SUM(G8:G15)</f>
        <v>303948411.13999993</v>
      </c>
      <c r="H7" s="46">
        <f>SUM(H8:H15)</f>
        <v>747896803.00999975</v>
      </c>
      <c r="I7" s="47">
        <f>G7+H7</f>
        <v>1051845214.1499996</v>
      </c>
      <c r="J7" s="45">
        <f>SUM(J8:J15)</f>
        <v>315186063.22999889</v>
      </c>
      <c r="K7" s="46">
        <f>SUM(K8:K15)</f>
        <v>706013508.34999764</v>
      </c>
      <c r="L7" s="47">
        <f>J7+K7</f>
        <v>1021199571.5799966</v>
      </c>
      <c r="N7" s="395"/>
      <c r="O7" s="395"/>
      <c r="P7" s="395"/>
      <c r="Q7" s="395"/>
      <c r="R7" s="395"/>
      <c r="S7" s="395"/>
    </row>
    <row r="8" spans="1:19" ht="12.75" customHeight="1" x14ac:dyDescent="0.2">
      <c r="A8" s="286" t="s">
        <v>186</v>
      </c>
      <c r="B8" s="287"/>
      <c r="C8" s="287"/>
      <c r="D8" s="287"/>
      <c r="E8" s="288"/>
      <c r="F8" s="10">
        <v>125</v>
      </c>
      <c r="G8" s="44">
        <v>304791926.77999997</v>
      </c>
      <c r="H8" s="48">
        <v>1149414067.0299997</v>
      </c>
      <c r="I8" s="49">
        <f t="shared" ref="I8:I71" si="0">G8+H8</f>
        <v>1454205993.8099997</v>
      </c>
      <c r="J8" s="44">
        <v>315616106.24999887</v>
      </c>
      <c r="K8" s="48">
        <v>1094000792.2199974</v>
      </c>
      <c r="L8" s="49">
        <f t="shared" ref="L8:L71" si="1">J8+K8</f>
        <v>1409616898.4699962</v>
      </c>
      <c r="N8" s="395"/>
      <c r="O8" s="395"/>
      <c r="P8" s="395"/>
      <c r="Q8" s="395"/>
      <c r="R8" s="395"/>
      <c r="S8" s="395"/>
    </row>
    <row r="9" spans="1:19" ht="12.75" customHeight="1" x14ac:dyDescent="0.2">
      <c r="A9" s="286" t="s">
        <v>187</v>
      </c>
      <c r="B9" s="287"/>
      <c r="C9" s="287"/>
      <c r="D9" s="287"/>
      <c r="E9" s="288"/>
      <c r="F9" s="10">
        <v>126</v>
      </c>
      <c r="G9" s="44"/>
      <c r="H9" s="48">
        <v>0</v>
      </c>
      <c r="I9" s="49">
        <f t="shared" si="0"/>
        <v>0</v>
      </c>
      <c r="J9" s="44">
        <v>0</v>
      </c>
      <c r="K9" s="48">
        <v>1059092.949999999</v>
      </c>
      <c r="L9" s="49">
        <f t="shared" si="1"/>
        <v>1059092.949999999</v>
      </c>
      <c r="N9" s="395"/>
      <c r="O9" s="395"/>
      <c r="P9" s="395"/>
      <c r="Q9" s="395"/>
      <c r="R9" s="395"/>
      <c r="S9" s="395"/>
    </row>
    <row r="10" spans="1:19" ht="25.5" customHeight="1" x14ac:dyDescent="0.2">
      <c r="A10" s="286" t="s">
        <v>188</v>
      </c>
      <c r="B10" s="287"/>
      <c r="C10" s="287"/>
      <c r="D10" s="287"/>
      <c r="E10" s="288"/>
      <c r="F10" s="10">
        <v>127</v>
      </c>
      <c r="G10" s="44"/>
      <c r="H10" s="48">
        <v>-6860662.2800000142</v>
      </c>
      <c r="I10" s="49">
        <f t="shared" si="0"/>
        <v>-6860662.2800000142</v>
      </c>
      <c r="J10" s="44">
        <v>0</v>
      </c>
      <c r="K10" s="48">
        <v>-4821994.3900001058</v>
      </c>
      <c r="L10" s="49">
        <f t="shared" si="1"/>
        <v>-4821994.3900001058</v>
      </c>
      <c r="N10" s="395"/>
      <c r="O10" s="395"/>
      <c r="P10" s="395"/>
      <c r="Q10" s="395"/>
      <c r="R10" s="395"/>
      <c r="S10" s="395"/>
    </row>
    <row r="11" spans="1:19" ht="12.75" customHeight="1" x14ac:dyDescent="0.2">
      <c r="A11" s="286" t="s">
        <v>189</v>
      </c>
      <c r="B11" s="287"/>
      <c r="C11" s="287"/>
      <c r="D11" s="287"/>
      <c r="E11" s="288"/>
      <c r="F11" s="10">
        <v>128</v>
      </c>
      <c r="G11" s="44">
        <v>-169039.13</v>
      </c>
      <c r="H11" s="48">
        <v>-146628329.51999998</v>
      </c>
      <c r="I11" s="49">
        <f t="shared" si="0"/>
        <v>-146797368.64999998</v>
      </c>
      <c r="J11" s="44">
        <v>-31865.189999999911</v>
      </c>
      <c r="K11" s="48">
        <v>-136987419.47999996</v>
      </c>
      <c r="L11" s="49">
        <f t="shared" si="1"/>
        <v>-137019284.66999996</v>
      </c>
      <c r="N11" s="395"/>
      <c r="O11" s="395"/>
      <c r="P11" s="395"/>
      <c r="Q11" s="395"/>
      <c r="R11" s="395"/>
      <c r="S11" s="395"/>
    </row>
    <row r="12" spans="1:19" ht="12.75" customHeight="1" x14ac:dyDescent="0.2">
      <c r="A12" s="286" t="s">
        <v>190</v>
      </c>
      <c r="B12" s="287"/>
      <c r="C12" s="287"/>
      <c r="D12" s="287"/>
      <c r="E12" s="288"/>
      <c r="F12" s="10">
        <v>129</v>
      </c>
      <c r="G12" s="44"/>
      <c r="H12" s="48">
        <v>-1264898.99</v>
      </c>
      <c r="I12" s="49">
        <f t="shared" si="0"/>
        <v>-1264898.99</v>
      </c>
      <c r="J12" s="44">
        <v>0</v>
      </c>
      <c r="K12" s="48">
        <v>-3426775.0100000002</v>
      </c>
      <c r="L12" s="49">
        <f t="shared" si="1"/>
        <v>-3426775.0100000002</v>
      </c>
      <c r="N12" s="395"/>
      <c r="O12" s="395"/>
      <c r="P12" s="395"/>
      <c r="Q12" s="395"/>
      <c r="R12" s="395"/>
      <c r="S12" s="395"/>
    </row>
    <row r="13" spans="1:19" ht="12.75" customHeight="1" x14ac:dyDescent="0.2">
      <c r="A13" s="286" t="s">
        <v>191</v>
      </c>
      <c r="B13" s="287"/>
      <c r="C13" s="287"/>
      <c r="D13" s="287"/>
      <c r="E13" s="288"/>
      <c r="F13" s="10">
        <v>130</v>
      </c>
      <c r="G13" s="44">
        <v>-675360.54</v>
      </c>
      <c r="H13" s="48">
        <v>-264834446.49000001</v>
      </c>
      <c r="I13" s="49">
        <f t="shared" si="0"/>
        <v>-265509807.03</v>
      </c>
      <c r="J13" s="44">
        <v>-399504.87</v>
      </c>
      <c r="K13" s="48">
        <v>-263622965.40999958</v>
      </c>
      <c r="L13" s="49">
        <f t="shared" si="1"/>
        <v>-264022470.27999958</v>
      </c>
      <c r="N13" s="395"/>
      <c r="O13" s="395"/>
      <c r="P13" s="395"/>
      <c r="Q13" s="395"/>
      <c r="R13" s="395"/>
      <c r="S13" s="395"/>
    </row>
    <row r="14" spans="1:19" ht="12.75" customHeight="1" x14ac:dyDescent="0.2">
      <c r="A14" s="286" t="s">
        <v>192</v>
      </c>
      <c r="B14" s="287"/>
      <c r="C14" s="287"/>
      <c r="D14" s="287"/>
      <c r="E14" s="288"/>
      <c r="F14" s="10">
        <v>131</v>
      </c>
      <c r="G14" s="44">
        <v>884.03</v>
      </c>
      <c r="H14" s="48">
        <v>17196952.079999998</v>
      </c>
      <c r="I14" s="49">
        <f t="shared" si="0"/>
        <v>17197836.109999999</v>
      </c>
      <c r="J14" s="44">
        <v>1327.04</v>
      </c>
      <c r="K14" s="48">
        <v>19034029.289999999</v>
      </c>
      <c r="L14" s="49">
        <f t="shared" si="1"/>
        <v>19035356.329999998</v>
      </c>
      <c r="N14" s="395"/>
      <c r="O14" s="395"/>
      <c r="P14" s="395"/>
      <c r="Q14" s="395"/>
      <c r="R14" s="395"/>
      <c r="S14" s="395"/>
    </row>
    <row r="15" spans="1:19" ht="12.75" customHeight="1" x14ac:dyDescent="0.2">
      <c r="A15" s="286" t="s">
        <v>193</v>
      </c>
      <c r="B15" s="287"/>
      <c r="C15" s="287"/>
      <c r="D15" s="287"/>
      <c r="E15" s="288"/>
      <c r="F15" s="10">
        <v>132</v>
      </c>
      <c r="G15" s="44"/>
      <c r="H15" s="48">
        <v>874121.17999999993</v>
      </c>
      <c r="I15" s="49">
        <f t="shared" si="0"/>
        <v>874121.17999999993</v>
      </c>
      <c r="J15" s="44">
        <v>0</v>
      </c>
      <c r="K15" s="48">
        <v>778748.17999999784</v>
      </c>
      <c r="L15" s="49">
        <f t="shared" si="1"/>
        <v>778748.17999999784</v>
      </c>
      <c r="N15" s="395"/>
      <c r="O15" s="395"/>
      <c r="P15" s="395"/>
      <c r="Q15" s="395"/>
      <c r="R15" s="395"/>
      <c r="S15" s="395"/>
    </row>
    <row r="16" spans="1:19" ht="24.75" customHeight="1" x14ac:dyDescent="0.2">
      <c r="A16" s="289" t="s">
        <v>194</v>
      </c>
      <c r="B16" s="287"/>
      <c r="C16" s="287"/>
      <c r="D16" s="287"/>
      <c r="E16" s="288"/>
      <c r="F16" s="10">
        <v>133</v>
      </c>
      <c r="G16" s="50">
        <f>G17+G18+G22+G23+G24+G28+G29</f>
        <v>63654825.600000001</v>
      </c>
      <c r="H16" s="51">
        <f>H17+H18+H22+H23+H24+H28+H29</f>
        <v>116168762.32000001</v>
      </c>
      <c r="I16" s="49">
        <f t="shared" si="0"/>
        <v>179823587.92000002</v>
      </c>
      <c r="J16" s="50">
        <f>J17+J18+J22+J23+J24+J28+J29</f>
        <v>59957479.129999965</v>
      </c>
      <c r="K16" s="51">
        <f>K17+K18+K22+K23+K24+K28+K29</f>
        <v>141942105.45999977</v>
      </c>
      <c r="L16" s="49">
        <f t="shared" si="1"/>
        <v>201899584.58999974</v>
      </c>
      <c r="N16" s="395"/>
      <c r="O16" s="395"/>
      <c r="P16" s="395"/>
      <c r="Q16" s="395"/>
      <c r="R16" s="395"/>
      <c r="S16" s="395"/>
    </row>
    <row r="17" spans="1:19" ht="27" customHeight="1" x14ac:dyDescent="0.2">
      <c r="A17" s="286" t="s">
        <v>195</v>
      </c>
      <c r="B17" s="287"/>
      <c r="C17" s="287"/>
      <c r="D17" s="287"/>
      <c r="E17" s="288"/>
      <c r="F17" s="10">
        <v>134</v>
      </c>
      <c r="G17" s="44"/>
      <c r="H17" s="48">
        <v>17576603.25</v>
      </c>
      <c r="I17" s="49">
        <f t="shared" si="0"/>
        <v>17576603.25</v>
      </c>
      <c r="J17" s="44"/>
      <c r="K17" s="48">
        <v>50969028.139999881</v>
      </c>
      <c r="L17" s="49">
        <f t="shared" si="1"/>
        <v>50969028.139999881</v>
      </c>
      <c r="N17" s="395"/>
      <c r="O17" s="395"/>
      <c r="P17" s="395"/>
      <c r="Q17" s="395"/>
      <c r="R17" s="395"/>
      <c r="S17" s="395"/>
    </row>
    <row r="18" spans="1:19" ht="26.25" customHeight="1" x14ac:dyDescent="0.2">
      <c r="A18" s="286" t="s">
        <v>196</v>
      </c>
      <c r="B18" s="287"/>
      <c r="C18" s="287"/>
      <c r="D18" s="287"/>
      <c r="E18" s="288"/>
      <c r="F18" s="10">
        <v>135</v>
      </c>
      <c r="G18" s="51">
        <f>SUM(G19:G21)</f>
        <v>0</v>
      </c>
      <c r="H18" s="51">
        <f>SUM(H19:H21)</f>
        <v>12756116.960000001</v>
      </c>
      <c r="I18" s="49">
        <f t="shared" si="0"/>
        <v>12756116.960000001</v>
      </c>
      <c r="J18" s="50">
        <f>SUM(J19:J21)</f>
        <v>0</v>
      </c>
      <c r="K18" s="51">
        <f>SUM(K19:K21)</f>
        <v>13914066.529999994</v>
      </c>
      <c r="L18" s="49">
        <f t="shared" si="1"/>
        <v>13914066.529999994</v>
      </c>
      <c r="N18" s="395"/>
      <c r="O18" s="395"/>
      <c r="P18" s="395"/>
      <c r="Q18" s="395"/>
      <c r="R18" s="395"/>
      <c r="S18" s="395"/>
    </row>
    <row r="19" spans="1:19" ht="12.75" customHeight="1" x14ac:dyDescent="0.2">
      <c r="A19" s="286" t="s">
        <v>197</v>
      </c>
      <c r="B19" s="287"/>
      <c r="C19" s="287"/>
      <c r="D19" s="287"/>
      <c r="E19" s="288"/>
      <c r="F19" s="10">
        <v>136</v>
      </c>
      <c r="G19" s="44"/>
      <c r="H19" s="48">
        <v>12756116.960000001</v>
      </c>
      <c r="I19" s="49">
        <f t="shared" si="0"/>
        <v>12756116.960000001</v>
      </c>
      <c r="J19" s="44"/>
      <c r="K19" s="48">
        <v>12896503.029999994</v>
      </c>
      <c r="L19" s="49">
        <f t="shared" si="1"/>
        <v>12896503.029999994</v>
      </c>
      <c r="N19" s="395"/>
      <c r="O19" s="395"/>
      <c r="P19" s="395"/>
      <c r="Q19" s="395"/>
      <c r="R19" s="395"/>
      <c r="S19" s="395"/>
    </row>
    <row r="20" spans="1:19" ht="24" customHeight="1" x14ac:dyDescent="0.2">
      <c r="A20" s="286" t="s">
        <v>198</v>
      </c>
      <c r="B20" s="287"/>
      <c r="C20" s="287"/>
      <c r="D20" s="287"/>
      <c r="E20" s="288"/>
      <c r="F20" s="10">
        <v>137</v>
      </c>
      <c r="G20" s="44"/>
      <c r="H20" s="48">
        <v>0</v>
      </c>
      <c r="I20" s="49">
        <f t="shared" si="0"/>
        <v>0</v>
      </c>
      <c r="J20" s="44"/>
      <c r="K20" s="48">
        <v>0</v>
      </c>
      <c r="L20" s="49">
        <f t="shared" si="1"/>
        <v>0</v>
      </c>
      <c r="N20" s="395"/>
      <c r="O20" s="395"/>
      <c r="P20" s="395"/>
      <c r="Q20" s="395"/>
      <c r="R20" s="395"/>
      <c r="S20" s="395"/>
    </row>
    <row r="21" spans="1:19" ht="12.75" customHeight="1" x14ac:dyDescent="0.2">
      <c r="A21" s="286" t="s">
        <v>199</v>
      </c>
      <c r="B21" s="287"/>
      <c r="C21" s="287"/>
      <c r="D21" s="287"/>
      <c r="E21" s="288"/>
      <c r="F21" s="10">
        <v>138</v>
      </c>
      <c r="G21" s="44"/>
      <c r="H21" s="48">
        <v>0</v>
      </c>
      <c r="I21" s="49">
        <f t="shared" si="0"/>
        <v>0</v>
      </c>
      <c r="J21" s="44"/>
      <c r="K21" s="48">
        <v>1017563.4999999998</v>
      </c>
      <c r="L21" s="49">
        <f t="shared" si="1"/>
        <v>1017563.4999999998</v>
      </c>
      <c r="N21" s="395"/>
      <c r="O21" s="395"/>
      <c r="P21" s="395"/>
      <c r="Q21" s="395"/>
      <c r="R21" s="395"/>
      <c r="S21" s="395"/>
    </row>
    <row r="22" spans="1:19" ht="12.75" customHeight="1" x14ac:dyDescent="0.2">
      <c r="A22" s="286" t="s">
        <v>200</v>
      </c>
      <c r="B22" s="287"/>
      <c r="C22" s="287"/>
      <c r="D22" s="287"/>
      <c r="E22" s="288"/>
      <c r="F22" s="10">
        <v>139</v>
      </c>
      <c r="G22" s="44">
        <v>60628975.200000003</v>
      </c>
      <c r="H22" s="48">
        <v>60261002.410000011</v>
      </c>
      <c r="I22" s="49">
        <f t="shared" si="0"/>
        <v>120889977.61000001</v>
      </c>
      <c r="J22" s="44">
        <v>57419873.699999973</v>
      </c>
      <c r="K22" s="48">
        <v>58628696.079999924</v>
      </c>
      <c r="L22" s="49">
        <f t="shared" si="1"/>
        <v>116048569.7799999</v>
      </c>
      <c r="N22" s="395"/>
      <c r="O22" s="395"/>
      <c r="P22" s="395"/>
      <c r="Q22" s="395"/>
      <c r="R22" s="395"/>
      <c r="S22" s="395"/>
    </row>
    <row r="23" spans="1:19" ht="24" customHeight="1" x14ac:dyDescent="0.2">
      <c r="A23" s="286" t="s">
        <v>201</v>
      </c>
      <c r="B23" s="287"/>
      <c r="C23" s="287"/>
      <c r="D23" s="287"/>
      <c r="E23" s="288"/>
      <c r="F23" s="10">
        <v>140</v>
      </c>
      <c r="G23" s="44">
        <v>505932.79999999999</v>
      </c>
      <c r="H23" s="48">
        <v>300303.38</v>
      </c>
      <c r="I23" s="49">
        <f t="shared" si="0"/>
        <v>806236.17999999993</v>
      </c>
      <c r="J23" s="44">
        <v>47672.7</v>
      </c>
      <c r="K23" s="48">
        <v>1059991.8699999999</v>
      </c>
      <c r="L23" s="49">
        <f t="shared" si="1"/>
        <v>1107664.5699999998</v>
      </c>
      <c r="N23" s="395"/>
      <c r="O23" s="395"/>
      <c r="P23" s="395"/>
      <c r="Q23" s="395"/>
      <c r="R23" s="395"/>
      <c r="S23" s="395"/>
    </row>
    <row r="24" spans="1:19" ht="23.25" customHeight="1" x14ac:dyDescent="0.2">
      <c r="A24" s="286" t="s">
        <v>202</v>
      </c>
      <c r="B24" s="287"/>
      <c r="C24" s="287"/>
      <c r="D24" s="287"/>
      <c r="E24" s="288"/>
      <c r="F24" s="10">
        <v>141</v>
      </c>
      <c r="G24" s="50">
        <f>SUM(G25:G27)</f>
        <v>2288462.9500000002</v>
      </c>
      <c r="H24" s="51">
        <f>SUM(H25:H27)</f>
        <v>8983920.6700000018</v>
      </c>
      <c r="I24" s="49">
        <f t="shared" si="0"/>
        <v>11272383.620000001</v>
      </c>
      <c r="J24" s="50">
        <f>SUM(J25:J27)</f>
        <v>2372871.75999999</v>
      </c>
      <c r="K24" s="51">
        <f>SUM(K25:K27)</f>
        <v>14341802.359999998</v>
      </c>
      <c r="L24" s="49">
        <f t="shared" si="1"/>
        <v>16714674.119999988</v>
      </c>
      <c r="N24" s="395"/>
      <c r="O24" s="395"/>
      <c r="P24" s="395"/>
      <c r="Q24" s="395"/>
      <c r="R24" s="395"/>
      <c r="S24" s="395"/>
    </row>
    <row r="25" spans="1:19" ht="12.75" customHeight="1" x14ac:dyDescent="0.2">
      <c r="A25" s="286" t="s">
        <v>203</v>
      </c>
      <c r="B25" s="287"/>
      <c r="C25" s="287"/>
      <c r="D25" s="287"/>
      <c r="E25" s="288"/>
      <c r="F25" s="10">
        <v>142</v>
      </c>
      <c r="G25" s="44">
        <v>993924.21</v>
      </c>
      <c r="H25" s="48">
        <v>1392990.5499999998</v>
      </c>
      <c r="I25" s="49">
        <f t="shared" si="0"/>
        <v>2386914.7599999998</v>
      </c>
      <c r="J25" s="44">
        <v>469921.58999999991</v>
      </c>
      <c r="K25" s="48">
        <v>26216.849999999969</v>
      </c>
      <c r="L25" s="49">
        <f t="shared" si="1"/>
        <v>496138.43999999989</v>
      </c>
      <c r="N25" s="395"/>
      <c r="O25" s="395"/>
      <c r="P25" s="395"/>
      <c r="Q25" s="395"/>
      <c r="R25" s="395"/>
      <c r="S25" s="395"/>
    </row>
    <row r="26" spans="1:19" ht="12.75" customHeight="1" x14ac:dyDescent="0.2">
      <c r="A26" s="286" t="s">
        <v>204</v>
      </c>
      <c r="B26" s="287"/>
      <c r="C26" s="287"/>
      <c r="D26" s="287"/>
      <c r="E26" s="288"/>
      <c r="F26" s="10">
        <v>143</v>
      </c>
      <c r="G26" s="44">
        <v>1294538.7400000002</v>
      </c>
      <c r="H26" s="48">
        <v>7590930.120000001</v>
      </c>
      <c r="I26" s="49">
        <f t="shared" si="0"/>
        <v>8885468.8600000013</v>
      </c>
      <c r="J26" s="44">
        <v>1902950.1699999899</v>
      </c>
      <c r="K26" s="48">
        <v>14315585.509999998</v>
      </c>
      <c r="L26" s="49">
        <f t="shared" si="1"/>
        <v>16218535.679999989</v>
      </c>
      <c r="N26" s="395"/>
      <c r="O26" s="395"/>
      <c r="P26" s="395"/>
      <c r="Q26" s="395"/>
      <c r="R26" s="395"/>
      <c r="S26" s="395"/>
    </row>
    <row r="27" spans="1:19" ht="12.75" customHeight="1" x14ac:dyDescent="0.2">
      <c r="A27" s="286" t="s">
        <v>205</v>
      </c>
      <c r="B27" s="287"/>
      <c r="C27" s="287"/>
      <c r="D27" s="287"/>
      <c r="E27" s="288"/>
      <c r="F27" s="10">
        <v>144</v>
      </c>
      <c r="G27" s="44"/>
      <c r="H27" s="48">
        <v>0</v>
      </c>
      <c r="I27" s="49">
        <f t="shared" si="0"/>
        <v>0</v>
      </c>
      <c r="J27" s="44">
        <v>0</v>
      </c>
      <c r="K27" s="48">
        <v>0</v>
      </c>
      <c r="L27" s="49">
        <f t="shared" si="1"/>
        <v>0</v>
      </c>
      <c r="N27" s="395"/>
      <c r="O27" s="395"/>
      <c r="P27" s="395"/>
      <c r="Q27" s="395"/>
      <c r="R27" s="395"/>
      <c r="S27" s="395"/>
    </row>
    <row r="28" spans="1:19" ht="12.75" customHeight="1" x14ac:dyDescent="0.2">
      <c r="A28" s="286" t="s">
        <v>206</v>
      </c>
      <c r="B28" s="287"/>
      <c r="C28" s="287"/>
      <c r="D28" s="287"/>
      <c r="E28" s="288"/>
      <c r="F28" s="10">
        <v>145</v>
      </c>
      <c r="G28" s="44"/>
      <c r="H28" s="48"/>
      <c r="I28" s="49">
        <f t="shared" si="0"/>
        <v>0</v>
      </c>
      <c r="J28" s="44">
        <v>0</v>
      </c>
      <c r="K28" s="48">
        <v>0</v>
      </c>
      <c r="L28" s="49">
        <f t="shared" si="1"/>
        <v>0</v>
      </c>
      <c r="N28" s="395"/>
      <c r="O28" s="395"/>
      <c r="P28" s="395"/>
      <c r="Q28" s="395"/>
      <c r="R28" s="395"/>
      <c r="S28" s="395"/>
    </row>
    <row r="29" spans="1:19" ht="12.75" customHeight="1" x14ac:dyDescent="0.2">
      <c r="A29" s="286" t="s">
        <v>207</v>
      </c>
      <c r="B29" s="287"/>
      <c r="C29" s="287"/>
      <c r="D29" s="287"/>
      <c r="E29" s="288"/>
      <c r="F29" s="10">
        <v>146</v>
      </c>
      <c r="G29" s="44">
        <v>231454.64999999997</v>
      </c>
      <c r="H29" s="48">
        <v>16290815.65</v>
      </c>
      <c r="I29" s="49">
        <f t="shared" si="0"/>
        <v>16522270.300000001</v>
      </c>
      <c r="J29" s="44">
        <v>117060.97</v>
      </c>
      <c r="K29" s="48">
        <v>3028520.4799999939</v>
      </c>
      <c r="L29" s="49">
        <f t="shared" si="1"/>
        <v>3145581.4499999941</v>
      </c>
      <c r="N29" s="395"/>
      <c r="O29" s="395"/>
      <c r="P29" s="395"/>
      <c r="Q29" s="395"/>
      <c r="R29" s="395"/>
      <c r="S29" s="395"/>
    </row>
    <row r="30" spans="1:19" ht="12.75" customHeight="1" x14ac:dyDescent="0.2">
      <c r="A30" s="289" t="s">
        <v>208</v>
      </c>
      <c r="B30" s="287"/>
      <c r="C30" s="287"/>
      <c r="D30" s="287"/>
      <c r="E30" s="288"/>
      <c r="F30" s="10">
        <v>147</v>
      </c>
      <c r="G30" s="44">
        <v>8230.52</v>
      </c>
      <c r="H30" s="48">
        <v>16394350.249999998</v>
      </c>
      <c r="I30" s="49">
        <f t="shared" si="0"/>
        <v>16402580.769999998</v>
      </c>
      <c r="J30" s="44">
        <v>81230.769999999888</v>
      </c>
      <c r="K30" s="48">
        <v>16795310.45999999</v>
      </c>
      <c r="L30" s="49">
        <f t="shared" si="1"/>
        <v>16876541.229999989</v>
      </c>
      <c r="N30" s="395"/>
      <c r="O30" s="395"/>
      <c r="P30" s="395"/>
      <c r="Q30" s="395"/>
      <c r="R30" s="395"/>
      <c r="S30" s="395"/>
    </row>
    <row r="31" spans="1:19" ht="15" customHeight="1" x14ac:dyDescent="0.2">
      <c r="A31" s="289" t="s">
        <v>209</v>
      </c>
      <c r="B31" s="287"/>
      <c r="C31" s="287"/>
      <c r="D31" s="287"/>
      <c r="E31" s="288"/>
      <c r="F31" s="10">
        <v>148</v>
      </c>
      <c r="G31" s="44">
        <v>24663.63</v>
      </c>
      <c r="H31" s="48">
        <v>10902621.530000003</v>
      </c>
      <c r="I31" s="49">
        <f t="shared" si="0"/>
        <v>10927285.160000004</v>
      </c>
      <c r="J31" s="44">
        <v>5535.8499999999894</v>
      </c>
      <c r="K31" s="48">
        <v>11805923.310000001</v>
      </c>
      <c r="L31" s="49">
        <f t="shared" si="1"/>
        <v>11811459.16</v>
      </c>
      <c r="N31" s="395"/>
      <c r="O31" s="395"/>
      <c r="P31" s="395"/>
      <c r="Q31" s="395"/>
      <c r="R31" s="395"/>
      <c r="S31" s="395"/>
    </row>
    <row r="32" spans="1:19" ht="12.75" customHeight="1" x14ac:dyDescent="0.2">
      <c r="A32" s="289" t="s">
        <v>210</v>
      </c>
      <c r="B32" s="287"/>
      <c r="C32" s="287"/>
      <c r="D32" s="287"/>
      <c r="E32" s="288"/>
      <c r="F32" s="10">
        <v>149</v>
      </c>
      <c r="G32" s="44">
        <v>128364.94</v>
      </c>
      <c r="H32" s="48">
        <v>24571588.29999999</v>
      </c>
      <c r="I32" s="49">
        <f t="shared" si="0"/>
        <v>24699953.239999991</v>
      </c>
      <c r="J32" s="44">
        <v>17150.850000000009</v>
      </c>
      <c r="K32" s="48">
        <v>13033793.269999988</v>
      </c>
      <c r="L32" s="49">
        <f t="shared" si="1"/>
        <v>13050944.119999988</v>
      </c>
      <c r="N32" s="395"/>
      <c r="O32" s="395"/>
      <c r="P32" s="395"/>
      <c r="Q32" s="395"/>
      <c r="R32" s="395"/>
      <c r="S32" s="395"/>
    </row>
    <row r="33" spans="1:19" ht="21" customHeight="1" x14ac:dyDescent="0.2">
      <c r="A33" s="289" t="s">
        <v>211</v>
      </c>
      <c r="B33" s="287"/>
      <c r="C33" s="287"/>
      <c r="D33" s="287"/>
      <c r="E33" s="288"/>
      <c r="F33" s="10">
        <v>150</v>
      </c>
      <c r="G33" s="50">
        <f>G34+G38</f>
        <v>-141713537.36999997</v>
      </c>
      <c r="H33" s="51">
        <f>H34+H38</f>
        <v>-488364968.15000004</v>
      </c>
      <c r="I33" s="49">
        <f t="shared" si="0"/>
        <v>-630078505.51999998</v>
      </c>
      <c r="J33" s="50">
        <f>J34+J38</f>
        <v>-149387496.22</v>
      </c>
      <c r="K33" s="51">
        <f>K34+K38</f>
        <v>-430524333.64999932</v>
      </c>
      <c r="L33" s="49">
        <f t="shared" si="1"/>
        <v>-579911829.86999929</v>
      </c>
      <c r="N33" s="395"/>
      <c r="O33" s="395"/>
      <c r="P33" s="395"/>
      <c r="Q33" s="395"/>
      <c r="R33" s="395"/>
      <c r="S33" s="395"/>
    </row>
    <row r="34" spans="1:19" ht="12.75" customHeight="1" x14ac:dyDescent="0.2">
      <c r="A34" s="286" t="s">
        <v>212</v>
      </c>
      <c r="B34" s="287"/>
      <c r="C34" s="287"/>
      <c r="D34" s="287"/>
      <c r="E34" s="288"/>
      <c r="F34" s="10">
        <v>151</v>
      </c>
      <c r="G34" s="50">
        <f>SUM(G35:G37)</f>
        <v>-140038035.48999998</v>
      </c>
      <c r="H34" s="51">
        <f>SUM(H35:H37)</f>
        <v>-422061830.48000008</v>
      </c>
      <c r="I34" s="49">
        <f t="shared" si="0"/>
        <v>-562099865.97000003</v>
      </c>
      <c r="J34" s="50">
        <f>SUM(J35:J37)</f>
        <v>-149902661.66999999</v>
      </c>
      <c r="K34" s="51">
        <f>SUM(K35:K37)</f>
        <v>-444909120.05999941</v>
      </c>
      <c r="L34" s="49">
        <f t="shared" si="1"/>
        <v>-594811781.72999942</v>
      </c>
      <c r="N34" s="395"/>
      <c r="O34" s="395"/>
      <c r="P34" s="395"/>
      <c r="Q34" s="395"/>
      <c r="R34" s="395"/>
      <c r="S34" s="395"/>
    </row>
    <row r="35" spans="1:19" ht="12.75" customHeight="1" x14ac:dyDescent="0.2">
      <c r="A35" s="286" t="s">
        <v>213</v>
      </c>
      <c r="B35" s="287"/>
      <c r="C35" s="287"/>
      <c r="D35" s="287"/>
      <c r="E35" s="288"/>
      <c r="F35" s="10">
        <v>152</v>
      </c>
      <c r="G35" s="44">
        <v>-140038035.48999998</v>
      </c>
      <c r="H35" s="48">
        <v>-475175876.05000007</v>
      </c>
      <c r="I35" s="49">
        <f t="shared" si="0"/>
        <v>-615213911.54000008</v>
      </c>
      <c r="J35" s="44">
        <v>-149902661.66999999</v>
      </c>
      <c r="K35" s="48">
        <v>-494874576.0699994</v>
      </c>
      <c r="L35" s="49">
        <f t="shared" si="1"/>
        <v>-644777237.73999941</v>
      </c>
      <c r="N35" s="395"/>
      <c r="O35" s="395"/>
      <c r="P35" s="395"/>
      <c r="Q35" s="395"/>
      <c r="R35" s="395"/>
      <c r="S35" s="395"/>
    </row>
    <row r="36" spans="1:19" ht="12.75" customHeight="1" x14ac:dyDescent="0.2">
      <c r="A36" s="286" t="s">
        <v>214</v>
      </c>
      <c r="B36" s="287"/>
      <c r="C36" s="287"/>
      <c r="D36" s="287"/>
      <c r="E36" s="288"/>
      <c r="F36" s="10">
        <v>153</v>
      </c>
      <c r="G36" s="44"/>
      <c r="H36" s="48">
        <v>330929.3</v>
      </c>
      <c r="I36" s="49">
        <f t="shared" si="0"/>
        <v>330929.3</v>
      </c>
      <c r="J36" s="44"/>
      <c r="K36" s="48">
        <v>1324520.7399999986</v>
      </c>
      <c r="L36" s="49">
        <f t="shared" si="1"/>
        <v>1324520.7399999986</v>
      </c>
      <c r="N36" s="395"/>
      <c r="O36" s="395"/>
      <c r="P36" s="395"/>
      <c r="Q36" s="395"/>
      <c r="R36" s="395"/>
      <c r="S36" s="395"/>
    </row>
    <row r="37" spans="1:19" ht="12.75" customHeight="1" x14ac:dyDescent="0.2">
      <c r="A37" s="286" t="s">
        <v>215</v>
      </c>
      <c r="B37" s="287"/>
      <c r="C37" s="287"/>
      <c r="D37" s="287"/>
      <c r="E37" s="288"/>
      <c r="F37" s="10">
        <v>154</v>
      </c>
      <c r="G37" s="44"/>
      <c r="H37" s="48">
        <v>52783116.270000003</v>
      </c>
      <c r="I37" s="49">
        <f t="shared" si="0"/>
        <v>52783116.270000003</v>
      </c>
      <c r="J37" s="44"/>
      <c r="K37" s="48">
        <v>48640935.270000003</v>
      </c>
      <c r="L37" s="49">
        <f t="shared" si="1"/>
        <v>48640935.270000003</v>
      </c>
      <c r="N37" s="395"/>
      <c r="O37" s="395"/>
      <c r="P37" s="395"/>
      <c r="Q37" s="395"/>
      <c r="R37" s="395"/>
      <c r="S37" s="395"/>
    </row>
    <row r="38" spans="1:19" ht="12.75" customHeight="1" x14ac:dyDescent="0.2">
      <c r="A38" s="286" t="s">
        <v>216</v>
      </c>
      <c r="B38" s="287"/>
      <c r="C38" s="287"/>
      <c r="D38" s="287"/>
      <c r="E38" s="288"/>
      <c r="F38" s="10">
        <v>155</v>
      </c>
      <c r="G38" s="50">
        <f>SUM(G39:G41)</f>
        <v>-1675501.88</v>
      </c>
      <c r="H38" s="51">
        <f>SUM(H39:H41)</f>
        <v>-66303137.669999979</v>
      </c>
      <c r="I38" s="49">
        <f t="shared" si="0"/>
        <v>-67978639.549999982</v>
      </c>
      <c r="J38" s="50">
        <f>SUM(J39:J41)</f>
        <v>515165.45000000019</v>
      </c>
      <c r="K38" s="51">
        <f>SUM(K39:K41)</f>
        <v>14384786.410000093</v>
      </c>
      <c r="L38" s="49">
        <f t="shared" si="1"/>
        <v>14899951.860000093</v>
      </c>
      <c r="N38" s="395"/>
      <c r="O38" s="395"/>
      <c r="P38" s="395"/>
      <c r="Q38" s="395"/>
      <c r="R38" s="395"/>
      <c r="S38" s="395"/>
    </row>
    <row r="39" spans="1:19" ht="12.75" customHeight="1" x14ac:dyDescent="0.2">
      <c r="A39" s="286" t="s">
        <v>217</v>
      </c>
      <c r="B39" s="287"/>
      <c r="C39" s="287"/>
      <c r="D39" s="287"/>
      <c r="E39" s="288"/>
      <c r="F39" s="10">
        <v>156</v>
      </c>
      <c r="G39" s="44">
        <v>-1675501.88</v>
      </c>
      <c r="H39" s="48">
        <v>-84202268.329999983</v>
      </c>
      <c r="I39" s="49">
        <f t="shared" si="0"/>
        <v>-85877770.209999979</v>
      </c>
      <c r="J39" s="44">
        <v>515165.45000000019</v>
      </c>
      <c r="K39" s="48">
        <v>5567134.3100000937</v>
      </c>
      <c r="L39" s="49">
        <f t="shared" si="1"/>
        <v>6082299.7600000938</v>
      </c>
      <c r="N39" s="395"/>
      <c r="O39" s="395"/>
      <c r="P39" s="395"/>
      <c r="Q39" s="395"/>
      <c r="R39" s="395"/>
      <c r="S39" s="395"/>
    </row>
    <row r="40" spans="1:19" ht="12.75" customHeight="1" x14ac:dyDescent="0.2">
      <c r="A40" s="286" t="s">
        <v>218</v>
      </c>
      <c r="B40" s="287"/>
      <c r="C40" s="287"/>
      <c r="D40" s="287"/>
      <c r="E40" s="288"/>
      <c r="F40" s="10">
        <v>157</v>
      </c>
      <c r="G40" s="44"/>
      <c r="H40" s="48">
        <v>-63126.270000000019</v>
      </c>
      <c r="I40" s="49">
        <f t="shared" si="0"/>
        <v>-63126.270000000019</v>
      </c>
      <c r="J40" s="44"/>
      <c r="K40" s="48">
        <v>57273.539999999994</v>
      </c>
      <c r="L40" s="49">
        <f t="shared" si="1"/>
        <v>57273.539999999994</v>
      </c>
      <c r="N40" s="395"/>
      <c r="O40" s="395"/>
      <c r="P40" s="395"/>
      <c r="Q40" s="395"/>
      <c r="R40" s="395"/>
      <c r="S40" s="395"/>
    </row>
    <row r="41" spans="1:19" ht="12.75" customHeight="1" x14ac:dyDescent="0.2">
      <c r="A41" s="286" t="s">
        <v>219</v>
      </c>
      <c r="B41" s="287"/>
      <c r="C41" s="287"/>
      <c r="D41" s="287"/>
      <c r="E41" s="288"/>
      <c r="F41" s="10">
        <v>158</v>
      </c>
      <c r="G41" s="44"/>
      <c r="H41" s="48">
        <v>17962256.93</v>
      </c>
      <c r="I41" s="49">
        <f t="shared" si="0"/>
        <v>17962256.93</v>
      </c>
      <c r="J41" s="44"/>
      <c r="K41" s="48">
        <v>8760378.5599999987</v>
      </c>
      <c r="L41" s="49">
        <f t="shared" si="1"/>
        <v>8760378.5599999987</v>
      </c>
      <c r="N41" s="395"/>
      <c r="O41" s="395"/>
      <c r="P41" s="395"/>
      <c r="Q41" s="395"/>
      <c r="R41" s="395"/>
      <c r="S41" s="395"/>
    </row>
    <row r="42" spans="1:19" ht="26.25" customHeight="1" x14ac:dyDescent="0.2">
      <c r="A42" s="289" t="s">
        <v>220</v>
      </c>
      <c r="B42" s="287"/>
      <c r="C42" s="287"/>
      <c r="D42" s="287"/>
      <c r="E42" s="288"/>
      <c r="F42" s="10">
        <v>159</v>
      </c>
      <c r="G42" s="50">
        <f>G43+G46</f>
        <v>-138249326.23000002</v>
      </c>
      <c r="H42" s="51">
        <f>H43+H46</f>
        <v>0</v>
      </c>
      <c r="I42" s="49">
        <f t="shared" si="0"/>
        <v>-138249326.23000002</v>
      </c>
      <c r="J42" s="50">
        <f>J43+J46</f>
        <v>-59926670.75</v>
      </c>
      <c r="K42" s="51">
        <f>K43+K46</f>
        <v>6265600</v>
      </c>
      <c r="L42" s="49">
        <f t="shared" si="1"/>
        <v>-53661070.75</v>
      </c>
      <c r="N42" s="395"/>
      <c r="O42" s="395"/>
      <c r="P42" s="395"/>
      <c r="Q42" s="395"/>
      <c r="R42" s="395"/>
      <c r="S42" s="395"/>
    </row>
    <row r="43" spans="1:19" ht="21" customHeight="1" x14ac:dyDescent="0.2">
      <c r="A43" s="286" t="s">
        <v>221</v>
      </c>
      <c r="B43" s="287"/>
      <c r="C43" s="287"/>
      <c r="D43" s="287"/>
      <c r="E43" s="288"/>
      <c r="F43" s="10">
        <v>160</v>
      </c>
      <c r="G43" s="50">
        <f>SUM(G44:G45)</f>
        <v>-138249326.23000002</v>
      </c>
      <c r="H43" s="51">
        <f>SUM(H44:H45)</f>
        <v>0</v>
      </c>
      <c r="I43" s="49">
        <f t="shared" si="0"/>
        <v>-138249326.23000002</v>
      </c>
      <c r="J43" s="50">
        <f>SUM(J44:J45)</f>
        <v>-58195440.979999997</v>
      </c>
      <c r="K43" s="51">
        <f>SUM(K44:K45)</f>
        <v>0</v>
      </c>
      <c r="L43" s="49">
        <f t="shared" si="1"/>
        <v>-58195440.979999997</v>
      </c>
      <c r="N43" s="395"/>
      <c r="O43" s="395"/>
      <c r="P43" s="395"/>
      <c r="Q43" s="395"/>
      <c r="R43" s="395"/>
      <c r="S43" s="395"/>
    </row>
    <row r="44" spans="1:19" ht="12.75" customHeight="1" x14ac:dyDescent="0.2">
      <c r="A44" s="286" t="s">
        <v>222</v>
      </c>
      <c r="B44" s="287"/>
      <c r="C44" s="287"/>
      <c r="D44" s="287"/>
      <c r="E44" s="288"/>
      <c r="F44" s="10">
        <v>161</v>
      </c>
      <c r="G44" s="44">
        <v>-138177001.51000002</v>
      </c>
      <c r="H44" s="48"/>
      <c r="I44" s="49">
        <f t="shared" si="0"/>
        <v>-138177001.51000002</v>
      </c>
      <c r="J44" s="44">
        <v>-58122323.139999993</v>
      </c>
      <c r="K44" s="48"/>
      <c r="L44" s="49">
        <f t="shared" si="1"/>
        <v>-58122323.139999993</v>
      </c>
      <c r="N44" s="395"/>
      <c r="O44" s="395"/>
      <c r="P44" s="395"/>
      <c r="Q44" s="395"/>
      <c r="R44" s="395"/>
      <c r="S44" s="395"/>
    </row>
    <row r="45" spans="1:19" ht="12.75" customHeight="1" x14ac:dyDescent="0.2">
      <c r="A45" s="286" t="s">
        <v>223</v>
      </c>
      <c r="B45" s="287"/>
      <c r="C45" s="287"/>
      <c r="D45" s="287"/>
      <c r="E45" s="288"/>
      <c r="F45" s="10">
        <v>162</v>
      </c>
      <c r="G45" s="44">
        <v>-72324.72</v>
      </c>
      <c r="H45" s="48"/>
      <c r="I45" s="49">
        <f t="shared" si="0"/>
        <v>-72324.72</v>
      </c>
      <c r="J45" s="44">
        <v>-73117.839999999909</v>
      </c>
      <c r="K45" s="48"/>
      <c r="L45" s="49">
        <f t="shared" si="1"/>
        <v>-73117.839999999909</v>
      </c>
      <c r="N45" s="395"/>
      <c r="O45" s="395"/>
      <c r="P45" s="395"/>
      <c r="Q45" s="395"/>
      <c r="R45" s="395"/>
      <c r="S45" s="395"/>
    </row>
    <row r="46" spans="1:19" ht="24.75" customHeight="1" x14ac:dyDescent="0.2">
      <c r="A46" s="286" t="s">
        <v>224</v>
      </c>
      <c r="B46" s="287"/>
      <c r="C46" s="287"/>
      <c r="D46" s="287"/>
      <c r="E46" s="288"/>
      <c r="F46" s="10">
        <v>163</v>
      </c>
      <c r="G46" s="44">
        <f>SUM(G47:G49)</f>
        <v>0</v>
      </c>
      <c r="H46" s="51">
        <f>SUM(H47:H49)</f>
        <v>0</v>
      </c>
      <c r="I46" s="49">
        <f t="shared" si="0"/>
        <v>0</v>
      </c>
      <c r="J46" s="50">
        <f>SUM(J47:J49)</f>
        <v>-1731229.77</v>
      </c>
      <c r="K46" s="51">
        <f>SUM(K47:K49)</f>
        <v>6265600</v>
      </c>
      <c r="L46" s="49">
        <f t="shared" si="1"/>
        <v>4534370.2300000004</v>
      </c>
      <c r="N46" s="395"/>
      <c r="O46" s="395"/>
      <c r="P46" s="395"/>
      <c r="Q46" s="395"/>
      <c r="R46" s="395"/>
      <c r="S46" s="395"/>
    </row>
    <row r="47" spans="1:19" ht="12.75" customHeight="1" x14ac:dyDescent="0.2">
      <c r="A47" s="286" t="s">
        <v>217</v>
      </c>
      <c r="B47" s="287"/>
      <c r="C47" s="287"/>
      <c r="D47" s="287"/>
      <c r="E47" s="288"/>
      <c r="F47" s="10">
        <v>164</v>
      </c>
      <c r="G47" s="44"/>
      <c r="H47" s="48"/>
      <c r="I47" s="49">
        <f t="shared" si="0"/>
        <v>0</v>
      </c>
      <c r="J47" s="44">
        <v>-1731229.77</v>
      </c>
      <c r="K47" s="48">
        <v>6265600</v>
      </c>
      <c r="L47" s="49">
        <f t="shared" si="1"/>
        <v>4534370.2300000004</v>
      </c>
      <c r="N47" s="395"/>
      <c r="O47" s="395"/>
      <c r="P47" s="395"/>
      <c r="Q47" s="395"/>
      <c r="R47" s="395"/>
      <c r="S47" s="395"/>
    </row>
    <row r="48" spans="1:19" ht="12.75" customHeight="1" x14ac:dyDescent="0.2">
      <c r="A48" s="286" t="s">
        <v>218</v>
      </c>
      <c r="B48" s="287"/>
      <c r="C48" s="287"/>
      <c r="D48" s="287"/>
      <c r="E48" s="288"/>
      <c r="F48" s="10">
        <v>165</v>
      </c>
      <c r="G48" s="44"/>
      <c r="H48" s="48"/>
      <c r="I48" s="49">
        <f t="shared" si="0"/>
        <v>0</v>
      </c>
      <c r="J48" s="44"/>
      <c r="K48" s="48"/>
      <c r="L48" s="49">
        <f t="shared" si="1"/>
        <v>0</v>
      </c>
      <c r="N48" s="395"/>
      <c r="O48" s="395"/>
      <c r="P48" s="395"/>
      <c r="Q48" s="395"/>
      <c r="R48" s="395"/>
      <c r="S48" s="395"/>
    </row>
    <row r="49" spans="1:19" ht="12.75" customHeight="1" x14ac:dyDescent="0.2">
      <c r="A49" s="286" t="s">
        <v>219</v>
      </c>
      <c r="B49" s="287"/>
      <c r="C49" s="287"/>
      <c r="D49" s="287"/>
      <c r="E49" s="288"/>
      <c r="F49" s="10">
        <v>166</v>
      </c>
      <c r="G49" s="44"/>
      <c r="H49" s="48"/>
      <c r="I49" s="49">
        <f t="shared" si="0"/>
        <v>0</v>
      </c>
      <c r="J49" s="44"/>
      <c r="K49" s="48"/>
      <c r="L49" s="49">
        <f t="shared" si="1"/>
        <v>0</v>
      </c>
      <c r="N49" s="395"/>
      <c r="O49" s="395"/>
      <c r="P49" s="395"/>
      <c r="Q49" s="395"/>
      <c r="R49" s="395"/>
      <c r="S49" s="395"/>
    </row>
    <row r="50" spans="1:19" ht="40.5" customHeight="1" x14ac:dyDescent="0.2">
      <c r="A50" s="316" t="s">
        <v>225</v>
      </c>
      <c r="B50" s="317"/>
      <c r="C50" s="317"/>
      <c r="D50" s="317"/>
      <c r="E50" s="318"/>
      <c r="F50" s="10">
        <v>167</v>
      </c>
      <c r="G50" s="50">
        <f>SUM(G51:G53)</f>
        <v>1440006.92</v>
      </c>
      <c r="H50" s="51">
        <f>SUM(H51:H53)</f>
        <v>0</v>
      </c>
      <c r="I50" s="49">
        <f t="shared" si="0"/>
        <v>1440006.92</v>
      </c>
      <c r="J50" s="50">
        <f>SUM(J51:J53)</f>
        <v>-56546310.07</v>
      </c>
      <c r="K50" s="51">
        <f>SUM(K51:K53)</f>
        <v>0</v>
      </c>
      <c r="L50" s="49">
        <f t="shared" si="1"/>
        <v>-56546310.07</v>
      </c>
      <c r="N50" s="395"/>
      <c r="O50" s="395"/>
      <c r="P50" s="395"/>
      <c r="Q50" s="395"/>
      <c r="R50" s="395"/>
      <c r="S50" s="395"/>
    </row>
    <row r="51" spans="1:19" ht="12.75" customHeight="1" x14ac:dyDescent="0.2">
      <c r="A51" s="286" t="s">
        <v>226</v>
      </c>
      <c r="B51" s="287"/>
      <c r="C51" s="287"/>
      <c r="D51" s="287"/>
      <c r="E51" s="288"/>
      <c r="F51" s="10">
        <v>168</v>
      </c>
      <c r="G51" s="44">
        <v>1440006.92</v>
      </c>
      <c r="H51" s="48"/>
      <c r="I51" s="49">
        <f t="shared" si="0"/>
        <v>1440006.92</v>
      </c>
      <c r="J51" s="44">
        <v>-56546310.07</v>
      </c>
      <c r="K51" s="48"/>
      <c r="L51" s="49">
        <f t="shared" si="1"/>
        <v>-56546310.07</v>
      </c>
      <c r="N51" s="395"/>
      <c r="O51" s="395"/>
      <c r="P51" s="395"/>
      <c r="Q51" s="395"/>
      <c r="R51" s="395"/>
      <c r="S51" s="395"/>
    </row>
    <row r="52" spans="1:19" ht="12.75" customHeight="1" x14ac:dyDescent="0.2">
      <c r="A52" s="286" t="s">
        <v>227</v>
      </c>
      <c r="B52" s="287"/>
      <c r="C52" s="287"/>
      <c r="D52" s="287"/>
      <c r="E52" s="288"/>
      <c r="F52" s="10">
        <v>169</v>
      </c>
      <c r="G52" s="44"/>
      <c r="H52" s="48"/>
      <c r="I52" s="49">
        <f t="shared" si="0"/>
        <v>0</v>
      </c>
      <c r="J52" s="44"/>
      <c r="K52" s="48"/>
      <c r="L52" s="49">
        <f t="shared" si="1"/>
        <v>0</v>
      </c>
      <c r="N52" s="395"/>
      <c r="O52" s="395"/>
      <c r="P52" s="395"/>
      <c r="Q52" s="395"/>
      <c r="R52" s="395"/>
      <c r="S52" s="395"/>
    </row>
    <row r="53" spans="1:19" ht="12.75" customHeight="1" x14ac:dyDescent="0.2">
      <c r="A53" s="286" t="s">
        <v>228</v>
      </c>
      <c r="B53" s="287"/>
      <c r="C53" s="287"/>
      <c r="D53" s="287"/>
      <c r="E53" s="288"/>
      <c r="F53" s="10">
        <v>170</v>
      </c>
      <c r="G53" s="44"/>
      <c r="H53" s="48"/>
      <c r="I53" s="49">
        <f t="shared" si="0"/>
        <v>0</v>
      </c>
      <c r="J53" s="44"/>
      <c r="K53" s="48"/>
      <c r="L53" s="49">
        <f t="shared" si="1"/>
        <v>0</v>
      </c>
      <c r="N53" s="395"/>
      <c r="O53" s="395"/>
      <c r="P53" s="395"/>
      <c r="Q53" s="395"/>
      <c r="R53" s="395"/>
      <c r="S53" s="395"/>
    </row>
    <row r="54" spans="1:19" ht="33.75" customHeight="1" x14ac:dyDescent="0.2">
      <c r="A54" s="289" t="s">
        <v>370</v>
      </c>
      <c r="B54" s="287"/>
      <c r="C54" s="287"/>
      <c r="D54" s="287"/>
      <c r="E54" s="288"/>
      <c r="F54" s="10">
        <v>171</v>
      </c>
      <c r="G54" s="50">
        <f>SUM(G55:G56)</f>
        <v>0</v>
      </c>
      <c r="H54" s="51">
        <f>SUM(H55:H56)</f>
        <v>0</v>
      </c>
      <c r="I54" s="49">
        <f t="shared" si="0"/>
        <v>0</v>
      </c>
      <c r="J54" s="50">
        <f>SUM(J55:J56)</f>
        <v>0</v>
      </c>
      <c r="K54" s="51">
        <f>SUM(K55:K56)</f>
        <v>-896800.71999999869</v>
      </c>
      <c r="L54" s="49">
        <f t="shared" si="1"/>
        <v>-896800.71999999869</v>
      </c>
      <c r="N54" s="395"/>
      <c r="O54" s="395"/>
      <c r="P54" s="395"/>
      <c r="Q54" s="395"/>
      <c r="R54" s="395"/>
      <c r="S54" s="395"/>
    </row>
    <row r="55" spans="1:19" ht="12.75" customHeight="1" x14ac:dyDescent="0.2">
      <c r="A55" s="286" t="s">
        <v>230</v>
      </c>
      <c r="B55" s="287"/>
      <c r="C55" s="287"/>
      <c r="D55" s="287"/>
      <c r="E55" s="288"/>
      <c r="F55" s="10">
        <v>172</v>
      </c>
      <c r="G55" s="44"/>
      <c r="H55" s="48"/>
      <c r="I55" s="49">
        <f t="shared" si="0"/>
        <v>0</v>
      </c>
      <c r="J55" s="44"/>
      <c r="K55" s="48">
        <v>-896800.71999999869</v>
      </c>
      <c r="L55" s="49">
        <f t="shared" si="1"/>
        <v>-896800.71999999869</v>
      </c>
      <c r="N55" s="395"/>
      <c r="O55" s="395"/>
      <c r="P55" s="395"/>
      <c r="Q55" s="395"/>
      <c r="R55" s="395"/>
      <c r="S55" s="395"/>
    </row>
    <row r="56" spans="1:19" ht="12.75" customHeight="1" x14ac:dyDescent="0.2">
      <c r="A56" s="325" t="s">
        <v>231</v>
      </c>
      <c r="B56" s="300"/>
      <c r="C56" s="300"/>
      <c r="D56" s="300"/>
      <c r="E56" s="301"/>
      <c r="F56" s="11">
        <v>173</v>
      </c>
      <c r="G56" s="44"/>
      <c r="H56" s="48"/>
      <c r="I56" s="49">
        <f t="shared" si="0"/>
        <v>0</v>
      </c>
      <c r="J56" s="44"/>
      <c r="K56" s="48"/>
      <c r="L56" s="49">
        <f t="shared" si="1"/>
        <v>0</v>
      </c>
      <c r="N56" s="395"/>
      <c r="O56" s="395"/>
      <c r="P56" s="395"/>
      <c r="Q56" s="395"/>
      <c r="R56" s="395"/>
      <c r="S56" s="395"/>
    </row>
    <row r="57" spans="1:19" ht="24.75" customHeight="1" x14ac:dyDescent="0.2">
      <c r="A57" s="326" t="s">
        <v>232</v>
      </c>
      <c r="B57" s="327"/>
      <c r="C57" s="327"/>
      <c r="D57" s="327"/>
      <c r="E57" s="328"/>
      <c r="F57" s="136">
        <v>174</v>
      </c>
      <c r="G57" s="50">
        <f>G58+G62</f>
        <v>-56048862.640000001</v>
      </c>
      <c r="H57" s="51">
        <f>H58+H62</f>
        <v>-336073285.73999995</v>
      </c>
      <c r="I57" s="49">
        <f t="shared" si="0"/>
        <v>-392122148.37999994</v>
      </c>
      <c r="J57" s="50">
        <f>J58+J62</f>
        <v>-54314751.139999963</v>
      </c>
      <c r="K57" s="51">
        <f>K58+K62</f>
        <v>-330131142.61999977</v>
      </c>
      <c r="L57" s="49">
        <f t="shared" si="1"/>
        <v>-384445893.75999975</v>
      </c>
      <c r="N57" s="395"/>
      <c r="O57" s="395"/>
      <c r="P57" s="395"/>
      <c r="Q57" s="395"/>
      <c r="R57" s="395"/>
      <c r="S57" s="395"/>
    </row>
    <row r="58" spans="1:19" ht="12.75" customHeight="1" x14ac:dyDescent="0.2">
      <c r="A58" s="286" t="s">
        <v>233</v>
      </c>
      <c r="B58" s="287"/>
      <c r="C58" s="287"/>
      <c r="D58" s="287"/>
      <c r="E58" s="288"/>
      <c r="F58" s="10">
        <v>175</v>
      </c>
      <c r="G58" s="50">
        <f>SUM(G59:G61)</f>
        <v>-26909609.210000001</v>
      </c>
      <c r="H58" s="51">
        <f>SUM(H59:H61)</f>
        <v>-138685154.44999999</v>
      </c>
      <c r="I58" s="49">
        <f t="shared" si="0"/>
        <v>-165594763.66</v>
      </c>
      <c r="J58" s="50">
        <f>SUM(J59:J61)</f>
        <v>-32332568.949999966</v>
      </c>
      <c r="K58" s="51">
        <f>SUM(K59:K61)</f>
        <v>-170576531.57999983</v>
      </c>
      <c r="L58" s="49">
        <f t="shared" si="1"/>
        <v>-202909100.52999979</v>
      </c>
      <c r="N58" s="395"/>
      <c r="O58" s="395"/>
      <c r="P58" s="395"/>
      <c r="Q58" s="395"/>
      <c r="R58" s="395"/>
      <c r="S58" s="395"/>
    </row>
    <row r="59" spans="1:19" ht="12.75" customHeight="1" x14ac:dyDescent="0.2">
      <c r="A59" s="286" t="s">
        <v>234</v>
      </c>
      <c r="B59" s="287"/>
      <c r="C59" s="287"/>
      <c r="D59" s="287"/>
      <c r="E59" s="288"/>
      <c r="F59" s="10">
        <v>176</v>
      </c>
      <c r="G59" s="44">
        <v>-17354119.680000003</v>
      </c>
      <c r="H59" s="48">
        <v>-98283428.030000001</v>
      </c>
      <c r="I59" s="49">
        <f t="shared" si="0"/>
        <v>-115637547.71000001</v>
      </c>
      <c r="J59" s="44">
        <v>-21469630.259999968</v>
      </c>
      <c r="K59" s="48">
        <v>-114213273.51999992</v>
      </c>
      <c r="L59" s="49">
        <f t="shared" si="1"/>
        <v>-135682903.77999988</v>
      </c>
      <c r="N59" s="395"/>
      <c r="O59" s="395"/>
      <c r="P59" s="395"/>
      <c r="Q59" s="395"/>
      <c r="R59" s="395"/>
      <c r="S59" s="395"/>
    </row>
    <row r="60" spans="1:19" ht="12.75" customHeight="1" x14ac:dyDescent="0.2">
      <c r="A60" s="286" t="s">
        <v>235</v>
      </c>
      <c r="B60" s="287"/>
      <c r="C60" s="287"/>
      <c r="D60" s="287"/>
      <c r="E60" s="288"/>
      <c r="F60" s="10">
        <v>177</v>
      </c>
      <c r="G60" s="44">
        <v>-9555489.5299999956</v>
      </c>
      <c r="H60" s="48">
        <v>-40401726.419999972</v>
      </c>
      <c r="I60" s="49">
        <f t="shared" si="0"/>
        <v>-49957215.949999966</v>
      </c>
      <c r="J60" s="44">
        <v>-10862938.689999996</v>
      </c>
      <c r="K60" s="48">
        <v>-56363258.059999906</v>
      </c>
      <c r="L60" s="49">
        <f t="shared" si="1"/>
        <v>-67226196.749999896</v>
      </c>
      <c r="N60" s="395"/>
      <c r="O60" s="395"/>
      <c r="P60" s="395"/>
      <c r="Q60" s="395"/>
      <c r="R60" s="395"/>
      <c r="S60" s="395"/>
    </row>
    <row r="61" spans="1:19" ht="12.75" customHeight="1" x14ac:dyDescent="0.2">
      <c r="A61" s="286" t="s">
        <v>236</v>
      </c>
      <c r="B61" s="287"/>
      <c r="C61" s="287"/>
      <c r="D61" s="287"/>
      <c r="E61" s="288"/>
      <c r="F61" s="10">
        <v>178</v>
      </c>
      <c r="G61" s="44"/>
      <c r="H61" s="48">
        <v>0</v>
      </c>
      <c r="I61" s="49">
        <f t="shared" si="0"/>
        <v>0</v>
      </c>
      <c r="J61" s="44"/>
      <c r="K61" s="48"/>
      <c r="L61" s="49">
        <f t="shared" si="1"/>
        <v>0</v>
      </c>
      <c r="N61" s="395"/>
      <c r="O61" s="395"/>
      <c r="P61" s="395"/>
      <c r="Q61" s="395"/>
      <c r="R61" s="395"/>
      <c r="S61" s="395"/>
    </row>
    <row r="62" spans="1:19" ht="15" customHeight="1" x14ac:dyDescent="0.2">
      <c r="A62" s="286" t="s">
        <v>237</v>
      </c>
      <c r="B62" s="287"/>
      <c r="C62" s="287"/>
      <c r="D62" s="287"/>
      <c r="E62" s="288"/>
      <c r="F62" s="10">
        <v>179</v>
      </c>
      <c r="G62" s="50">
        <f>SUM(G63:G65)</f>
        <v>-29139253.43</v>
      </c>
      <c r="H62" s="51">
        <f>SUM(H63:H65)</f>
        <v>-197388131.28999996</v>
      </c>
      <c r="I62" s="49">
        <f t="shared" si="0"/>
        <v>-226527384.71999997</v>
      </c>
      <c r="J62" s="50">
        <f>SUM(J63:J65)</f>
        <v>-21982182.189999998</v>
      </c>
      <c r="K62" s="51">
        <f>SUM(K63:K65)</f>
        <v>-159554611.0399999</v>
      </c>
      <c r="L62" s="49">
        <f t="shared" si="1"/>
        <v>-181536793.2299999</v>
      </c>
      <c r="N62" s="395"/>
      <c r="O62" s="395"/>
      <c r="P62" s="395"/>
      <c r="Q62" s="395"/>
      <c r="R62" s="395"/>
      <c r="S62" s="395"/>
    </row>
    <row r="63" spans="1:19" ht="12.75" customHeight="1" x14ac:dyDescent="0.2">
      <c r="A63" s="286" t="s">
        <v>238</v>
      </c>
      <c r="B63" s="287"/>
      <c r="C63" s="287"/>
      <c r="D63" s="287"/>
      <c r="E63" s="288"/>
      <c r="F63" s="10">
        <v>180</v>
      </c>
      <c r="G63" s="44">
        <v>-919902.59000000008</v>
      </c>
      <c r="H63" s="48">
        <v>-17417272.16</v>
      </c>
      <c r="I63" s="49">
        <f t="shared" si="0"/>
        <v>-18337174.75</v>
      </c>
      <c r="J63" s="44">
        <v>-499280.9599999999</v>
      </c>
      <c r="K63" s="48">
        <v>-18371763.879999992</v>
      </c>
      <c r="L63" s="49">
        <f t="shared" si="1"/>
        <v>-18871044.839999992</v>
      </c>
      <c r="N63" s="395"/>
      <c r="O63" s="395"/>
      <c r="P63" s="395"/>
      <c r="Q63" s="395"/>
      <c r="R63" s="395"/>
      <c r="S63" s="395"/>
    </row>
    <row r="64" spans="1:19" ht="12.75" customHeight="1" x14ac:dyDescent="0.2">
      <c r="A64" s="286" t="s">
        <v>239</v>
      </c>
      <c r="B64" s="287"/>
      <c r="C64" s="287"/>
      <c r="D64" s="287"/>
      <c r="E64" s="288"/>
      <c r="F64" s="10">
        <v>181</v>
      </c>
      <c r="G64" s="44">
        <v>-16460437.049999997</v>
      </c>
      <c r="H64" s="48">
        <v>-112119419.58000001</v>
      </c>
      <c r="I64" s="49">
        <f t="shared" si="0"/>
        <v>-128579856.63000001</v>
      </c>
      <c r="J64" s="44">
        <v>-11034204.25</v>
      </c>
      <c r="K64" s="48">
        <v>-78737184.769999936</v>
      </c>
      <c r="L64" s="49">
        <f t="shared" si="1"/>
        <v>-89771389.019999936</v>
      </c>
      <c r="N64" s="395"/>
      <c r="O64" s="395"/>
      <c r="P64" s="395"/>
      <c r="Q64" s="395"/>
      <c r="R64" s="395"/>
      <c r="S64" s="395"/>
    </row>
    <row r="65" spans="1:19" ht="12.75" customHeight="1" x14ac:dyDescent="0.2">
      <c r="A65" s="286" t="s">
        <v>240</v>
      </c>
      <c r="B65" s="287"/>
      <c r="C65" s="287"/>
      <c r="D65" s="287"/>
      <c r="E65" s="288"/>
      <c r="F65" s="10">
        <v>182</v>
      </c>
      <c r="G65" s="44">
        <v>-11758913.790000001</v>
      </c>
      <c r="H65" s="48">
        <v>-67851439.549999967</v>
      </c>
      <c r="I65" s="49">
        <f t="shared" si="0"/>
        <v>-79610353.339999974</v>
      </c>
      <c r="J65" s="44">
        <v>-10448696.979999997</v>
      </c>
      <c r="K65" s="48">
        <v>-62445662.389999971</v>
      </c>
      <c r="L65" s="49">
        <f t="shared" si="1"/>
        <v>-72894359.369999975</v>
      </c>
      <c r="N65" s="395"/>
      <c r="O65" s="395"/>
      <c r="P65" s="395"/>
      <c r="Q65" s="395"/>
      <c r="R65" s="395"/>
      <c r="S65" s="395"/>
    </row>
    <row r="66" spans="1:19" ht="12.75" customHeight="1" x14ac:dyDescent="0.2">
      <c r="A66" s="289" t="s">
        <v>241</v>
      </c>
      <c r="B66" s="287"/>
      <c r="C66" s="287"/>
      <c r="D66" s="287"/>
      <c r="E66" s="288"/>
      <c r="F66" s="10">
        <v>183</v>
      </c>
      <c r="G66" s="50">
        <f>SUM(G67:G73)</f>
        <v>-33382249.399999995</v>
      </c>
      <c r="H66" s="51">
        <f>SUM(H67:H73)</f>
        <v>-32605482.73</v>
      </c>
      <c r="I66" s="49">
        <f t="shared" si="0"/>
        <v>-65987732.129999995</v>
      </c>
      <c r="J66" s="50">
        <f>SUM(J67:J73)</f>
        <v>-37684749.899999999</v>
      </c>
      <c r="K66" s="51">
        <f>SUM(K67:K73)</f>
        <v>-53106791.999999925</v>
      </c>
      <c r="L66" s="49">
        <f t="shared" si="1"/>
        <v>-90791541.899999917</v>
      </c>
      <c r="N66" s="395"/>
      <c r="O66" s="395"/>
      <c r="P66" s="395"/>
      <c r="Q66" s="395"/>
      <c r="R66" s="395"/>
      <c r="S66" s="395"/>
    </row>
    <row r="67" spans="1:19" ht="24.75" customHeight="1" x14ac:dyDescent="0.2">
      <c r="A67" s="286" t="s">
        <v>242</v>
      </c>
      <c r="B67" s="287"/>
      <c r="C67" s="287"/>
      <c r="D67" s="287"/>
      <c r="E67" s="288"/>
      <c r="F67" s="10">
        <v>184</v>
      </c>
      <c r="G67" s="44"/>
      <c r="H67" s="48">
        <v>0</v>
      </c>
      <c r="I67" s="49">
        <f t="shared" si="0"/>
        <v>0</v>
      </c>
      <c r="J67" s="44">
        <v>0</v>
      </c>
      <c r="K67" s="48">
        <v>0</v>
      </c>
      <c r="L67" s="49">
        <f t="shared" si="1"/>
        <v>0</v>
      </c>
      <c r="N67" s="395"/>
      <c r="O67" s="395"/>
      <c r="P67" s="395"/>
      <c r="Q67" s="395"/>
      <c r="R67" s="395"/>
      <c r="S67" s="395"/>
    </row>
    <row r="68" spans="1:19" ht="12.75" customHeight="1" x14ac:dyDescent="0.2">
      <c r="A68" s="286" t="s">
        <v>243</v>
      </c>
      <c r="B68" s="287"/>
      <c r="C68" s="287"/>
      <c r="D68" s="287"/>
      <c r="E68" s="288"/>
      <c r="F68" s="10">
        <v>185</v>
      </c>
      <c r="G68" s="44"/>
      <c r="H68" s="48">
        <v>0</v>
      </c>
      <c r="I68" s="49">
        <f t="shared" si="0"/>
        <v>0</v>
      </c>
      <c r="J68" s="44">
        <v>0</v>
      </c>
      <c r="K68" s="48">
        <v>0</v>
      </c>
      <c r="L68" s="49">
        <f t="shared" si="1"/>
        <v>0</v>
      </c>
      <c r="N68" s="395"/>
      <c r="O68" s="395"/>
      <c r="P68" s="395"/>
      <c r="Q68" s="395"/>
      <c r="R68" s="395"/>
      <c r="S68" s="395"/>
    </row>
    <row r="69" spans="1:19" ht="12.75" customHeight="1" x14ac:dyDescent="0.2">
      <c r="A69" s="286" t="s">
        <v>244</v>
      </c>
      <c r="B69" s="287"/>
      <c r="C69" s="287"/>
      <c r="D69" s="287"/>
      <c r="E69" s="288"/>
      <c r="F69" s="10">
        <v>186</v>
      </c>
      <c r="G69" s="44">
        <v>-11965035.380000001</v>
      </c>
      <c r="H69" s="48">
        <v>-23886817.900000002</v>
      </c>
      <c r="I69" s="49">
        <f t="shared" si="0"/>
        <v>-35851853.280000001</v>
      </c>
      <c r="J69" s="44">
        <v>-1959677.0799999984</v>
      </c>
      <c r="K69" s="48">
        <v>-29551443.689999964</v>
      </c>
      <c r="L69" s="49">
        <f t="shared" si="1"/>
        <v>-31511120.769999962</v>
      </c>
      <c r="N69" s="395"/>
      <c r="O69" s="395"/>
      <c r="P69" s="395"/>
      <c r="Q69" s="395"/>
      <c r="R69" s="395"/>
      <c r="S69" s="395"/>
    </row>
    <row r="70" spans="1:19" ht="15.75" customHeight="1" x14ac:dyDescent="0.2">
      <c r="A70" s="286" t="s">
        <v>245</v>
      </c>
      <c r="B70" s="287"/>
      <c r="C70" s="287"/>
      <c r="D70" s="287"/>
      <c r="E70" s="288"/>
      <c r="F70" s="10">
        <v>187</v>
      </c>
      <c r="G70" s="44">
        <v>-90065.45</v>
      </c>
      <c r="H70" s="48">
        <v>-614905.55999999994</v>
      </c>
      <c r="I70" s="49">
        <f t="shared" si="0"/>
        <v>-704971.00999999989</v>
      </c>
      <c r="J70" s="44">
        <v>-42814.219999999907</v>
      </c>
      <c r="K70" s="48">
        <v>-400283.71999999898</v>
      </c>
      <c r="L70" s="49">
        <f t="shared" si="1"/>
        <v>-443097.9399999989</v>
      </c>
      <c r="N70" s="395"/>
      <c r="O70" s="395"/>
      <c r="P70" s="395"/>
      <c r="Q70" s="395"/>
      <c r="R70" s="395"/>
      <c r="S70" s="395"/>
    </row>
    <row r="71" spans="1:19" ht="16.5" customHeight="1" x14ac:dyDescent="0.2">
      <c r="A71" s="286" t="s">
        <v>246</v>
      </c>
      <c r="B71" s="287"/>
      <c r="C71" s="287"/>
      <c r="D71" s="287"/>
      <c r="E71" s="288"/>
      <c r="F71" s="10">
        <v>188</v>
      </c>
      <c r="G71" s="44"/>
      <c r="H71" s="48">
        <v>-1304540.47</v>
      </c>
      <c r="I71" s="49">
        <f t="shared" si="0"/>
        <v>-1304540.47</v>
      </c>
      <c r="J71" s="44">
        <v>0</v>
      </c>
      <c r="K71" s="48">
        <v>-19858.929999999968</v>
      </c>
      <c r="L71" s="49">
        <f t="shared" si="1"/>
        <v>-19858.929999999968</v>
      </c>
      <c r="N71" s="395"/>
      <c r="O71" s="395"/>
      <c r="P71" s="395"/>
      <c r="Q71" s="395"/>
      <c r="R71" s="395"/>
      <c r="S71" s="395"/>
    </row>
    <row r="72" spans="1:19" ht="12.75" customHeight="1" x14ac:dyDescent="0.2">
      <c r="A72" s="286" t="s">
        <v>247</v>
      </c>
      <c r="B72" s="287"/>
      <c r="C72" s="287"/>
      <c r="D72" s="287"/>
      <c r="E72" s="288"/>
      <c r="F72" s="10">
        <v>189</v>
      </c>
      <c r="G72" s="44">
        <v>-21024586.729999997</v>
      </c>
      <c r="H72" s="48">
        <v>-4136020.6100000003</v>
      </c>
      <c r="I72" s="49">
        <f t="shared" ref="I72:I99" si="2">G72+H72</f>
        <v>-25160607.339999996</v>
      </c>
      <c r="J72" s="44">
        <v>-35388905.770000003</v>
      </c>
      <c r="K72" s="48">
        <v>-19244368.649999965</v>
      </c>
      <c r="L72" s="49">
        <f t="shared" ref="L72:L99" si="3">J72+K72</f>
        <v>-54633274.419999972</v>
      </c>
      <c r="N72" s="395"/>
      <c r="O72" s="395"/>
      <c r="P72" s="395"/>
      <c r="Q72" s="395"/>
      <c r="R72" s="395"/>
      <c r="S72" s="395"/>
    </row>
    <row r="73" spans="1:19" ht="12.75" customHeight="1" x14ac:dyDescent="0.2">
      <c r="A73" s="286" t="s">
        <v>248</v>
      </c>
      <c r="B73" s="287"/>
      <c r="C73" s="287"/>
      <c r="D73" s="287"/>
      <c r="E73" s="288"/>
      <c r="F73" s="10">
        <v>190</v>
      </c>
      <c r="G73" s="44">
        <v>-302561.84000000003</v>
      </c>
      <c r="H73" s="48">
        <v>-2663198.1900000023</v>
      </c>
      <c r="I73" s="49">
        <f t="shared" si="2"/>
        <v>-2965760.0300000021</v>
      </c>
      <c r="J73" s="44">
        <v>-293352.82999999984</v>
      </c>
      <c r="K73" s="48">
        <v>-3890837.0099999965</v>
      </c>
      <c r="L73" s="49">
        <f t="shared" si="3"/>
        <v>-4184189.8399999961</v>
      </c>
      <c r="N73" s="395"/>
      <c r="O73" s="395"/>
      <c r="P73" s="395"/>
      <c r="Q73" s="395"/>
      <c r="R73" s="395"/>
      <c r="S73" s="395"/>
    </row>
    <row r="74" spans="1:19" ht="17.25" customHeight="1" x14ac:dyDescent="0.2">
      <c r="A74" s="289" t="s">
        <v>249</v>
      </c>
      <c r="B74" s="287"/>
      <c r="C74" s="287"/>
      <c r="D74" s="287"/>
      <c r="E74" s="288"/>
      <c r="F74" s="10">
        <v>191</v>
      </c>
      <c r="G74" s="50">
        <f>SUM(G75:G76)</f>
        <v>-205590.92</v>
      </c>
      <c r="H74" s="51">
        <f>SUM(H75:H76)</f>
        <v>-11464076.140000001</v>
      </c>
      <c r="I74" s="49">
        <f t="shared" si="2"/>
        <v>-11669667.060000001</v>
      </c>
      <c r="J74" s="50">
        <f>SUM(J75:J76)</f>
        <v>-217563.16999999987</v>
      </c>
      <c r="K74" s="51">
        <f>SUM(K75:K76)</f>
        <v>-10510826.849999977</v>
      </c>
      <c r="L74" s="49">
        <f t="shared" si="3"/>
        <v>-10728390.019999977</v>
      </c>
      <c r="N74" s="395"/>
      <c r="O74" s="395"/>
      <c r="P74" s="395"/>
      <c r="Q74" s="395"/>
      <c r="R74" s="395"/>
      <c r="S74" s="395"/>
    </row>
    <row r="75" spans="1:19" ht="12.75" customHeight="1" x14ac:dyDescent="0.2">
      <c r="A75" s="286" t="s">
        <v>250</v>
      </c>
      <c r="B75" s="287"/>
      <c r="C75" s="287"/>
      <c r="D75" s="287"/>
      <c r="E75" s="288"/>
      <c r="F75" s="10">
        <v>192</v>
      </c>
      <c r="G75" s="44"/>
      <c r="H75" s="48"/>
      <c r="I75" s="49">
        <f t="shared" si="2"/>
        <v>0</v>
      </c>
      <c r="J75" s="44"/>
      <c r="K75" s="48">
        <v>0</v>
      </c>
      <c r="L75" s="49">
        <f t="shared" si="3"/>
        <v>0</v>
      </c>
      <c r="N75" s="395"/>
      <c r="O75" s="395"/>
      <c r="P75" s="395"/>
      <c r="Q75" s="395"/>
      <c r="R75" s="395"/>
      <c r="S75" s="395"/>
    </row>
    <row r="76" spans="1:19" ht="12.75" customHeight="1" x14ac:dyDescent="0.2">
      <c r="A76" s="286" t="s">
        <v>251</v>
      </c>
      <c r="B76" s="287"/>
      <c r="C76" s="287"/>
      <c r="D76" s="287"/>
      <c r="E76" s="288"/>
      <c r="F76" s="10">
        <v>193</v>
      </c>
      <c r="G76" s="44">
        <v>-205590.92</v>
      </c>
      <c r="H76" s="48">
        <v>-11464076.140000001</v>
      </c>
      <c r="I76" s="49">
        <f t="shared" si="2"/>
        <v>-11669667.060000001</v>
      </c>
      <c r="J76" s="44">
        <v>-217563.16999999987</v>
      </c>
      <c r="K76" s="48">
        <v>-10510826.849999977</v>
      </c>
      <c r="L76" s="49">
        <f t="shared" si="3"/>
        <v>-10728390.019999977</v>
      </c>
      <c r="N76" s="395"/>
      <c r="O76" s="395"/>
      <c r="P76" s="395"/>
      <c r="Q76" s="395"/>
      <c r="R76" s="395"/>
      <c r="S76" s="395"/>
    </row>
    <row r="77" spans="1:19" ht="12.75" customHeight="1" x14ac:dyDescent="0.2">
      <c r="A77" s="289" t="s">
        <v>252</v>
      </c>
      <c r="B77" s="287"/>
      <c r="C77" s="287"/>
      <c r="D77" s="287"/>
      <c r="E77" s="288"/>
      <c r="F77" s="10">
        <v>194</v>
      </c>
      <c r="G77" s="44"/>
      <c r="H77" s="48">
        <v>-1108915.2000000002</v>
      </c>
      <c r="I77" s="49">
        <f t="shared" si="2"/>
        <v>-1108915.2000000002</v>
      </c>
      <c r="J77" s="44">
        <v>-5865.2999999999884</v>
      </c>
      <c r="K77" s="48">
        <v>-1092997.2799999977</v>
      </c>
      <c r="L77" s="49">
        <f t="shared" si="3"/>
        <v>-1098862.5799999977</v>
      </c>
      <c r="N77" s="395"/>
      <c r="O77" s="395"/>
      <c r="P77" s="395"/>
      <c r="Q77" s="395"/>
      <c r="R77" s="395"/>
      <c r="S77" s="395"/>
    </row>
    <row r="78" spans="1:19" ht="42.75" customHeight="1" x14ac:dyDescent="0.2">
      <c r="A78" s="289" t="s">
        <v>253</v>
      </c>
      <c r="B78" s="290"/>
      <c r="C78" s="290"/>
      <c r="D78" s="290"/>
      <c r="E78" s="305"/>
      <c r="F78" s="10">
        <v>195</v>
      </c>
      <c r="G78" s="50">
        <f>G7+G16+G30+G31+G32+G33+G42+G50+G54+G57+G66+G74+G77</f>
        <v>-395063.81000006397</v>
      </c>
      <c r="H78" s="51">
        <f>H7+H16+H30+H31+H32+H33+H42+H50+H54+H57+H66+H74+H77</f>
        <v>46317397.449999735</v>
      </c>
      <c r="I78" s="49">
        <f t="shared" si="2"/>
        <v>45922333.639999673</v>
      </c>
      <c r="J78" s="50">
        <f>J7+J16+J30+J31+J32+J33+J42+J50+J54+J57+J66+J74+J77</f>
        <v>17164053.279998899</v>
      </c>
      <c r="K78" s="51">
        <f>K7+K16+K30+K31+K32+K33+K42+K50+K54+K57+K66+K74+K77</f>
        <v>69593347.72999844</v>
      </c>
      <c r="L78" s="49">
        <f t="shared" si="3"/>
        <v>86757401.009997338</v>
      </c>
      <c r="N78" s="395"/>
      <c r="O78" s="395"/>
      <c r="P78" s="395"/>
      <c r="Q78" s="395"/>
      <c r="R78" s="395"/>
      <c r="S78" s="395"/>
    </row>
    <row r="79" spans="1:19" ht="12.75" customHeight="1" x14ac:dyDescent="0.2">
      <c r="A79" s="289" t="s">
        <v>254</v>
      </c>
      <c r="B79" s="287"/>
      <c r="C79" s="287"/>
      <c r="D79" s="287"/>
      <c r="E79" s="288"/>
      <c r="F79" s="10">
        <v>196</v>
      </c>
      <c r="G79" s="50">
        <f>SUM(G80:G81)</f>
        <v>0</v>
      </c>
      <c r="H79" s="51">
        <f>SUM(H80:H81)</f>
        <v>-9263479.4899999481</v>
      </c>
      <c r="I79" s="49">
        <f t="shared" si="2"/>
        <v>-9263479.4899999481</v>
      </c>
      <c r="J79" s="50">
        <f>SUM(J80:J81)</f>
        <v>-1049512.8100000003</v>
      </c>
      <c r="K79" s="51">
        <f>SUM(K80:K81)</f>
        <v>-9741888.2999995407</v>
      </c>
      <c r="L79" s="49">
        <f t="shared" si="3"/>
        <v>-10791401.109999541</v>
      </c>
      <c r="N79" s="395"/>
      <c r="O79" s="395"/>
      <c r="P79" s="395"/>
      <c r="Q79" s="395"/>
      <c r="R79" s="395"/>
      <c r="S79" s="395"/>
    </row>
    <row r="80" spans="1:19" ht="12.75" customHeight="1" x14ac:dyDescent="0.2">
      <c r="A80" s="286" t="s">
        <v>255</v>
      </c>
      <c r="B80" s="287"/>
      <c r="C80" s="287"/>
      <c r="D80" s="287"/>
      <c r="E80" s="288"/>
      <c r="F80" s="10">
        <v>197</v>
      </c>
      <c r="G80" s="44"/>
      <c r="H80" s="48"/>
      <c r="I80" s="49">
        <f t="shared" si="2"/>
        <v>0</v>
      </c>
      <c r="J80" s="44"/>
      <c r="K80" s="48">
        <v>0</v>
      </c>
      <c r="L80" s="49">
        <f t="shared" si="3"/>
        <v>0</v>
      </c>
      <c r="N80" s="395"/>
      <c r="O80" s="395"/>
      <c r="P80" s="395"/>
      <c r="Q80" s="395"/>
      <c r="R80" s="395"/>
      <c r="S80" s="395"/>
    </row>
    <row r="81" spans="1:19" ht="12.75" customHeight="1" x14ac:dyDescent="0.2">
      <c r="A81" s="286" t="s">
        <v>256</v>
      </c>
      <c r="B81" s="287"/>
      <c r="C81" s="287"/>
      <c r="D81" s="287"/>
      <c r="E81" s="288"/>
      <c r="F81" s="10">
        <v>198</v>
      </c>
      <c r="G81" s="44"/>
      <c r="H81" s="48">
        <v>-9263479.4899999481</v>
      </c>
      <c r="I81" s="49">
        <f t="shared" si="2"/>
        <v>-9263479.4899999481</v>
      </c>
      <c r="J81" s="44">
        <v>-1049512.8100000003</v>
      </c>
      <c r="K81" s="48">
        <v>-9741888.2999995407</v>
      </c>
      <c r="L81" s="49">
        <f t="shared" si="3"/>
        <v>-10791401.109999541</v>
      </c>
      <c r="N81" s="395"/>
      <c r="O81" s="395"/>
      <c r="P81" s="395"/>
      <c r="Q81" s="395"/>
      <c r="R81" s="395"/>
      <c r="S81" s="395"/>
    </row>
    <row r="82" spans="1:19" ht="24" customHeight="1" x14ac:dyDescent="0.2">
      <c r="A82" s="289" t="s">
        <v>257</v>
      </c>
      <c r="B82" s="287"/>
      <c r="C82" s="287"/>
      <c r="D82" s="287"/>
      <c r="E82" s="288"/>
      <c r="F82" s="10">
        <v>199</v>
      </c>
      <c r="G82" s="50">
        <f>G78+G79</f>
        <v>-395063.81000006397</v>
      </c>
      <c r="H82" s="51">
        <f>H78+H79</f>
        <v>37053917.959999785</v>
      </c>
      <c r="I82" s="49">
        <f t="shared" si="2"/>
        <v>36658854.149999723</v>
      </c>
      <c r="J82" s="50">
        <f>J78+J79</f>
        <v>16114540.469998898</v>
      </c>
      <c r="K82" s="51">
        <f>K78+K79</f>
        <v>59851459.429998897</v>
      </c>
      <c r="L82" s="49">
        <f>J82+K82</f>
        <v>75965999.899997801</v>
      </c>
      <c r="N82" s="395"/>
      <c r="O82" s="395"/>
      <c r="P82" s="395"/>
      <c r="Q82" s="395"/>
      <c r="R82" s="395"/>
      <c r="S82" s="395"/>
    </row>
    <row r="83" spans="1:19" ht="12.75" customHeight="1" x14ac:dyDescent="0.2">
      <c r="A83" s="289" t="s">
        <v>180</v>
      </c>
      <c r="B83" s="290"/>
      <c r="C83" s="290"/>
      <c r="D83" s="290"/>
      <c r="E83" s="305"/>
      <c r="F83" s="10">
        <v>200</v>
      </c>
      <c r="G83" s="44"/>
      <c r="H83" s="48"/>
      <c r="I83" s="49">
        <f t="shared" si="2"/>
        <v>0</v>
      </c>
      <c r="J83" s="44"/>
      <c r="K83" s="48"/>
      <c r="L83" s="49">
        <f t="shared" si="3"/>
        <v>0</v>
      </c>
      <c r="N83" s="395"/>
      <c r="O83" s="395"/>
      <c r="P83" s="395"/>
      <c r="Q83" s="395"/>
      <c r="R83" s="395"/>
      <c r="S83" s="395"/>
    </row>
    <row r="84" spans="1:19" ht="12.75" customHeight="1" x14ac:dyDescent="0.2">
      <c r="A84" s="289" t="s">
        <v>181</v>
      </c>
      <c r="B84" s="290"/>
      <c r="C84" s="290"/>
      <c r="D84" s="290"/>
      <c r="E84" s="305"/>
      <c r="F84" s="10">
        <v>201</v>
      </c>
      <c r="G84" s="44"/>
      <c r="H84" s="48"/>
      <c r="I84" s="49">
        <f t="shared" si="2"/>
        <v>0</v>
      </c>
      <c r="J84" s="44"/>
      <c r="K84" s="48"/>
      <c r="L84" s="49">
        <f t="shared" si="3"/>
        <v>0</v>
      </c>
      <c r="N84" s="395"/>
      <c r="O84" s="395"/>
      <c r="P84" s="395"/>
      <c r="Q84" s="395"/>
      <c r="R84" s="395"/>
      <c r="S84" s="395"/>
    </row>
    <row r="85" spans="1:19" ht="12.75" customHeight="1" x14ac:dyDescent="0.2">
      <c r="A85" s="289" t="s">
        <v>258</v>
      </c>
      <c r="B85" s="290"/>
      <c r="C85" s="290"/>
      <c r="D85" s="290"/>
      <c r="E85" s="290"/>
      <c r="F85" s="10">
        <v>202</v>
      </c>
      <c r="G85" s="44">
        <f>+G7+G16+G30+G31+G32+G81</f>
        <v>367764495.82999992</v>
      </c>
      <c r="H85" s="44">
        <f>+H7+H16+H30+H31+H32+H81</f>
        <v>906670645.91999984</v>
      </c>
      <c r="I85" s="55">
        <f t="shared" si="2"/>
        <v>1274435141.7499998</v>
      </c>
      <c r="J85" s="44">
        <f>+J7+J16+J30+J31+J32+J81</f>
        <v>374197947.01999885</v>
      </c>
      <c r="K85" s="51">
        <f>+K7+K16+K30+K31+K32+K81</f>
        <v>879848752.54999781</v>
      </c>
      <c r="L85" s="55">
        <f t="shared" si="3"/>
        <v>1254046699.5699966</v>
      </c>
      <c r="N85" s="395"/>
      <c r="O85" s="395"/>
      <c r="P85" s="395"/>
      <c r="Q85" s="395"/>
      <c r="R85" s="395"/>
      <c r="S85" s="395"/>
    </row>
    <row r="86" spans="1:19" ht="12.75" customHeight="1" x14ac:dyDescent="0.2">
      <c r="A86" s="289" t="s">
        <v>259</v>
      </c>
      <c r="B86" s="290"/>
      <c r="C86" s="290"/>
      <c r="D86" s="290"/>
      <c r="E86" s="290"/>
      <c r="F86" s="10">
        <v>203</v>
      </c>
      <c r="G86" s="44">
        <f>+G33+G42+G50+G54+G57+G66+G74+G77+G80</f>
        <v>-368159559.63999999</v>
      </c>
      <c r="H86" s="44">
        <f>+H33+H42+H50+H54+H57+H66+H74+H77+H80</f>
        <v>-869616727.96000004</v>
      </c>
      <c r="I86" s="55">
        <f t="shared" si="2"/>
        <v>-1237776287.5999999</v>
      </c>
      <c r="J86" s="44">
        <f>+J33+J42+J50+J54+J57+J66+J74+J77+J80</f>
        <v>-358083406.54999995</v>
      </c>
      <c r="K86" s="51">
        <f>+K33+K42+K50+K54+K57+K66+K74+K77+K80</f>
        <v>-819997293.11999893</v>
      </c>
      <c r="L86" s="55">
        <f t="shared" si="3"/>
        <v>-1178080699.6699989</v>
      </c>
      <c r="N86" s="395"/>
      <c r="O86" s="395"/>
      <c r="P86" s="395"/>
      <c r="Q86" s="395"/>
      <c r="R86" s="395"/>
      <c r="S86" s="395"/>
    </row>
    <row r="87" spans="1:19" ht="12.75" customHeight="1" x14ac:dyDescent="0.2">
      <c r="A87" s="289" t="s">
        <v>260</v>
      </c>
      <c r="B87" s="287"/>
      <c r="C87" s="287"/>
      <c r="D87" s="287"/>
      <c r="E87" s="287"/>
      <c r="F87" s="10">
        <v>204</v>
      </c>
      <c r="G87" s="50">
        <f>SUM(G88:G94)-G95</f>
        <v>-11168023.810000001</v>
      </c>
      <c r="H87" s="51">
        <f>SUM(H88:H94)-H95</f>
        <v>-21734246.640000001</v>
      </c>
      <c r="I87" s="49">
        <f t="shared" si="2"/>
        <v>-32902270.450000003</v>
      </c>
      <c r="J87" s="50">
        <f>SUM(J88:J94)-J95</f>
        <v>17932856.399999991</v>
      </c>
      <c r="K87" s="51">
        <f>SUM(K88:K94)-K95</f>
        <v>20743195.939999904</v>
      </c>
      <c r="L87" s="49">
        <f t="shared" si="3"/>
        <v>38676052.339999899</v>
      </c>
      <c r="N87" s="395"/>
      <c r="O87" s="395"/>
      <c r="P87" s="395"/>
      <c r="Q87" s="395"/>
      <c r="R87" s="395"/>
      <c r="S87" s="395"/>
    </row>
    <row r="88" spans="1:19" ht="25.5" customHeight="1" x14ac:dyDescent="0.2">
      <c r="A88" s="286" t="s">
        <v>261</v>
      </c>
      <c r="B88" s="287"/>
      <c r="C88" s="287"/>
      <c r="D88" s="287"/>
      <c r="E88" s="287"/>
      <c r="F88" s="10">
        <v>205</v>
      </c>
      <c r="G88" s="44"/>
      <c r="H88" s="48"/>
      <c r="I88" s="49">
        <f t="shared" si="2"/>
        <v>0</v>
      </c>
      <c r="J88" s="44"/>
      <c r="K88" s="48"/>
      <c r="L88" s="49">
        <f t="shared" si="3"/>
        <v>0</v>
      </c>
      <c r="N88" s="395"/>
      <c r="O88" s="395"/>
      <c r="P88" s="395"/>
      <c r="Q88" s="395"/>
      <c r="R88" s="395"/>
      <c r="S88" s="395"/>
    </row>
    <row r="89" spans="1:19" ht="23.25" customHeight="1" x14ac:dyDescent="0.2">
      <c r="A89" s="286" t="s">
        <v>262</v>
      </c>
      <c r="B89" s="287"/>
      <c r="C89" s="287"/>
      <c r="D89" s="287"/>
      <c r="E89" s="287"/>
      <c r="F89" s="10">
        <v>206</v>
      </c>
      <c r="G89" s="44">
        <v>-11168023.810000001</v>
      </c>
      <c r="H89" s="48">
        <v>-21734246.640000001</v>
      </c>
      <c r="I89" s="49">
        <f t="shared" si="2"/>
        <v>-32902270.450000003</v>
      </c>
      <c r="J89" s="44">
        <v>22416070.510000002</v>
      </c>
      <c r="K89" s="48">
        <v>25928994.920000006</v>
      </c>
      <c r="L89" s="49">
        <f t="shared" si="3"/>
        <v>48345065.430000007</v>
      </c>
      <c r="N89" s="395"/>
      <c r="O89" s="395"/>
      <c r="P89" s="395"/>
      <c r="Q89" s="395"/>
      <c r="R89" s="395"/>
      <c r="S89" s="395"/>
    </row>
    <row r="90" spans="1:19" ht="24.75" customHeight="1" x14ac:dyDescent="0.2">
      <c r="A90" s="286" t="s">
        <v>263</v>
      </c>
      <c r="B90" s="287"/>
      <c r="C90" s="287"/>
      <c r="D90" s="287"/>
      <c r="E90" s="287"/>
      <c r="F90" s="10">
        <v>207</v>
      </c>
      <c r="G90" s="44"/>
      <c r="H90" s="48"/>
      <c r="I90" s="49">
        <f t="shared" si="2"/>
        <v>0</v>
      </c>
      <c r="J90" s="44">
        <v>0</v>
      </c>
      <c r="K90" s="48"/>
      <c r="L90" s="49">
        <f t="shared" si="3"/>
        <v>0</v>
      </c>
      <c r="N90" s="395"/>
      <c r="O90" s="395"/>
      <c r="P90" s="395"/>
      <c r="Q90" s="395"/>
      <c r="R90" s="395"/>
      <c r="S90" s="395"/>
    </row>
    <row r="91" spans="1:19" ht="24.75" customHeight="1" x14ac:dyDescent="0.2">
      <c r="A91" s="286" t="s">
        <v>264</v>
      </c>
      <c r="B91" s="287"/>
      <c r="C91" s="287"/>
      <c r="D91" s="287"/>
      <c r="E91" s="287"/>
      <c r="F91" s="10">
        <v>208</v>
      </c>
      <c r="G91" s="44"/>
      <c r="H91" s="48"/>
      <c r="I91" s="49">
        <f t="shared" si="2"/>
        <v>0</v>
      </c>
      <c r="J91" s="44">
        <v>0</v>
      </c>
      <c r="K91" s="48"/>
      <c r="L91" s="49">
        <f t="shared" si="3"/>
        <v>0</v>
      </c>
      <c r="N91" s="395"/>
      <c r="O91" s="395"/>
      <c r="P91" s="395"/>
      <c r="Q91" s="395"/>
      <c r="R91" s="395"/>
      <c r="S91" s="395"/>
    </row>
    <row r="92" spans="1:19" ht="21" customHeight="1" x14ac:dyDescent="0.2">
      <c r="A92" s="295" t="s">
        <v>265</v>
      </c>
      <c r="B92" s="296"/>
      <c r="C92" s="296"/>
      <c r="D92" s="296"/>
      <c r="E92" s="297"/>
      <c r="F92" s="10">
        <v>209</v>
      </c>
      <c r="G92" s="44"/>
      <c r="H92" s="48"/>
      <c r="I92" s="49">
        <f t="shared" si="2"/>
        <v>0</v>
      </c>
      <c r="J92" s="44">
        <v>0</v>
      </c>
      <c r="K92" s="48"/>
      <c r="L92" s="49">
        <f t="shared" si="3"/>
        <v>0</v>
      </c>
      <c r="N92" s="395"/>
      <c r="O92" s="395"/>
      <c r="P92" s="395"/>
      <c r="Q92" s="395"/>
      <c r="R92" s="395"/>
      <c r="S92" s="395"/>
    </row>
    <row r="93" spans="1:19" ht="24" customHeight="1" x14ac:dyDescent="0.2">
      <c r="A93" s="295" t="s">
        <v>266</v>
      </c>
      <c r="B93" s="296"/>
      <c r="C93" s="296"/>
      <c r="D93" s="296"/>
      <c r="E93" s="297"/>
      <c r="F93" s="10">
        <v>210</v>
      </c>
      <c r="G93" s="44"/>
      <c r="H93" s="48"/>
      <c r="I93" s="49">
        <f t="shared" si="2"/>
        <v>0</v>
      </c>
      <c r="J93" s="44">
        <v>0</v>
      </c>
      <c r="K93" s="48"/>
      <c r="L93" s="49">
        <f t="shared" si="3"/>
        <v>0</v>
      </c>
      <c r="N93" s="395"/>
      <c r="O93" s="395"/>
      <c r="P93" s="395"/>
      <c r="Q93" s="395"/>
      <c r="R93" s="395"/>
      <c r="S93" s="395"/>
    </row>
    <row r="94" spans="1:19" ht="21" customHeight="1" x14ac:dyDescent="0.2">
      <c r="A94" s="295" t="s">
        <v>267</v>
      </c>
      <c r="B94" s="296"/>
      <c r="C94" s="296"/>
      <c r="D94" s="296"/>
      <c r="E94" s="297"/>
      <c r="F94" s="10">
        <v>211</v>
      </c>
      <c r="G94" s="44"/>
      <c r="H94" s="48"/>
      <c r="I94" s="49">
        <f t="shared" si="2"/>
        <v>0</v>
      </c>
      <c r="J94" s="44">
        <v>0</v>
      </c>
      <c r="K94" s="48"/>
      <c r="L94" s="49">
        <f t="shared" si="3"/>
        <v>0</v>
      </c>
      <c r="N94" s="395"/>
      <c r="O94" s="395"/>
      <c r="P94" s="395"/>
      <c r="Q94" s="395"/>
      <c r="R94" s="395"/>
      <c r="S94" s="395"/>
    </row>
    <row r="95" spans="1:19" ht="12.75" customHeight="1" x14ac:dyDescent="0.2">
      <c r="A95" s="286" t="s">
        <v>268</v>
      </c>
      <c r="B95" s="287"/>
      <c r="C95" s="287"/>
      <c r="D95" s="287"/>
      <c r="E95" s="287"/>
      <c r="F95" s="10">
        <v>212</v>
      </c>
      <c r="G95" s="44"/>
      <c r="H95" s="48"/>
      <c r="I95" s="49">
        <f t="shared" si="2"/>
        <v>0</v>
      </c>
      <c r="J95" s="44">
        <v>4483214.1100000096</v>
      </c>
      <c r="K95" s="48">
        <v>5185798.9800001001</v>
      </c>
      <c r="L95" s="49">
        <f t="shared" si="3"/>
        <v>9669013.0900001097</v>
      </c>
      <c r="N95" s="395"/>
      <c r="O95" s="395"/>
      <c r="P95" s="395"/>
      <c r="Q95" s="395"/>
      <c r="R95" s="395"/>
      <c r="S95" s="395"/>
    </row>
    <row r="96" spans="1:19" ht="12.75" customHeight="1" x14ac:dyDescent="0.2">
      <c r="A96" s="289" t="s">
        <v>269</v>
      </c>
      <c r="B96" s="287"/>
      <c r="C96" s="287"/>
      <c r="D96" s="287"/>
      <c r="E96" s="287"/>
      <c r="F96" s="10">
        <v>213</v>
      </c>
      <c r="G96" s="50">
        <f>G82+G87</f>
        <v>-11563087.620000064</v>
      </c>
      <c r="H96" s="51">
        <f>H82+H87</f>
        <v>15319671.319999784</v>
      </c>
      <c r="I96" s="49">
        <f t="shared" si="2"/>
        <v>3756583.6999997199</v>
      </c>
      <c r="J96" s="50">
        <f>J82+J87</f>
        <v>34047396.869998887</v>
      </c>
      <c r="K96" s="51">
        <f>K82+K87</f>
        <v>80594655.369998798</v>
      </c>
      <c r="L96" s="49">
        <f t="shared" si="3"/>
        <v>114642052.23999768</v>
      </c>
      <c r="N96" s="395"/>
      <c r="O96" s="395"/>
      <c r="P96" s="395"/>
      <c r="Q96" s="395"/>
      <c r="R96" s="395"/>
      <c r="S96" s="395"/>
    </row>
    <row r="97" spans="1:19" ht="12.75" customHeight="1" x14ac:dyDescent="0.2">
      <c r="A97" s="289" t="s">
        <v>180</v>
      </c>
      <c r="B97" s="290"/>
      <c r="C97" s="290"/>
      <c r="D97" s="290"/>
      <c r="E97" s="305"/>
      <c r="F97" s="10">
        <v>214</v>
      </c>
      <c r="G97" s="44"/>
      <c r="H97" s="48"/>
      <c r="I97" s="49">
        <f t="shared" si="2"/>
        <v>0</v>
      </c>
      <c r="J97" s="44"/>
      <c r="K97" s="48"/>
      <c r="L97" s="49">
        <f t="shared" si="3"/>
        <v>0</v>
      </c>
      <c r="N97" s="395"/>
      <c r="O97" s="395"/>
      <c r="P97" s="395"/>
      <c r="Q97" s="395"/>
      <c r="R97" s="395"/>
      <c r="S97" s="395"/>
    </row>
    <row r="98" spans="1:19" ht="12.75" customHeight="1" x14ac:dyDescent="0.2">
      <c r="A98" s="289" t="s">
        <v>181</v>
      </c>
      <c r="B98" s="290"/>
      <c r="C98" s="290"/>
      <c r="D98" s="290"/>
      <c r="E98" s="305"/>
      <c r="F98" s="10">
        <v>215</v>
      </c>
      <c r="G98" s="44"/>
      <c r="H98" s="48"/>
      <c r="I98" s="49">
        <f t="shared" si="2"/>
        <v>0</v>
      </c>
      <c r="J98" s="44"/>
      <c r="K98" s="48"/>
      <c r="L98" s="49">
        <f t="shared" si="3"/>
        <v>0</v>
      </c>
      <c r="N98" s="395"/>
      <c r="O98" s="395"/>
      <c r="P98" s="395"/>
      <c r="Q98" s="395"/>
      <c r="R98" s="395"/>
      <c r="S98" s="395"/>
    </row>
    <row r="99" spans="1:19" ht="16.5" customHeight="1" x14ac:dyDescent="0.2">
      <c r="A99" s="321" t="s">
        <v>270</v>
      </c>
      <c r="B99" s="322"/>
      <c r="C99" s="322"/>
      <c r="D99" s="322"/>
      <c r="E99" s="323"/>
      <c r="F99" s="11">
        <v>216</v>
      </c>
      <c r="G99" s="52">
        <v>0</v>
      </c>
      <c r="H99" s="53">
        <v>0</v>
      </c>
      <c r="I99" s="54">
        <f t="shared" si="2"/>
        <v>0</v>
      </c>
      <c r="J99" s="52">
        <v>0</v>
      </c>
      <c r="K99" s="53">
        <v>0</v>
      </c>
      <c r="L99" s="54">
        <f t="shared" si="3"/>
        <v>0</v>
      </c>
      <c r="N99" s="395"/>
      <c r="O99" s="395"/>
      <c r="P99" s="395"/>
      <c r="Q99" s="395"/>
      <c r="R99" s="395"/>
      <c r="S99" s="395"/>
    </row>
    <row r="100" spans="1:19" x14ac:dyDescent="0.2">
      <c r="A100" s="324" t="s">
        <v>271</v>
      </c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</row>
    <row r="101" spans="1:19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</row>
    <row r="102" spans="1:19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</row>
    <row r="103" spans="1:19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</row>
    <row r="104" spans="1:19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</row>
    <row r="105" spans="1:19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</row>
    <row r="106" spans="1:19" x14ac:dyDescent="0.2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</row>
    <row r="107" spans="1:19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</row>
    <row r="108" spans="1:19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</row>
    <row r="109" spans="1:19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</row>
    <row r="110" spans="1:19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</row>
    <row r="111" spans="1:19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</row>
  </sheetData>
  <mergeCells count="102">
    <mergeCell ref="A1:L1"/>
    <mergeCell ref="A2:L2"/>
    <mergeCell ref="K3:L3"/>
    <mergeCell ref="A4:E5"/>
    <mergeCell ref="F4:F5"/>
    <mergeCell ref="G4:I4"/>
    <mergeCell ref="J4:L4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</mergeCells>
  <dataValidations count="1">
    <dataValidation allowBlank="1" sqref="F7:L99 A101:L65536 M1:IV1048576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6" max="16383" man="1"/>
  </rowBreaks>
  <ignoredErrors>
    <ignoredError sqref="I7:K17 I25:I73 I88:I89 I96" formula="1"/>
    <ignoredError sqref="I18:K19 I24 I74:I84 I87" formula="1" formulaRange="1"/>
    <ignoredError sqref="G20:K23 G18:H19 G24:H24 J24:K24 H74:H84 J74:K84 H87 J87:K87 K85:K86" formulaRange="1"/>
    <ignoredError sqref="G46 G85:G86" unlockedFormula="1"/>
    <ignoredError sqref="I85:I86" formula="1" formulaRange="1" unlockedFormula="1"/>
    <ignoredError sqref="J85:J86 H85:H8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3"/>
  <sheetViews>
    <sheetView view="pageBreakPreview" zoomScaleNormal="100" zoomScaleSheetLayoutView="100" workbookViewId="0">
      <selection activeCell="R31" sqref="R31"/>
    </sheetView>
  </sheetViews>
  <sheetFormatPr defaultRowHeight="12.75" x14ac:dyDescent="0.2"/>
  <cols>
    <col min="1" max="9" width="9.140625" style="35"/>
    <col min="10" max="10" width="11.42578125" style="35" bestFit="1" customWidth="1"/>
    <col min="11" max="11" width="10.140625" style="35" bestFit="1" customWidth="1"/>
    <col min="12" max="16384" width="9.140625" style="35"/>
  </cols>
  <sheetData>
    <row r="1" spans="1:14" ht="19.5" customHeight="1" x14ac:dyDescent="0.25">
      <c r="A1" s="330" t="s">
        <v>272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73"/>
    </row>
    <row r="2" spans="1:14" x14ac:dyDescent="0.2">
      <c r="A2" s="331" t="s">
        <v>387</v>
      </c>
      <c r="B2" s="332"/>
      <c r="C2" s="332"/>
      <c r="D2" s="332"/>
      <c r="E2" s="332"/>
      <c r="F2" s="332"/>
      <c r="G2" s="332"/>
      <c r="H2" s="332"/>
      <c r="I2" s="332"/>
      <c r="J2" s="333"/>
      <c r="K2" s="140"/>
      <c r="L2" s="140"/>
    </row>
    <row r="3" spans="1:14" x14ac:dyDescent="0.2">
      <c r="A3" s="58"/>
      <c r="B3" s="80"/>
      <c r="C3" s="80"/>
      <c r="D3" s="350"/>
      <c r="E3" s="350"/>
      <c r="F3" s="80"/>
      <c r="G3" s="80"/>
      <c r="H3" s="80"/>
      <c r="I3" s="80"/>
      <c r="J3" s="62"/>
      <c r="K3" s="63" t="s">
        <v>52</v>
      </c>
      <c r="L3" s="140"/>
    </row>
    <row r="4" spans="1:14" ht="24" x14ac:dyDescent="0.2">
      <c r="A4" s="334" t="s">
        <v>122</v>
      </c>
      <c r="B4" s="334"/>
      <c r="C4" s="334"/>
      <c r="D4" s="334"/>
      <c r="E4" s="334"/>
      <c r="F4" s="334"/>
      <c r="G4" s="334"/>
      <c r="H4" s="334"/>
      <c r="I4" s="41" t="s">
        <v>123</v>
      </c>
      <c r="J4" s="41" t="s">
        <v>124</v>
      </c>
      <c r="K4" s="41" t="s">
        <v>125</v>
      </c>
    </row>
    <row r="5" spans="1:14" ht="12.75" customHeight="1" x14ac:dyDescent="0.2">
      <c r="A5" s="335">
        <v>1</v>
      </c>
      <c r="B5" s="335"/>
      <c r="C5" s="335"/>
      <c r="D5" s="335"/>
      <c r="E5" s="335"/>
      <c r="F5" s="335"/>
      <c r="G5" s="335"/>
      <c r="H5" s="335"/>
      <c r="I5" s="42">
        <v>2</v>
      </c>
      <c r="J5" s="43" t="s">
        <v>2</v>
      </c>
      <c r="K5" s="43" t="s">
        <v>3</v>
      </c>
    </row>
    <row r="6" spans="1:14" ht="12.75" customHeight="1" x14ac:dyDescent="0.2">
      <c r="A6" s="341" t="s">
        <v>273</v>
      </c>
      <c r="B6" s="342"/>
      <c r="C6" s="342"/>
      <c r="D6" s="342"/>
      <c r="E6" s="342"/>
      <c r="F6" s="342"/>
      <c r="G6" s="342"/>
      <c r="H6" s="343"/>
      <c r="I6" s="39">
        <v>1</v>
      </c>
      <c r="J6" s="40">
        <f>J7+J18+J36</f>
        <v>-153109957.01000142</v>
      </c>
      <c r="K6" s="40">
        <f>K7+K18+K36</f>
        <v>-37630268.350000046</v>
      </c>
      <c r="M6" s="396"/>
      <c r="N6" s="396"/>
    </row>
    <row r="7" spans="1:14" ht="12.75" customHeight="1" x14ac:dyDescent="0.2">
      <c r="A7" s="344" t="s">
        <v>274</v>
      </c>
      <c r="B7" s="337"/>
      <c r="C7" s="337"/>
      <c r="D7" s="337"/>
      <c r="E7" s="337"/>
      <c r="F7" s="337"/>
      <c r="G7" s="337"/>
      <c r="H7" s="338"/>
      <c r="I7" s="14">
        <v>2</v>
      </c>
      <c r="J7" s="36">
        <f>J8+J9</f>
        <v>-62446061.590000197</v>
      </c>
      <c r="K7" s="36">
        <f>K8+K9</f>
        <v>-45056025.056002438</v>
      </c>
      <c r="M7" s="396"/>
      <c r="N7" s="396"/>
    </row>
    <row r="8" spans="1:14" ht="12.75" customHeight="1" x14ac:dyDescent="0.2">
      <c r="A8" s="336" t="s">
        <v>275</v>
      </c>
      <c r="B8" s="337"/>
      <c r="C8" s="337"/>
      <c r="D8" s="337"/>
      <c r="E8" s="337"/>
      <c r="F8" s="337"/>
      <c r="G8" s="337"/>
      <c r="H8" s="338"/>
      <c r="I8" s="14">
        <v>3</v>
      </c>
      <c r="J8" s="20">
        <v>45922333.639999673</v>
      </c>
      <c r="K8" s="20">
        <v>86757401.009997398</v>
      </c>
      <c r="M8" s="396"/>
      <c r="N8" s="396"/>
    </row>
    <row r="9" spans="1:14" ht="12.75" customHeight="1" x14ac:dyDescent="0.2">
      <c r="A9" s="336" t="s">
        <v>276</v>
      </c>
      <c r="B9" s="337"/>
      <c r="C9" s="337"/>
      <c r="D9" s="337"/>
      <c r="E9" s="337"/>
      <c r="F9" s="337"/>
      <c r="G9" s="337"/>
      <c r="H9" s="338"/>
      <c r="I9" s="14">
        <v>4</v>
      </c>
      <c r="J9" s="36">
        <f>SUM(J10:J17)</f>
        <v>-108368395.22999987</v>
      </c>
      <c r="K9" s="36">
        <f>SUM(K10:K17)</f>
        <v>-131813426.06599984</v>
      </c>
      <c r="M9" s="396"/>
      <c r="N9" s="396"/>
    </row>
    <row r="10" spans="1:14" ht="12.75" customHeight="1" x14ac:dyDescent="0.2">
      <c r="A10" s="336" t="s">
        <v>277</v>
      </c>
      <c r="B10" s="337"/>
      <c r="C10" s="337"/>
      <c r="D10" s="337"/>
      <c r="E10" s="337"/>
      <c r="F10" s="337"/>
      <c r="G10" s="337"/>
      <c r="H10" s="338"/>
      <c r="I10" s="14">
        <v>5</v>
      </c>
      <c r="J10" s="20">
        <v>15837150.74</v>
      </c>
      <c r="K10" s="20">
        <v>15649800.239999995</v>
      </c>
      <c r="M10" s="396"/>
      <c r="N10" s="396"/>
    </row>
    <row r="11" spans="1:14" ht="12.75" customHeight="1" x14ac:dyDescent="0.2">
      <c r="A11" s="336" t="s">
        <v>278</v>
      </c>
      <c r="B11" s="337"/>
      <c r="C11" s="337"/>
      <c r="D11" s="337"/>
      <c r="E11" s="337"/>
      <c r="F11" s="337"/>
      <c r="G11" s="337"/>
      <c r="H11" s="338"/>
      <c r="I11" s="14">
        <v>6</v>
      </c>
      <c r="J11" s="20">
        <v>2500024.0099999998</v>
      </c>
      <c r="K11" s="20">
        <v>3221244.5999999968</v>
      </c>
      <c r="M11" s="396"/>
      <c r="N11" s="396"/>
    </row>
    <row r="12" spans="1:14" ht="12.75" customHeight="1" x14ac:dyDescent="0.2">
      <c r="A12" s="336" t="s">
        <v>279</v>
      </c>
      <c r="B12" s="337"/>
      <c r="C12" s="337"/>
      <c r="D12" s="337"/>
      <c r="E12" s="337"/>
      <c r="F12" s="337"/>
      <c r="G12" s="337"/>
      <c r="H12" s="338"/>
      <c r="I12" s="14">
        <v>7</v>
      </c>
      <c r="J12" s="20">
        <v>36350157.57</v>
      </c>
      <c r="K12" s="20">
        <v>30486582.019999962</v>
      </c>
      <c r="M12" s="396"/>
      <c r="N12" s="396"/>
    </row>
    <row r="13" spans="1:14" ht="12.75" customHeight="1" x14ac:dyDescent="0.2">
      <c r="A13" s="336" t="s">
        <v>280</v>
      </c>
      <c r="B13" s="337"/>
      <c r="C13" s="337"/>
      <c r="D13" s="337"/>
      <c r="E13" s="337"/>
      <c r="F13" s="337"/>
      <c r="G13" s="337"/>
      <c r="H13" s="338"/>
      <c r="I13" s="14">
        <v>8</v>
      </c>
      <c r="J13" s="20">
        <v>0</v>
      </c>
      <c r="K13" s="20">
        <v>0</v>
      </c>
      <c r="M13" s="396"/>
      <c r="N13" s="396"/>
    </row>
    <row r="14" spans="1:14" ht="12.75" customHeight="1" x14ac:dyDescent="0.2">
      <c r="A14" s="336" t="s">
        <v>281</v>
      </c>
      <c r="B14" s="337"/>
      <c r="C14" s="337"/>
      <c r="D14" s="337"/>
      <c r="E14" s="337"/>
      <c r="F14" s="337"/>
      <c r="G14" s="337"/>
      <c r="H14" s="338"/>
      <c r="I14" s="14">
        <v>9</v>
      </c>
      <c r="J14" s="20">
        <v>-120889977.61000001</v>
      </c>
      <c r="K14" s="20">
        <v>-116048569.77999991</v>
      </c>
      <c r="M14" s="396"/>
      <c r="N14" s="396"/>
    </row>
    <row r="15" spans="1:14" ht="12.75" customHeight="1" x14ac:dyDescent="0.2">
      <c r="A15" s="336" t="s">
        <v>282</v>
      </c>
      <c r="B15" s="337"/>
      <c r="C15" s="337"/>
      <c r="D15" s="337"/>
      <c r="E15" s="337"/>
      <c r="F15" s="337"/>
      <c r="G15" s="337"/>
      <c r="H15" s="338"/>
      <c r="I15" s="14">
        <v>10</v>
      </c>
      <c r="J15" s="20">
        <v>0</v>
      </c>
      <c r="K15" s="20">
        <v>0</v>
      </c>
      <c r="M15" s="396"/>
      <c r="N15" s="396"/>
    </row>
    <row r="16" spans="1:14" ht="24.75" customHeight="1" x14ac:dyDescent="0.2">
      <c r="A16" s="336" t="s">
        <v>283</v>
      </c>
      <c r="B16" s="337"/>
      <c r="C16" s="337"/>
      <c r="D16" s="337"/>
      <c r="E16" s="337"/>
      <c r="F16" s="337"/>
      <c r="G16" s="337"/>
      <c r="H16" s="338"/>
      <c r="I16" s="14">
        <v>11</v>
      </c>
      <c r="J16" s="20">
        <v>0</v>
      </c>
      <c r="K16" s="20">
        <v>-50189.310000000973</v>
      </c>
      <c r="M16" s="396"/>
      <c r="N16" s="396"/>
    </row>
    <row r="17" spans="1:14" ht="12.75" customHeight="1" x14ac:dyDescent="0.2">
      <c r="A17" s="336" t="s">
        <v>284</v>
      </c>
      <c r="B17" s="337"/>
      <c r="C17" s="337"/>
      <c r="D17" s="337"/>
      <c r="E17" s="337"/>
      <c r="F17" s="337"/>
      <c r="G17" s="337"/>
      <c r="H17" s="338"/>
      <c r="I17" s="14">
        <v>12</v>
      </c>
      <c r="J17" s="20">
        <v>-42165749.939999864</v>
      </c>
      <c r="K17" s="20">
        <v>-65072293.835999876</v>
      </c>
      <c r="M17" s="396"/>
      <c r="N17" s="396"/>
    </row>
    <row r="18" spans="1:14" ht="12.75" customHeight="1" x14ac:dyDescent="0.2">
      <c r="A18" s="344" t="s">
        <v>285</v>
      </c>
      <c r="B18" s="337"/>
      <c r="C18" s="337"/>
      <c r="D18" s="337"/>
      <c r="E18" s="337"/>
      <c r="F18" s="337"/>
      <c r="G18" s="337"/>
      <c r="H18" s="338"/>
      <c r="I18" s="14">
        <v>13</v>
      </c>
      <c r="J18" s="37">
        <f>SUM(J19:J35)</f>
        <v>-84307911.550001204</v>
      </c>
      <c r="K18" s="37">
        <f>SUM(K19:K35)</f>
        <v>7425756.7060023919</v>
      </c>
      <c r="M18" s="396"/>
      <c r="N18" s="396"/>
    </row>
    <row r="19" spans="1:14" ht="12.75" customHeight="1" x14ac:dyDescent="0.2">
      <c r="A19" s="336" t="s">
        <v>286</v>
      </c>
      <c r="B19" s="337"/>
      <c r="C19" s="337"/>
      <c r="D19" s="337"/>
      <c r="E19" s="337"/>
      <c r="F19" s="337"/>
      <c r="G19" s="337"/>
      <c r="H19" s="338"/>
      <c r="I19" s="14">
        <v>14</v>
      </c>
      <c r="J19" s="20">
        <v>-233623430.74000025</v>
      </c>
      <c r="K19" s="20">
        <v>-109931249.77999896</v>
      </c>
      <c r="M19" s="396"/>
      <c r="N19" s="396"/>
    </row>
    <row r="20" spans="1:14" ht="24" customHeight="1" x14ac:dyDescent="0.2">
      <c r="A20" s="336" t="s">
        <v>287</v>
      </c>
      <c r="B20" s="337"/>
      <c r="C20" s="337"/>
      <c r="D20" s="337"/>
      <c r="E20" s="337"/>
      <c r="F20" s="337"/>
      <c r="G20" s="337"/>
      <c r="H20" s="338"/>
      <c r="I20" s="14">
        <v>15</v>
      </c>
      <c r="J20" s="20">
        <v>-100549996.72999999</v>
      </c>
      <c r="K20" s="20">
        <v>4577209.7400000067</v>
      </c>
      <c r="M20" s="396"/>
      <c r="N20" s="396"/>
    </row>
    <row r="21" spans="1:14" ht="12.75" customHeight="1" x14ac:dyDescent="0.2">
      <c r="A21" s="336" t="s">
        <v>288</v>
      </c>
      <c r="B21" s="339"/>
      <c r="C21" s="339"/>
      <c r="D21" s="339"/>
      <c r="E21" s="339"/>
      <c r="F21" s="339"/>
      <c r="G21" s="339"/>
      <c r="H21" s="340"/>
      <c r="I21" s="14">
        <v>16</v>
      </c>
      <c r="J21" s="20">
        <v>87095118.000000075</v>
      </c>
      <c r="K21" s="20">
        <v>75002355.470000058</v>
      </c>
      <c r="M21" s="396"/>
      <c r="N21" s="396"/>
    </row>
    <row r="22" spans="1:14" ht="23.25" customHeight="1" x14ac:dyDescent="0.2">
      <c r="A22" s="336" t="s">
        <v>289</v>
      </c>
      <c r="B22" s="339"/>
      <c r="C22" s="339"/>
      <c r="D22" s="339"/>
      <c r="E22" s="339"/>
      <c r="F22" s="339"/>
      <c r="G22" s="339"/>
      <c r="H22" s="340"/>
      <c r="I22" s="14">
        <v>17</v>
      </c>
      <c r="J22" s="20">
        <v>0</v>
      </c>
      <c r="K22" s="20">
        <v>0</v>
      </c>
      <c r="M22" s="396"/>
      <c r="N22" s="396"/>
    </row>
    <row r="23" spans="1:14" ht="23.25" customHeight="1" x14ac:dyDescent="0.2">
      <c r="A23" s="336" t="s">
        <v>290</v>
      </c>
      <c r="B23" s="339"/>
      <c r="C23" s="339"/>
      <c r="D23" s="339"/>
      <c r="E23" s="339"/>
      <c r="F23" s="339"/>
      <c r="G23" s="339"/>
      <c r="H23" s="340"/>
      <c r="I23" s="14">
        <v>18</v>
      </c>
      <c r="J23" s="20">
        <v>1289208.3700000001</v>
      </c>
      <c r="K23" s="20">
        <v>-55807765.32</v>
      </c>
      <c r="M23" s="396"/>
      <c r="N23" s="396"/>
    </row>
    <row r="24" spans="1:14" ht="12.75" customHeight="1" x14ac:dyDescent="0.2">
      <c r="A24" s="336" t="s">
        <v>291</v>
      </c>
      <c r="B24" s="339"/>
      <c r="C24" s="339"/>
      <c r="D24" s="339"/>
      <c r="E24" s="339"/>
      <c r="F24" s="339"/>
      <c r="G24" s="339"/>
      <c r="H24" s="340"/>
      <c r="I24" s="14">
        <v>19</v>
      </c>
      <c r="J24" s="20">
        <v>-35898763.230000019</v>
      </c>
      <c r="K24" s="20">
        <v>-28558638.769999504</v>
      </c>
      <c r="M24" s="396"/>
      <c r="N24" s="396"/>
    </row>
    <row r="25" spans="1:14" ht="12.75" customHeight="1" x14ac:dyDescent="0.2">
      <c r="A25" s="336" t="s">
        <v>292</v>
      </c>
      <c r="B25" s="339"/>
      <c r="C25" s="339"/>
      <c r="D25" s="339"/>
      <c r="E25" s="339"/>
      <c r="F25" s="339"/>
      <c r="G25" s="339"/>
      <c r="H25" s="340"/>
      <c r="I25" s="14">
        <v>20</v>
      </c>
      <c r="J25" s="20">
        <v>30892423.209999949</v>
      </c>
      <c r="K25" s="20">
        <v>0</v>
      </c>
      <c r="M25" s="396"/>
      <c r="N25" s="396"/>
    </row>
    <row r="26" spans="1:14" ht="12.75" customHeight="1" x14ac:dyDescent="0.2">
      <c r="A26" s="336" t="s">
        <v>293</v>
      </c>
      <c r="B26" s="339"/>
      <c r="C26" s="339"/>
      <c r="D26" s="339"/>
      <c r="E26" s="339"/>
      <c r="F26" s="339"/>
      <c r="G26" s="339"/>
      <c r="H26" s="340"/>
      <c r="I26" s="14">
        <v>21</v>
      </c>
      <c r="J26" s="20">
        <v>-264139125.37</v>
      </c>
      <c r="K26" s="20">
        <v>-208530424.77999732</v>
      </c>
      <c r="M26" s="396"/>
      <c r="N26" s="396"/>
    </row>
    <row r="27" spans="1:14" ht="12.75" customHeight="1" x14ac:dyDescent="0.2">
      <c r="A27" s="336" t="s">
        <v>294</v>
      </c>
      <c r="B27" s="339"/>
      <c r="C27" s="339"/>
      <c r="D27" s="339"/>
      <c r="E27" s="339"/>
      <c r="F27" s="339"/>
      <c r="G27" s="339"/>
      <c r="H27" s="340"/>
      <c r="I27" s="14">
        <v>22</v>
      </c>
      <c r="J27" s="20">
        <v>0</v>
      </c>
      <c r="K27" s="20">
        <v>6404301</v>
      </c>
      <c r="M27" s="396"/>
      <c r="N27" s="396"/>
    </row>
    <row r="28" spans="1:14" ht="25.5" customHeight="1" x14ac:dyDescent="0.2">
      <c r="A28" s="336" t="s">
        <v>295</v>
      </c>
      <c r="B28" s="339"/>
      <c r="C28" s="339"/>
      <c r="D28" s="339"/>
      <c r="E28" s="339"/>
      <c r="F28" s="339"/>
      <c r="G28" s="339"/>
      <c r="H28" s="340"/>
      <c r="I28" s="14">
        <v>23</v>
      </c>
      <c r="J28" s="20">
        <v>6517571.2899999917</v>
      </c>
      <c r="K28" s="20">
        <v>-6486712.7099999916</v>
      </c>
      <c r="M28" s="396"/>
      <c r="N28" s="396"/>
    </row>
    <row r="29" spans="1:14" ht="12.75" customHeight="1" x14ac:dyDescent="0.2">
      <c r="A29" s="336" t="s">
        <v>296</v>
      </c>
      <c r="B29" s="339"/>
      <c r="C29" s="339"/>
      <c r="D29" s="339"/>
      <c r="E29" s="339"/>
      <c r="F29" s="339"/>
      <c r="G29" s="339"/>
      <c r="H29" s="340"/>
      <c r="I29" s="14">
        <v>24</v>
      </c>
      <c r="J29" s="20">
        <v>489564578.74999905</v>
      </c>
      <c r="K29" s="20">
        <v>311528123.42999935</v>
      </c>
      <c r="M29" s="396"/>
      <c r="N29" s="396"/>
    </row>
    <row r="30" spans="1:14" ht="25.5" customHeight="1" x14ac:dyDescent="0.2">
      <c r="A30" s="336" t="s">
        <v>297</v>
      </c>
      <c r="B30" s="339"/>
      <c r="C30" s="339"/>
      <c r="D30" s="339"/>
      <c r="E30" s="339"/>
      <c r="F30" s="339"/>
      <c r="G30" s="339"/>
      <c r="H30" s="340"/>
      <c r="I30" s="14">
        <v>25</v>
      </c>
      <c r="J30" s="20">
        <v>-1289208.3699999996</v>
      </c>
      <c r="K30" s="20">
        <v>55807765.319999896</v>
      </c>
      <c r="M30" s="396"/>
      <c r="N30" s="396"/>
    </row>
    <row r="31" spans="1:14" ht="12.75" customHeight="1" x14ac:dyDescent="0.2">
      <c r="A31" s="336" t="s">
        <v>298</v>
      </c>
      <c r="B31" s="339"/>
      <c r="C31" s="339"/>
      <c r="D31" s="339"/>
      <c r="E31" s="339"/>
      <c r="F31" s="339"/>
      <c r="G31" s="339"/>
      <c r="H31" s="340"/>
      <c r="I31" s="14">
        <v>26</v>
      </c>
      <c r="J31" s="20">
        <v>4341789.9400000004</v>
      </c>
      <c r="K31" s="20">
        <v>10265.775999980169</v>
      </c>
      <c r="M31" s="396"/>
      <c r="N31" s="396"/>
    </row>
    <row r="32" spans="1:14" ht="12.75" customHeight="1" x14ac:dyDescent="0.2">
      <c r="A32" s="336" t="s">
        <v>299</v>
      </c>
      <c r="B32" s="339"/>
      <c r="C32" s="339"/>
      <c r="D32" s="339"/>
      <c r="E32" s="339"/>
      <c r="F32" s="339"/>
      <c r="G32" s="339"/>
      <c r="H32" s="340"/>
      <c r="I32" s="14">
        <v>27</v>
      </c>
      <c r="J32" s="20">
        <v>0</v>
      </c>
      <c r="K32" s="20">
        <v>0</v>
      </c>
      <c r="M32" s="396"/>
      <c r="N32" s="396"/>
    </row>
    <row r="33" spans="1:14" ht="12.75" customHeight="1" x14ac:dyDescent="0.2">
      <c r="A33" s="336" t="s">
        <v>300</v>
      </c>
      <c r="B33" s="339"/>
      <c r="C33" s="339"/>
      <c r="D33" s="339"/>
      <c r="E33" s="339"/>
      <c r="F33" s="339"/>
      <c r="G33" s="339"/>
      <c r="H33" s="340"/>
      <c r="I33" s="14">
        <v>28</v>
      </c>
      <c r="J33" s="20">
        <v>0</v>
      </c>
      <c r="K33" s="20">
        <v>0</v>
      </c>
      <c r="M33" s="396"/>
      <c r="N33" s="396"/>
    </row>
    <row r="34" spans="1:14" ht="12.75" customHeight="1" x14ac:dyDescent="0.2">
      <c r="A34" s="336" t="s">
        <v>301</v>
      </c>
      <c r="B34" s="339"/>
      <c r="C34" s="339"/>
      <c r="D34" s="339"/>
      <c r="E34" s="339"/>
      <c r="F34" s="339"/>
      <c r="G34" s="339"/>
      <c r="H34" s="340"/>
      <c r="I34" s="14">
        <v>29</v>
      </c>
      <c r="J34" s="20">
        <v>-108747144.94000003</v>
      </c>
      <c r="K34" s="20">
        <v>-47662750.170000136</v>
      </c>
      <c r="M34" s="396"/>
      <c r="N34" s="396"/>
    </row>
    <row r="35" spans="1:14" ht="25.5" customHeight="1" x14ac:dyDescent="0.2">
      <c r="A35" s="336" t="s">
        <v>302</v>
      </c>
      <c r="B35" s="339"/>
      <c r="C35" s="339"/>
      <c r="D35" s="339"/>
      <c r="E35" s="339"/>
      <c r="F35" s="339"/>
      <c r="G35" s="339"/>
      <c r="H35" s="340"/>
      <c r="I35" s="14">
        <v>30</v>
      </c>
      <c r="J35" s="20">
        <v>40239068.27000007</v>
      </c>
      <c r="K35" s="20">
        <v>11073277.499998987</v>
      </c>
      <c r="M35" s="396"/>
      <c r="N35" s="396"/>
    </row>
    <row r="36" spans="1:14" ht="12.75" customHeight="1" x14ac:dyDescent="0.2">
      <c r="A36" s="344" t="s">
        <v>303</v>
      </c>
      <c r="B36" s="337"/>
      <c r="C36" s="337"/>
      <c r="D36" s="337"/>
      <c r="E36" s="337"/>
      <c r="F36" s="337"/>
      <c r="G36" s="337"/>
      <c r="H36" s="338"/>
      <c r="I36" s="14">
        <v>31</v>
      </c>
      <c r="J36" s="20">
        <v>-6355983.8700000001</v>
      </c>
      <c r="K36" s="20">
        <v>0</v>
      </c>
      <c r="M36" s="396"/>
      <c r="N36" s="396"/>
    </row>
    <row r="37" spans="1:14" ht="12.75" customHeight="1" x14ac:dyDescent="0.2">
      <c r="A37" s="344" t="s">
        <v>304</v>
      </c>
      <c r="B37" s="337"/>
      <c r="C37" s="337"/>
      <c r="D37" s="337"/>
      <c r="E37" s="337"/>
      <c r="F37" s="337"/>
      <c r="G37" s="337"/>
      <c r="H37" s="338"/>
      <c r="I37" s="14">
        <v>32</v>
      </c>
      <c r="J37" s="37">
        <f>SUM(J38:J51)</f>
        <v>124816131.52999994</v>
      </c>
      <c r="K37" s="37">
        <f>SUM(K38:K51)</f>
        <v>119297638.39999984</v>
      </c>
      <c r="M37" s="396"/>
      <c r="N37" s="396"/>
    </row>
    <row r="38" spans="1:14" ht="12.75" customHeight="1" x14ac:dyDescent="0.2">
      <c r="A38" s="336" t="s">
        <v>373</v>
      </c>
      <c r="B38" s="337"/>
      <c r="C38" s="337"/>
      <c r="D38" s="337"/>
      <c r="E38" s="337"/>
      <c r="F38" s="337"/>
      <c r="G38" s="337"/>
      <c r="H38" s="338"/>
      <c r="I38" s="14">
        <v>33</v>
      </c>
      <c r="J38" s="20">
        <v>5444210.9900000095</v>
      </c>
      <c r="K38" s="20">
        <v>9418.9999999999891</v>
      </c>
      <c r="M38" s="396"/>
      <c r="N38" s="396"/>
    </row>
    <row r="39" spans="1:14" ht="12.75" customHeight="1" x14ac:dyDescent="0.2">
      <c r="A39" s="336" t="s">
        <v>305</v>
      </c>
      <c r="B39" s="337"/>
      <c r="C39" s="337"/>
      <c r="D39" s="337"/>
      <c r="E39" s="337"/>
      <c r="F39" s="337"/>
      <c r="G39" s="337"/>
      <c r="H39" s="338"/>
      <c r="I39" s="14">
        <v>34</v>
      </c>
      <c r="J39" s="20">
        <v>-15837150.74</v>
      </c>
      <c r="K39" s="20">
        <v>-10941835.620000001</v>
      </c>
      <c r="M39" s="396"/>
      <c r="N39" s="396"/>
    </row>
    <row r="40" spans="1:14" ht="12.75" customHeight="1" x14ac:dyDescent="0.2">
      <c r="A40" s="336" t="s">
        <v>306</v>
      </c>
      <c r="B40" s="337"/>
      <c r="C40" s="337"/>
      <c r="D40" s="337"/>
      <c r="E40" s="337"/>
      <c r="F40" s="337"/>
      <c r="G40" s="337"/>
      <c r="H40" s="338"/>
      <c r="I40" s="14">
        <v>35</v>
      </c>
      <c r="J40" s="20">
        <v>0</v>
      </c>
      <c r="K40" s="20">
        <v>0</v>
      </c>
      <c r="M40" s="396"/>
      <c r="N40" s="396"/>
    </row>
    <row r="41" spans="1:14" ht="12.75" customHeight="1" x14ac:dyDescent="0.2">
      <c r="A41" s="336" t="s">
        <v>307</v>
      </c>
      <c r="B41" s="337"/>
      <c r="C41" s="337"/>
      <c r="D41" s="337"/>
      <c r="E41" s="337"/>
      <c r="F41" s="337"/>
      <c r="G41" s="337"/>
      <c r="H41" s="338"/>
      <c r="I41" s="14">
        <v>36</v>
      </c>
      <c r="J41" s="20">
        <v>-4058874.4999999888</v>
      </c>
      <c r="K41" s="20">
        <v>-4206321.8</v>
      </c>
      <c r="M41" s="396"/>
      <c r="N41" s="396"/>
    </row>
    <row r="42" spans="1:14" ht="24.75" customHeight="1" x14ac:dyDescent="0.2">
      <c r="A42" s="336" t="s">
        <v>308</v>
      </c>
      <c r="B42" s="337"/>
      <c r="C42" s="337"/>
      <c r="D42" s="337"/>
      <c r="E42" s="337"/>
      <c r="F42" s="337"/>
      <c r="G42" s="337"/>
      <c r="H42" s="338"/>
      <c r="I42" s="14">
        <v>37</v>
      </c>
      <c r="J42" s="20">
        <v>4779053.2400000691</v>
      </c>
      <c r="K42" s="20">
        <v>1017563.4999999998</v>
      </c>
      <c r="M42" s="396"/>
      <c r="N42" s="396"/>
    </row>
    <row r="43" spans="1:14" ht="25.5" customHeight="1" x14ac:dyDescent="0.2">
      <c r="A43" s="336" t="s">
        <v>309</v>
      </c>
      <c r="B43" s="337"/>
      <c r="C43" s="337"/>
      <c r="D43" s="337"/>
      <c r="E43" s="337"/>
      <c r="F43" s="337"/>
      <c r="G43" s="337"/>
      <c r="H43" s="338"/>
      <c r="I43" s="14">
        <v>38</v>
      </c>
      <c r="J43" s="20">
        <v>0</v>
      </c>
      <c r="K43" s="20">
        <v>-379480.15</v>
      </c>
      <c r="M43" s="396"/>
      <c r="N43" s="396"/>
    </row>
    <row r="44" spans="1:14" ht="23.25" customHeight="1" x14ac:dyDescent="0.2">
      <c r="A44" s="336" t="s">
        <v>310</v>
      </c>
      <c r="B44" s="337"/>
      <c r="C44" s="337"/>
      <c r="D44" s="337"/>
      <c r="E44" s="337"/>
      <c r="F44" s="337"/>
      <c r="G44" s="337"/>
      <c r="H44" s="338"/>
      <c r="I44" s="14">
        <v>39</v>
      </c>
      <c r="J44" s="20">
        <v>10772393.799999952</v>
      </c>
      <c r="K44" s="20">
        <v>5627791.7999999989</v>
      </c>
      <c r="M44" s="396"/>
      <c r="N44" s="396"/>
    </row>
    <row r="45" spans="1:14" ht="12.75" customHeight="1" x14ac:dyDescent="0.2">
      <c r="A45" s="336" t="s">
        <v>311</v>
      </c>
      <c r="B45" s="337"/>
      <c r="C45" s="337"/>
      <c r="D45" s="337"/>
      <c r="E45" s="337"/>
      <c r="F45" s="337"/>
      <c r="G45" s="337"/>
      <c r="H45" s="338"/>
      <c r="I45" s="14">
        <v>40</v>
      </c>
      <c r="J45" s="20">
        <v>129971703.56999993</v>
      </c>
      <c r="K45" s="20">
        <v>71790688.779999986</v>
      </c>
      <c r="M45" s="396"/>
      <c r="N45" s="396"/>
    </row>
    <row r="46" spans="1:14" ht="12.75" customHeight="1" x14ac:dyDescent="0.2">
      <c r="A46" s="336" t="s">
        <v>312</v>
      </c>
      <c r="B46" s="337"/>
      <c r="C46" s="337"/>
      <c r="D46" s="337"/>
      <c r="E46" s="337"/>
      <c r="F46" s="337"/>
      <c r="G46" s="337"/>
      <c r="H46" s="338"/>
      <c r="I46" s="14">
        <v>41</v>
      </c>
      <c r="J46" s="20">
        <v>0</v>
      </c>
      <c r="K46" s="20">
        <v>0</v>
      </c>
      <c r="M46" s="396"/>
      <c r="N46" s="396"/>
    </row>
    <row r="47" spans="1:14" ht="12.75" customHeight="1" x14ac:dyDescent="0.2">
      <c r="A47" s="336" t="s">
        <v>313</v>
      </c>
      <c r="B47" s="337"/>
      <c r="C47" s="337"/>
      <c r="D47" s="337"/>
      <c r="E47" s="337"/>
      <c r="F47" s="337"/>
      <c r="G47" s="337"/>
      <c r="H47" s="338"/>
      <c r="I47" s="14">
        <v>42</v>
      </c>
      <c r="J47" s="20">
        <v>0</v>
      </c>
      <c r="K47" s="20">
        <v>0</v>
      </c>
      <c r="M47" s="396"/>
      <c r="N47" s="396"/>
    </row>
    <row r="48" spans="1:14" ht="12.75" customHeight="1" x14ac:dyDescent="0.2">
      <c r="A48" s="336" t="s">
        <v>314</v>
      </c>
      <c r="B48" s="337"/>
      <c r="C48" s="337"/>
      <c r="D48" s="337"/>
      <c r="E48" s="337"/>
      <c r="F48" s="337"/>
      <c r="G48" s="337"/>
      <c r="H48" s="338"/>
      <c r="I48" s="14">
        <v>43</v>
      </c>
      <c r="J48" s="20">
        <v>0</v>
      </c>
      <c r="K48" s="20">
        <v>0</v>
      </c>
      <c r="M48" s="396"/>
      <c r="N48" s="396"/>
    </row>
    <row r="49" spans="1:14" ht="12.75" customHeight="1" x14ac:dyDescent="0.2">
      <c r="A49" s="336" t="s">
        <v>315</v>
      </c>
      <c r="B49" s="345"/>
      <c r="C49" s="345"/>
      <c r="D49" s="345"/>
      <c r="E49" s="345"/>
      <c r="F49" s="345"/>
      <c r="G49" s="345"/>
      <c r="H49" s="346"/>
      <c r="I49" s="14">
        <v>44</v>
      </c>
      <c r="J49" s="20">
        <v>17576603.25</v>
      </c>
      <c r="K49" s="20">
        <v>50969028.139999881</v>
      </c>
      <c r="M49" s="396"/>
      <c r="N49" s="396"/>
    </row>
    <row r="50" spans="1:14" ht="12.75" customHeight="1" x14ac:dyDescent="0.2">
      <c r="A50" s="336" t="s">
        <v>316</v>
      </c>
      <c r="B50" s="345"/>
      <c r="C50" s="345"/>
      <c r="D50" s="345"/>
      <c r="E50" s="345"/>
      <c r="F50" s="345"/>
      <c r="G50" s="345"/>
      <c r="H50" s="346"/>
      <c r="I50" s="14">
        <v>45</v>
      </c>
      <c r="J50" s="20">
        <v>37550522.640000001</v>
      </c>
      <c r="K50" s="20">
        <v>94729081.209999993</v>
      </c>
      <c r="M50" s="396"/>
      <c r="N50" s="396"/>
    </row>
    <row r="51" spans="1:14" ht="12.75" customHeight="1" x14ac:dyDescent="0.2">
      <c r="A51" s="336" t="s">
        <v>317</v>
      </c>
      <c r="B51" s="345"/>
      <c r="C51" s="345"/>
      <c r="D51" s="345"/>
      <c r="E51" s="345"/>
      <c r="F51" s="345"/>
      <c r="G51" s="345"/>
      <c r="H51" s="346"/>
      <c r="I51" s="14">
        <v>46</v>
      </c>
      <c r="J51" s="20">
        <v>-61382330.719999999</v>
      </c>
      <c r="K51" s="20">
        <v>-89318296.459999993</v>
      </c>
      <c r="M51" s="396"/>
      <c r="N51" s="396"/>
    </row>
    <row r="52" spans="1:14" ht="12.75" customHeight="1" x14ac:dyDescent="0.2">
      <c r="A52" s="344" t="s">
        <v>318</v>
      </c>
      <c r="B52" s="345"/>
      <c r="C52" s="345"/>
      <c r="D52" s="345"/>
      <c r="E52" s="345"/>
      <c r="F52" s="345"/>
      <c r="G52" s="345"/>
      <c r="H52" s="346"/>
      <c r="I52" s="14">
        <v>47</v>
      </c>
      <c r="J52" s="37">
        <f>SUM(J53:J57)</f>
        <v>-4190</v>
      </c>
      <c r="K52" s="37">
        <f>SUM(K53:K57)</f>
        <v>0</v>
      </c>
      <c r="M52" s="396"/>
      <c r="N52" s="396"/>
    </row>
    <row r="53" spans="1:14" ht="12.75" customHeight="1" x14ac:dyDescent="0.2">
      <c r="A53" s="336" t="s">
        <v>319</v>
      </c>
      <c r="B53" s="345"/>
      <c r="C53" s="345"/>
      <c r="D53" s="345"/>
      <c r="E53" s="345"/>
      <c r="F53" s="345"/>
      <c r="G53" s="345"/>
      <c r="H53" s="346"/>
      <c r="I53" s="14">
        <v>48</v>
      </c>
      <c r="J53" s="20">
        <v>0</v>
      </c>
      <c r="K53" s="20">
        <v>0</v>
      </c>
      <c r="M53" s="396"/>
      <c r="N53" s="396"/>
    </row>
    <row r="54" spans="1:14" ht="12.75" customHeight="1" x14ac:dyDescent="0.2">
      <c r="A54" s="336" t="s">
        <v>320</v>
      </c>
      <c r="B54" s="345"/>
      <c r="C54" s="345"/>
      <c r="D54" s="345"/>
      <c r="E54" s="345"/>
      <c r="F54" s="345"/>
      <c r="G54" s="345"/>
      <c r="H54" s="346"/>
      <c r="I54" s="14">
        <v>49</v>
      </c>
      <c r="J54" s="20">
        <v>0</v>
      </c>
      <c r="K54" s="20">
        <v>0</v>
      </c>
      <c r="M54" s="396"/>
      <c r="N54" s="396"/>
    </row>
    <row r="55" spans="1:14" ht="12.75" customHeight="1" x14ac:dyDescent="0.2">
      <c r="A55" s="336" t="s">
        <v>372</v>
      </c>
      <c r="B55" s="345"/>
      <c r="C55" s="345"/>
      <c r="D55" s="345"/>
      <c r="E55" s="345"/>
      <c r="F55" s="345"/>
      <c r="G55" s="345"/>
      <c r="H55" s="346"/>
      <c r="I55" s="14">
        <v>50</v>
      </c>
      <c r="J55" s="20">
        <v>0</v>
      </c>
      <c r="K55" s="20">
        <v>0</v>
      </c>
      <c r="M55" s="396"/>
      <c r="N55" s="396"/>
    </row>
    <row r="56" spans="1:14" ht="12.75" customHeight="1" x14ac:dyDescent="0.2">
      <c r="A56" s="336" t="s">
        <v>321</v>
      </c>
      <c r="B56" s="345"/>
      <c r="C56" s="345"/>
      <c r="D56" s="345"/>
      <c r="E56" s="345"/>
      <c r="F56" s="345"/>
      <c r="G56" s="345"/>
      <c r="H56" s="346"/>
      <c r="I56" s="14">
        <v>51</v>
      </c>
      <c r="J56" s="20">
        <v>0</v>
      </c>
      <c r="K56" s="20">
        <v>0</v>
      </c>
      <c r="M56" s="396"/>
      <c r="N56" s="396"/>
    </row>
    <row r="57" spans="1:14" ht="12.75" customHeight="1" x14ac:dyDescent="0.2">
      <c r="A57" s="336" t="s">
        <v>322</v>
      </c>
      <c r="B57" s="345"/>
      <c r="C57" s="345"/>
      <c r="D57" s="345"/>
      <c r="E57" s="345"/>
      <c r="F57" s="345"/>
      <c r="G57" s="345"/>
      <c r="H57" s="346"/>
      <c r="I57" s="14">
        <v>52</v>
      </c>
      <c r="J57" s="20">
        <v>-4190</v>
      </c>
      <c r="K57" s="20">
        <v>0</v>
      </c>
      <c r="M57" s="396"/>
      <c r="N57" s="396"/>
    </row>
    <row r="58" spans="1:14" ht="12.75" customHeight="1" x14ac:dyDescent="0.2">
      <c r="A58" s="344" t="s">
        <v>323</v>
      </c>
      <c r="B58" s="345"/>
      <c r="C58" s="345"/>
      <c r="D58" s="345"/>
      <c r="E58" s="345"/>
      <c r="F58" s="345"/>
      <c r="G58" s="345"/>
      <c r="H58" s="346"/>
      <c r="I58" s="14">
        <v>53</v>
      </c>
      <c r="J58" s="37">
        <f>SUM(J6+J37+J52)</f>
        <v>-28298015.480001479</v>
      </c>
      <c r="K58" s="37">
        <f>SUM(K6+K37+K52)</f>
        <v>81667370.049999803</v>
      </c>
      <c r="M58" s="396"/>
      <c r="N58" s="396"/>
    </row>
    <row r="59" spans="1:14" ht="23.25" customHeight="1" x14ac:dyDescent="0.2">
      <c r="A59" s="344" t="s">
        <v>324</v>
      </c>
      <c r="B59" s="345"/>
      <c r="C59" s="345"/>
      <c r="D59" s="345"/>
      <c r="E59" s="345"/>
      <c r="F59" s="345"/>
      <c r="G59" s="345"/>
      <c r="H59" s="346"/>
      <c r="I59" s="14">
        <v>54</v>
      </c>
      <c r="J59" s="20">
        <v>25160607.34</v>
      </c>
      <c r="K59" s="20">
        <v>54633274.419999942</v>
      </c>
      <c r="M59" s="396"/>
      <c r="N59" s="396"/>
    </row>
    <row r="60" spans="1:14" ht="12.75" customHeight="1" x14ac:dyDescent="0.2">
      <c r="A60" s="344" t="s">
        <v>325</v>
      </c>
      <c r="B60" s="345"/>
      <c r="C60" s="345"/>
      <c r="D60" s="345"/>
      <c r="E60" s="345"/>
      <c r="F60" s="345"/>
      <c r="G60" s="345"/>
      <c r="H60" s="346"/>
      <c r="I60" s="14">
        <v>55</v>
      </c>
      <c r="J60" s="37">
        <f>SUM(J58:J59)</f>
        <v>-3137408.1400014795</v>
      </c>
      <c r="K60" s="37">
        <f>SUM(K58:K59)</f>
        <v>136300644.46999973</v>
      </c>
      <c r="M60" s="396"/>
      <c r="N60" s="396"/>
    </row>
    <row r="61" spans="1:14" ht="12.75" customHeight="1" x14ac:dyDescent="0.2">
      <c r="A61" s="336" t="s">
        <v>326</v>
      </c>
      <c r="B61" s="345"/>
      <c r="C61" s="345"/>
      <c r="D61" s="345"/>
      <c r="E61" s="345"/>
      <c r="F61" s="345"/>
      <c r="G61" s="345"/>
      <c r="H61" s="346"/>
      <c r="I61" s="14">
        <v>56</v>
      </c>
      <c r="J61" s="20">
        <v>102938734.87</v>
      </c>
      <c r="K61" s="20">
        <v>58546582.149999991</v>
      </c>
      <c r="M61" s="396"/>
      <c r="N61" s="396"/>
    </row>
    <row r="62" spans="1:14" ht="12.75" customHeight="1" x14ac:dyDescent="0.2">
      <c r="A62" s="347" t="s">
        <v>327</v>
      </c>
      <c r="B62" s="348"/>
      <c r="C62" s="348"/>
      <c r="D62" s="348"/>
      <c r="E62" s="348"/>
      <c r="F62" s="348"/>
      <c r="G62" s="348"/>
      <c r="H62" s="349"/>
      <c r="I62" s="15">
        <v>57</v>
      </c>
      <c r="J62" s="38">
        <f>SUM(J60:J61)</f>
        <v>99801326.729998529</v>
      </c>
      <c r="K62" s="38">
        <v>194847226.09999898</v>
      </c>
      <c r="M62" s="396"/>
      <c r="N62" s="396"/>
    </row>
    <row r="63" spans="1:14" x14ac:dyDescent="0.2">
      <c r="A63" s="74" t="s">
        <v>328</v>
      </c>
      <c r="B63" s="72"/>
      <c r="C63" s="72"/>
      <c r="D63" s="72"/>
      <c r="E63" s="72"/>
      <c r="F63" s="72"/>
      <c r="G63" s="72"/>
      <c r="H63" s="72"/>
    </row>
  </sheetData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1:L1"/>
    <mergeCell ref="A2:J2"/>
    <mergeCell ref="A4:H4"/>
    <mergeCell ref="A5:H5"/>
    <mergeCell ref="A12:H12"/>
  </mergeCells>
  <phoneticPr fontId="3" type="noConversion"/>
  <dataValidations count="1">
    <dataValidation allowBlank="1" sqref="A4:K65536 L2:L65536 B2:K3 A1:A3 M1:IV1048576"/>
  </dataValidations>
  <pageMargins left="0.75" right="0.75" top="1" bottom="1" header="0.5" footer="0.5"/>
  <pageSetup paperSize="9" scale="75" orientation="portrait" r:id="rId1"/>
  <headerFooter alignWithMargins="0"/>
  <ignoredErrors>
    <ignoredError sqref="J5:K5" numberStoredAsText="1"/>
    <ignoredError sqref="J63:K63 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0"/>
  <sheetViews>
    <sheetView view="pageBreakPreview" zoomScaleNormal="100" zoomScaleSheetLayoutView="100" workbookViewId="0">
      <selection activeCell="U15" sqref="U15"/>
    </sheetView>
  </sheetViews>
  <sheetFormatPr defaultRowHeight="12.75" x14ac:dyDescent="0.2"/>
  <cols>
    <col min="1" max="2" width="9.140625" style="29"/>
    <col min="3" max="3" width="13.140625" style="29" customWidth="1"/>
    <col min="4" max="4" width="9.140625" style="29"/>
    <col min="5" max="5" width="12.7109375" style="29" customWidth="1"/>
    <col min="6" max="6" width="12.140625" style="29" customWidth="1"/>
    <col min="7" max="7" width="12.7109375" style="29" customWidth="1"/>
    <col min="8" max="8" width="13.140625" style="29" customWidth="1"/>
    <col min="9" max="9" width="12.28515625" style="29" customWidth="1"/>
    <col min="10" max="10" width="11.42578125" style="29" customWidth="1"/>
    <col min="11" max="11" width="13.140625" style="29" customWidth="1"/>
    <col min="12" max="12" width="15.140625" style="29" customWidth="1"/>
    <col min="13" max="13" width="13.7109375" style="29" bestFit="1" customWidth="1"/>
    <col min="14" max="16384" width="9.140625" style="29"/>
  </cols>
  <sheetData>
    <row r="1" spans="1:24" ht="21.75" customHeight="1" x14ac:dyDescent="0.25">
      <c r="A1" s="363" t="s">
        <v>329</v>
      </c>
      <c r="B1" s="333"/>
      <c r="C1" s="333"/>
      <c r="D1" s="333"/>
      <c r="E1" s="333"/>
      <c r="F1" s="364"/>
      <c r="G1" s="364"/>
      <c r="H1" s="364"/>
      <c r="I1" s="364"/>
      <c r="J1" s="364"/>
      <c r="K1" s="365"/>
      <c r="L1" s="139"/>
      <c r="M1" s="135"/>
      <c r="N1" s="135"/>
    </row>
    <row r="2" spans="1:24" ht="12.75" customHeight="1" x14ac:dyDescent="0.2">
      <c r="A2" s="331" t="s">
        <v>389</v>
      </c>
      <c r="B2" s="332"/>
      <c r="C2" s="332"/>
      <c r="D2" s="332"/>
      <c r="E2" s="333"/>
      <c r="F2" s="366"/>
      <c r="G2" s="366"/>
      <c r="H2" s="366"/>
      <c r="I2" s="366"/>
      <c r="J2" s="366"/>
      <c r="K2" s="367"/>
      <c r="L2" s="139"/>
      <c r="M2" s="135"/>
      <c r="N2" s="135"/>
    </row>
    <row r="3" spans="1:24" x14ac:dyDescent="0.2">
      <c r="A3" s="58"/>
      <c r="B3" s="59"/>
      <c r="C3" s="59"/>
      <c r="D3" s="59"/>
      <c r="E3" s="60"/>
      <c r="F3" s="61"/>
      <c r="G3" s="61"/>
      <c r="H3" s="61"/>
      <c r="I3" s="61"/>
      <c r="J3" s="61"/>
      <c r="K3" s="61"/>
      <c r="L3" s="356" t="s">
        <v>52</v>
      </c>
      <c r="M3" s="356"/>
      <c r="N3" s="135"/>
    </row>
    <row r="4" spans="1:24" ht="13.5" customHeight="1" x14ac:dyDescent="0.2">
      <c r="A4" s="374" t="s">
        <v>122</v>
      </c>
      <c r="B4" s="375"/>
      <c r="C4" s="376"/>
      <c r="D4" s="380" t="s">
        <v>123</v>
      </c>
      <c r="E4" s="353" t="s">
        <v>330</v>
      </c>
      <c r="F4" s="354"/>
      <c r="G4" s="354"/>
      <c r="H4" s="354"/>
      <c r="I4" s="354"/>
      <c r="J4" s="354"/>
      <c r="K4" s="355"/>
      <c r="L4" s="351" t="s">
        <v>331</v>
      </c>
      <c r="M4" s="351" t="s">
        <v>332</v>
      </c>
    </row>
    <row r="5" spans="1:24" ht="45" x14ac:dyDescent="0.2">
      <c r="A5" s="377"/>
      <c r="B5" s="378"/>
      <c r="C5" s="379"/>
      <c r="D5" s="381"/>
      <c r="E5" s="81" t="s">
        <v>333</v>
      </c>
      <c r="F5" s="81" t="s">
        <v>334</v>
      </c>
      <c r="G5" s="81" t="s">
        <v>335</v>
      </c>
      <c r="H5" s="81" t="s">
        <v>336</v>
      </c>
      <c r="I5" s="81" t="s">
        <v>337</v>
      </c>
      <c r="J5" s="81" t="s">
        <v>338</v>
      </c>
      <c r="K5" s="81" t="s">
        <v>339</v>
      </c>
      <c r="L5" s="352"/>
      <c r="M5" s="352"/>
    </row>
    <row r="6" spans="1:24" x14ac:dyDescent="0.2">
      <c r="A6" s="368">
        <v>1</v>
      </c>
      <c r="B6" s="369"/>
      <c r="C6" s="370"/>
      <c r="D6" s="75">
        <v>2</v>
      </c>
      <c r="E6" s="75" t="s">
        <v>2</v>
      </c>
      <c r="F6" s="76" t="s">
        <v>3</v>
      </c>
      <c r="G6" s="75" t="s">
        <v>4</v>
      </c>
      <c r="H6" s="76" t="s">
        <v>5</v>
      </c>
      <c r="I6" s="75" t="s">
        <v>6</v>
      </c>
      <c r="J6" s="76" t="s">
        <v>7</v>
      </c>
      <c r="K6" s="75" t="s">
        <v>8</v>
      </c>
      <c r="L6" s="76" t="s">
        <v>9</v>
      </c>
      <c r="M6" s="75" t="s">
        <v>10</v>
      </c>
    </row>
    <row r="7" spans="1:24" ht="21" customHeight="1" x14ac:dyDescent="0.2">
      <c r="A7" s="371" t="s">
        <v>340</v>
      </c>
      <c r="B7" s="372"/>
      <c r="C7" s="373"/>
      <c r="D7" s="17">
        <v>1</v>
      </c>
      <c r="E7" s="179">
        <v>601575800</v>
      </c>
      <c r="F7" s="179">
        <v>681482525.25</v>
      </c>
      <c r="G7" s="179">
        <v>171581348.14049584</v>
      </c>
      <c r="H7" s="179">
        <v>513006831.79000002</v>
      </c>
      <c r="I7" s="179">
        <v>310676533.30000025</v>
      </c>
      <c r="J7" s="179">
        <v>-412845089.98000026</v>
      </c>
      <c r="K7" s="180">
        <f t="shared" ref="K7:K40" si="0">SUM(E7:J7)</f>
        <v>1865477948.5004957</v>
      </c>
      <c r="L7" s="179"/>
      <c r="M7" s="180">
        <f t="shared" ref="M7:M40" si="1">K7+L7</f>
        <v>1865477948.5004957</v>
      </c>
      <c r="P7" s="395"/>
      <c r="Q7" s="395"/>
      <c r="R7" s="395"/>
      <c r="S7" s="395"/>
      <c r="T7" s="395"/>
      <c r="U7" s="395"/>
      <c r="V7" s="395"/>
      <c r="W7" s="395"/>
      <c r="X7" s="395"/>
    </row>
    <row r="8" spans="1:24" ht="14.25" customHeight="1" x14ac:dyDescent="0.2">
      <c r="A8" s="357" t="s">
        <v>341</v>
      </c>
      <c r="B8" s="358"/>
      <c r="C8" s="359"/>
      <c r="D8" s="4">
        <v>2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2">
        <f t="shared" si="0"/>
        <v>0</v>
      </c>
      <c r="L8" s="181"/>
      <c r="M8" s="182">
        <f t="shared" si="1"/>
        <v>0</v>
      </c>
      <c r="P8" s="395"/>
      <c r="Q8" s="395"/>
      <c r="R8" s="395"/>
      <c r="S8" s="395"/>
      <c r="T8" s="395"/>
      <c r="U8" s="395"/>
      <c r="V8" s="395"/>
      <c r="W8" s="395"/>
      <c r="X8" s="395"/>
    </row>
    <row r="9" spans="1:24" ht="13.5" customHeight="1" x14ac:dyDescent="0.2">
      <c r="A9" s="357" t="s">
        <v>342</v>
      </c>
      <c r="B9" s="358"/>
      <c r="C9" s="359"/>
      <c r="D9" s="4">
        <v>3</v>
      </c>
      <c r="E9" s="181">
        <v>0</v>
      </c>
      <c r="F9" s="181">
        <v>0</v>
      </c>
      <c r="G9" s="181">
        <v>0</v>
      </c>
      <c r="H9" s="181">
        <v>0</v>
      </c>
      <c r="I9" s="181"/>
      <c r="J9" s="181"/>
      <c r="K9" s="182">
        <f t="shared" si="0"/>
        <v>0</v>
      </c>
      <c r="L9" s="181"/>
      <c r="M9" s="182">
        <f t="shared" si="1"/>
        <v>0</v>
      </c>
      <c r="P9" s="395"/>
      <c r="Q9" s="395"/>
      <c r="R9" s="395"/>
      <c r="S9" s="395"/>
      <c r="T9" s="395"/>
      <c r="U9" s="395"/>
      <c r="V9" s="395"/>
      <c r="W9" s="395"/>
      <c r="X9" s="395"/>
    </row>
    <row r="10" spans="1:24" ht="27.75" customHeight="1" x14ac:dyDescent="0.2">
      <c r="A10" s="360" t="s">
        <v>343</v>
      </c>
      <c r="B10" s="361"/>
      <c r="C10" s="362"/>
      <c r="D10" s="4">
        <v>4</v>
      </c>
      <c r="E10" s="182">
        <f>SUM(E7:E9)</f>
        <v>601575800</v>
      </c>
      <c r="F10" s="182">
        <f t="shared" ref="F10:L10" si="2">SUM(F7:F9)</f>
        <v>681482525.25</v>
      </c>
      <c r="G10" s="182">
        <f t="shared" si="2"/>
        <v>171581348.14049584</v>
      </c>
      <c r="H10" s="182">
        <f t="shared" si="2"/>
        <v>513006831.79000002</v>
      </c>
      <c r="I10" s="182">
        <f t="shared" si="2"/>
        <v>310676533.30000025</v>
      </c>
      <c r="J10" s="182">
        <f t="shared" si="2"/>
        <v>-412845089.98000026</v>
      </c>
      <c r="K10" s="182">
        <f t="shared" si="0"/>
        <v>1865477948.5004957</v>
      </c>
      <c r="L10" s="182">
        <f t="shared" si="2"/>
        <v>0</v>
      </c>
      <c r="M10" s="182">
        <f t="shared" si="1"/>
        <v>1865477948.5004957</v>
      </c>
      <c r="P10" s="395"/>
      <c r="Q10" s="395"/>
      <c r="R10" s="395"/>
      <c r="S10" s="395"/>
      <c r="T10" s="395"/>
      <c r="U10" s="395"/>
      <c r="V10" s="395"/>
      <c r="W10" s="395"/>
      <c r="X10" s="395"/>
    </row>
    <row r="11" spans="1:24" ht="27" customHeight="1" x14ac:dyDescent="0.2">
      <c r="A11" s="360" t="s">
        <v>344</v>
      </c>
      <c r="B11" s="361"/>
      <c r="C11" s="362"/>
      <c r="D11" s="4">
        <v>5</v>
      </c>
      <c r="E11" s="182">
        <f>E12+E13</f>
        <v>0</v>
      </c>
      <c r="F11" s="182">
        <f t="shared" ref="F11:L11" si="3">F12+F13</f>
        <v>0</v>
      </c>
      <c r="G11" s="182">
        <f t="shared" si="3"/>
        <v>-28472945.789999951</v>
      </c>
      <c r="H11" s="182">
        <f t="shared" si="3"/>
        <v>0</v>
      </c>
      <c r="I11" s="182">
        <f t="shared" si="3"/>
        <v>0</v>
      </c>
      <c r="J11" s="182">
        <f t="shared" si="3"/>
        <v>46770844.390000001</v>
      </c>
      <c r="K11" s="182">
        <f t="shared" si="0"/>
        <v>18297898.60000005</v>
      </c>
      <c r="L11" s="182">
        <f t="shared" si="3"/>
        <v>0</v>
      </c>
      <c r="M11" s="182">
        <f t="shared" si="1"/>
        <v>18297898.60000005</v>
      </c>
      <c r="P11" s="395"/>
      <c r="Q11" s="395"/>
      <c r="R11" s="395"/>
      <c r="S11" s="395"/>
      <c r="T11" s="395"/>
      <c r="U11" s="395"/>
      <c r="V11" s="395"/>
      <c r="W11" s="395"/>
      <c r="X11" s="395"/>
    </row>
    <row r="12" spans="1:24" ht="12.75" customHeight="1" x14ac:dyDescent="0.2">
      <c r="A12" s="357" t="s">
        <v>345</v>
      </c>
      <c r="B12" s="358"/>
      <c r="C12" s="359"/>
      <c r="D12" s="4">
        <v>6</v>
      </c>
      <c r="E12" s="181"/>
      <c r="F12" s="181"/>
      <c r="G12" s="181"/>
      <c r="H12" s="181"/>
      <c r="I12" s="181"/>
      <c r="J12" s="181">
        <v>46770844.390000001</v>
      </c>
      <c r="K12" s="182">
        <f t="shared" si="0"/>
        <v>46770844.390000001</v>
      </c>
      <c r="L12" s="181"/>
      <c r="M12" s="182">
        <f t="shared" si="1"/>
        <v>46770844.390000001</v>
      </c>
      <c r="P12" s="395"/>
      <c r="Q12" s="395"/>
      <c r="R12" s="395"/>
      <c r="S12" s="395"/>
      <c r="T12" s="395"/>
      <c r="U12" s="395"/>
      <c r="V12" s="395"/>
      <c r="W12" s="395"/>
      <c r="X12" s="395"/>
    </row>
    <row r="13" spans="1:24" ht="24.75" customHeight="1" x14ac:dyDescent="0.2">
      <c r="A13" s="357" t="s">
        <v>346</v>
      </c>
      <c r="B13" s="358"/>
      <c r="C13" s="359"/>
      <c r="D13" s="4">
        <v>7</v>
      </c>
      <c r="E13" s="182">
        <f t="shared" ref="E13:J13" si="4">SUM(E14:E17)</f>
        <v>0</v>
      </c>
      <c r="F13" s="182">
        <f t="shared" si="4"/>
        <v>0</v>
      </c>
      <c r="G13" s="182">
        <f t="shared" si="4"/>
        <v>-28472945.789999951</v>
      </c>
      <c r="H13" s="182">
        <f t="shared" si="4"/>
        <v>0</v>
      </c>
      <c r="I13" s="182">
        <f t="shared" si="4"/>
        <v>0</v>
      </c>
      <c r="J13" s="182">
        <f t="shared" si="4"/>
        <v>0</v>
      </c>
      <c r="K13" s="182">
        <f t="shared" si="0"/>
        <v>-28472945.789999951</v>
      </c>
      <c r="L13" s="182">
        <f>SUM(L14:L17)</f>
        <v>0</v>
      </c>
      <c r="M13" s="182">
        <f t="shared" si="1"/>
        <v>-28472945.789999951</v>
      </c>
      <c r="P13" s="395"/>
      <c r="Q13" s="395"/>
      <c r="R13" s="395"/>
      <c r="S13" s="395"/>
      <c r="T13" s="395"/>
      <c r="U13" s="395"/>
      <c r="V13" s="395"/>
      <c r="W13" s="395"/>
      <c r="X13" s="395"/>
    </row>
    <row r="14" spans="1:24" ht="36" customHeight="1" x14ac:dyDescent="0.2">
      <c r="A14" s="357" t="s">
        <v>347</v>
      </c>
      <c r="B14" s="358"/>
      <c r="C14" s="359"/>
      <c r="D14" s="4">
        <v>8</v>
      </c>
      <c r="E14" s="181"/>
      <c r="F14" s="181"/>
      <c r="G14" s="181">
        <v>96494.06</v>
      </c>
      <c r="H14" s="181"/>
      <c r="I14" s="181"/>
      <c r="J14" s="181"/>
      <c r="K14" s="182">
        <f t="shared" si="0"/>
        <v>96494.06</v>
      </c>
      <c r="L14" s="181"/>
      <c r="M14" s="182">
        <f t="shared" si="1"/>
        <v>96494.06</v>
      </c>
      <c r="P14" s="395"/>
      <c r="Q14" s="395"/>
      <c r="R14" s="395"/>
      <c r="S14" s="395"/>
      <c r="T14" s="395"/>
      <c r="U14" s="395"/>
      <c r="V14" s="395"/>
      <c r="W14" s="395"/>
      <c r="X14" s="395"/>
    </row>
    <row r="15" spans="1:24" ht="26.25" customHeight="1" x14ac:dyDescent="0.2">
      <c r="A15" s="357" t="s">
        <v>348</v>
      </c>
      <c r="B15" s="358"/>
      <c r="C15" s="359"/>
      <c r="D15" s="4">
        <v>9</v>
      </c>
      <c r="E15" s="181"/>
      <c r="F15" s="181"/>
      <c r="G15" s="181">
        <v>-34427892.509999953</v>
      </c>
      <c r="H15" s="181"/>
      <c r="I15" s="181"/>
      <c r="J15" s="181"/>
      <c r="K15" s="182">
        <f t="shared" si="0"/>
        <v>-34427892.509999953</v>
      </c>
      <c r="L15" s="181"/>
      <c r="M15" s="182">
        <f t="shared" si="1"/>
        <v>-34427892.509999953</v>
      </c>
      <c r="P15" s="395"/>
      <c r="Q15" s="395"/>
      <c r="R15" s="395"/>
      <c r="S15" s="395"/>
      <c r="T15" s="395"/>
      <c r="U15" s="395"/>
      <c r="V15" s="395"/>
      <c r="W15" s="395"/>
      <c r="X15" s="395"/>
    </row>
    <row r="16" spans="1:24" ht="27" customHeight="1" x14ac:dyDescent="0.2">
      <c r="A16" s="357" t="s">
        <v>349</v>
      </c>
      <c r="B16" s="358"/>
      <c r="C16" s="359"/>
      <c r="D16" s="4">
        <v>10</v>
      </c>
      <c r="E16" s="181"/>
      <c r="F16" s="181"/>
      <c r="G16" s="181">
        <v>5858452.6600000001</v>
      </c>
      <c r="H16" s="181"/>
      <c r="I16" s="181"/>
      <c r="J16" s="181"/>
      <c r="K16" s="182">
        <f t="shared" si="0"/>
        <v>5858452.6600000001</v>
      </c>
      <c r="L16" s="181"/>
      <c r="M16" s="182">
        <f t="shared" si="1"/>
        <v>5858452.6600000001</v>
      </c>
      <c r="P16" s="395"/>
      <c r="Q16" s="395"/>
      <c r="R16" s="395"/>
      <c r="S16" s="395"/>
      <c r="T16" s="395"/>
      <c r="U16" s="395"/>
      <c r="V16" s="395"/>
      <c r="W16" s="395"/>
      <c r="X16" s="395"/>
    </row>
    <row r="17" spans="1:24" ht="18" customHeight="1" x14ac:dyDescent="0.2">
      <c r="A17" s="357" t="s">
        <v>350</v>
      </c>
      <c r="B17" s="358"/>
      <c r="C17" s="359"/>
      <c r="D17" s="4">
        <v>11</v>
      </c>
      <c r="E17" s="181"/>
      <c r="F17" s="181"/>
      <c r="G17" s="181"/>
      <c r="H17" s="181"/>
      <c r="I17" s="181"/>
      <c r="J17" s="181"/>
      <c r="K17" s="182"/>
      <c r="L17" s="181"/>
      <c r="M17" s="182">
        <f t="shared" si="1"/>
        <v>0</v>
      </c>
      <c r="P17" s="395"/>
      <c r="Q17" s="395"/>
      <c r="R17" s="395"/>
      <c r="S17" s="395"/>
      <c r="T17" s="395"/>
      <c r="U17" s="395"/>
      <c r="V17" s="395"/>
      <c r="W17" s="395"/>
      <c r="X17" s="395"/>
    </row>
    <row r="18" spans="1:24" ht="21.75" customHeight="1" x14ac:dyDescent="0.2">
      <c r="A18" s="360" t="s">
        <v>351</v>
      </c>
      <c r="B18" s="361"/>
      <c r="C18" s="362"/>
      <c r="D18" s="4">
        <v>12</v>
      </c>
      <c r="E18" s="182">
        <f t="shared" ref="E18:J18" si="5">SUM(E19:E22)</f>
        <v>0</v>
      </c>
      <c r="F18" s="182">
        <f t="shared" si="5"/>
        <v>0</v>
      </c>
      <c r="G18" s="182">
        <f t="shared" si="5"/>
        <v>-1138205.42</v>
      </c>
      <c r="H18" s="182">
        <f t="shared" si="5"/>
        <v>-117471537.95</v>
      </c>
      <c r="I18" s="182">
        <f t="shared" si="5"/>
        <v>-293950797.63999999</v>
      </c>
      <c r="J18" s="182">
        <f t="shared" si="5"/>
        <v>412845089.98000026</v>
      </c>
      <c r="K18" s="182">
        <f t="shared" si="0"/>
        <v>284548.97000026703</v>
      </c>
      <c r="L18" s="182">
        <f>SUM(L19:L22)</f>
        <v>0</v>
      </c>
      <c r="M18" s="182">
        <f t="shared" si="1"/>
        <v>284548.97000026703</v>
      </c>
      <c r="P18" s="395"/>
      <c r="Q18" s="395"/>
      <c r="R18" s="395"/>
      <c r="S18" s="395"/>
      <c r="T18" s="395"/>
      <c r="U18" s="395"/>
      <c r="V18" s="395"/>
      <c r="W18" s="395"/>
      <c r="X18" s="395"/>
    </row>
    <row r="19" spans="1:24" ht="16.5" customHeight="1" x14ac:dyDescent="0.2">
      <c r="A19" s="357" t="s">
        <v>352</v>
      </c>
      <c r="B19" s="358"/>
      <c r="C19" s="359"/>
      <c r="D19" s="4">
        <v>13</v>
      </c>
      <c r="E19" s="181"/>
      <c r="F19" s="181"/>
      <c r="G19" s="181"/>
      <c r="H19" s="181"/>
      <c r="I19" s="181"/>
      <c r="J19" s="181"/>
      <c r="K19" s="182">
        <f t="shared" si="0"/>
        <v>0</v>
      </c>
      <c r="L19" s="181"/>
      <c r="M19" s="182">
        <f t="shared" si="1"/>
        <v>0</v>
      </c>
      <c r="P19" s="395"/>
      <c r="Q19" s="395"/>
      <c r="R19" s="395"/>
      <c r="S19" s="395"/>
      <c r="T19" s="395"/>
      <c r="U19" s="395"/>
      <c r="V19" s="395"/>
      <c r="W19" s="395"/>
      <c r="X19" s="395"/>
    </row>
    <row r="20" spans="1:24" ht="14.25" customHeight="1" x14ac:dyDescent="0.2">
      <c r="A20" s="357" t="s">
        <v>353</v>
      </c>
      <c r="B20" s="358"/>
      <c r="C20" s="359"/>
      <c r="D20" s="4">
        <v>14</v>
      </c>
      <c r="E20" s="181"/>
      <c r="F20" s="181"/>
      <c r="G20" s="181"/>
      <c r="H20" s="181"/>
      <c r="I20" s="181"/>
      <c r="J20" s="181"/>
      <c r="K20" s="182">
        <f t="shared" si="0"/>
        <v>0</v>
      </c>
      <c r="L20" s="181"/>
      <c r="M20" s="182">
        <f t="shared" si="1"/>
        <v>0</v>
      </c>
      <c r="P20" s="395"/>
      <c r="Q20" s="395"/>
      <c r="R20" s="395"/>
      <c r="S20" s="395"/>
      <c r="T20" s="395"/>
      <c r="U20" s="395"/>
      <c r="V20" s="395"/>
      <c r="W20" s="395"/>
      <c r="X20" s="395"/>
    </row>
    <row r="21" spans="1:24" ht="14.25" customHeight="1" x14ac:dyDescent="0.2">
      <c r="A21" s="357" t="s">
        <v>354</v>
      </c>
      <c r="B21" s="358"/>
      <c r="C21" s="359"/>
      <c r="D21" s="4">
        <v>15</v>
      </c>
      <c r="E21" s="181"/>
      <c r="F21" s="181"/>
      <c r="G21" s="181"/>
      <c r="H21" s="181"/>
      <c r="I21" s="181"/>
      <c r="J21" s="181"/>
      <c r="K21" s="182">
        <f t="shared" si="0"/>
        <v>0</v>
      </c>
      <c r="L21" s="181"/>
      <c r="M21" s="182">
        <f t="shared" si="1"/>
        <v>0</v>
      </c>
      <c r="P21" s="395"/>
      <c r="Q21" s="395"/>
      <c r="R21" s="395"/>
      <c r="S21" s="395"/>
      <c r="T21" s="395"/>
      <c r="U21" s="395"/>
      <c r="V21" s="395"/>
      <c r="W21" s="395"/>
      <c r="X21" s="395"/>
    </row>
    <row r="22" spans="1:24" ht="12.75" customHeight="1" x14ac:dyDescent="0.2">
      <c r="A22" s="357" t="s">
        <v>355</v>
      </c>
      <c r="B22" s="358"/>
      <c r="C22" s="359"/>
      <c r="D22" s="4">
        <v>16</v>
      </c>
      <c r="E22" s="181"/>
      <c r="F22" s="181"/>
      <c r="G22" s="181">
        <v>-1138205.42</v>
      </c>
      <c r="H22" s="181">
        <v>-117471537.95</v>
      </c>
      <c r="I22" s="181">
        <v>-293950797.63999999</v>
      </c>
      <c r="J22" s="181">
        <v>412845089.98000026</v>
      </c>
      <c r="K22" s="182">
        <f t="shared" si="0"/>
        <v>284548.97000026703</v>
      </c>
      <c r="L22" s="181"/>
      <c r="M22" s="182">
        <f t="shared" si="1"/>
        <v>284548.97000026703</v>
      </c>
      <c r="P22" s="395"/>
      <c r="Q22" s="395"/>
      <c r="R22" s="395"/>
      <c r="S22" s="395"/>
      <c r="T22" s="395"/>
      <c r="U22" s="395"/>
      <c r="V22" s="395"/>
      <c r="W22" s="395"/>
      <c r="X22" s="395"/>
    </row>
    <row r="23" spans="1:24" ht="33" customHeight="1" thickBot="1" x14ac:dyDescent="0.25">
      <c r="A23" s="382" t="s">
        <v>356</v>
      </c>
      <c r="B23" s="383"/>
      <c r="C23" s="384"/>
      <c r="D23" s="18">
        <v>17</v>
      </c>
      <c r="E23" s="183">
        <f t="shared" ref="E23:J23" si="6">E10+E11+E18</f>
        <v>601575800</v>
      </c>
      <c r="F23" s="183">
        <f t="shared" si="6"/>
        <v>681482525.25</v>
      </c>
      <c r="G23" s="183">
        <f t="shared" si="6"/>
        <v>141970196.93049589</v>
      </c>
      <c r="H23" s="183">
        <f t="shared" si="6"/>
        <v>395535293.84000003</v>
      </c>
      <c r="I23" s="183">
        <f t="shared" si="6"/>
        <v>16725735.660000265</v>
      </c>
      <c r="J23" s="183">
        <f t="shared" si="6"/>
        <v>46770844.389999986</v>
      </c>
      <c r="K23" s="183">
        <f t="shared" si="0"/>
        <v>1884060396.0704961</v>
      </c>
      <c r="L23" s="183">
        <f>L10+L11+L18</f>
        <v>0</v>
      </c>
      <c r="M23" s="183">
        <f t="shared" si="1"/>
        <v>1884060396.0704961</v>
      </c>
      <c r="P23" s="395"/>
      <c r="Q23" s="395"/>
      <c r="R23" s="395"/>
      <c r="S23" s="395"/>
      <c r="T23" s="395"/>
      <c r="U23" s="395"/>
      <c r="V23" s="395"/>
      <c r="W23" s="395"/>
      <c r="X23" s="395"/>
    </row>
    <row r="24" spans="1:24" ht="19.5" customHeight="1" thickTop="1" x14ac:dyDescent="0.2">
      <c r="A24" s="385" t="s">
        <v>357</v>
      </c>
      <c r="B24" s="386"/>
      <c r="C24" s="387"/>
      <c r="D24" s="19">
        <v>18</v>
      </c>
      <c r="E24" s="184">
        <f t="shared" ref="E24:J24" si="7">+E23</f>
        <v>601575800</v>
      </c>
      <c r="F24" s="184">
        <f t="shared" si="7"/>
        <v>681482525.25</v>
      </c>
      <c r="G24" s="184">
        <f t="shared" si="7"/>
        <v>141970196.93049589</v>
      </c>
      <c r="H24" s="184">
        <f t="shared" si="7"/>
        <v>395535293.84000003</v>
      </c>
      <c r="I24" s="184">
        <f t="shared" si="7"/>
        <v>16725735.660000265</v>
      </c>
      <c r="J24" s="184">
        <f t="shared" si="7"/>
        <v>46770844.389999986</v>
      </c>
      <c r="K24" s="185">
        <f t="shared" si="0"/>
        <v>1884060396.0704961</v>
      </c>
      <c r="L24" s="184"/>
      <c r="M24" s="185">
        <f t="shared" si="1"/>
        <v>1884060396.0704961</v>
      </c>
      <c r="P24" s="395"/>
      <c r="Q24" s="395"/>
      <c r="R24" s="395"/>
      <c r="S24" s="395"/>
      <c r="T24" s="395"/>
      <c r="U24" s="395"/>
      <c r="V24" s="395"/>
      <c r="W24" s="395"/>
      <c r="X24" s="395"/>
    </row>
    <row r="25" spans="1:24" ht="12.75" customHeight="1" x14ac:dyDescent="0.2">
      <c r="A25" s="357" t="s">
        <v>341</v>
      </c>
      <c r="B25" s="358"/>
      <c r="C25" s="359"/>
      <c r="D25" s="4">
        <v>19</v>
      </c>
      <c r="E25" s="186"/>
      <c r="F25" s="186"/>
      <c r="G25" s="186"/>
      <c r="H25" s="186"/>
      <c r="I25" s="186"/>
      <c r="J25" s="186"/>
      <c r="K25" s="187">
        <f t="shared" si="0"/>
        <v>0</v>
      </c>
      <c r="L25" s="186"/>
      <c r="M25" s="187">
        <f t="shared" si="1"/>
        <v>0</v>
      </c>
      <c r="P25" s="395"/>
      <c r="Q25" s="395"/>
      <c r="R25" s="395"/>
      <c r="S25" s="395"/>
      <c r="T25" s="395"/>
      <c r="U25" s="395"/>
      <c r="V25" s="395"/>
      <c r="W25" s="395"/>
      <c r="X25" s="395"/>
    </row>
    <row r="26" spans="1:24" ht="15.75" customHeight="1" x14ac:dyDescent="0.2">
      <c r="A26" s="357" t="s">
        <v>342</v>
      </c>
      <c r="B26" s="358"/>
      <c r="C26" s="359"/>
      <c r="D26" s="4">
        <v>20</v>
      </c>
      <c r="E26" s="186"/>
      <c r="F26" s="186"/>
      <c r="G26" s="186"/>
      <c r="H26" s="186"/>
      <c r="I26" s="186"/>
      <c r="J26" s="186"/>
      <c r="K26" s="187">
        <f t="shared" si="0"/>
        <v>0</v>
      </c>
      <c r="L26" s="186"/>
      <c r="M26" s="187">
        <f t="shared" si="1"/>
        <v>0</v>
      </c>
      <c r="P26" s="395"/>
      <c r="Q26" s="395"/>
      <c r="R26" s="395"/>
      <c r="S26" s="395"/>
      <c r="T26" s="395"/>
      <c r="U26" s="395"/>
      <c r="V26" s="395"/>
      <c r="W26" s="395"/>
      <c r="X26" s="395"/>
    </row>
    <row r="27" spans="1:24" ht="24" customHeight="1" x14ac:dyDescent="0.2">
      <c r="A27" s="360" t="s">
        <v>358</v>
      </c>
      <c r="B27" s="361"/>
      <c r="C27" s="362"/>
      <c r="D27" s="4">
        <v>21</v>
      </c>
      <c r="E27" s="187">
        <f>SUM(E24:E26)</f>
        <v>601575800</v>
      </c>
      <c r="F27" s="187">
        <f t="shared" ref="F27:L27" si="8">SUM(F24:F26)</f>
        <v>681482525.25</v>
      </c>
      <c r="G27" s="187">
        <f t="shared" si="8"/>
        <v>141970196.93049589</v>
      </c>
      <c r="H27" s="187">
        <f t="shared" si="8"/>
        <v>395535293.84000003</v>
      </c>
      <c r="I27" s="187">
        <f t="shared" si="8"/>
        <v>16725735.660000265</v>
      </c>
      <c r="J27" s="187">
        <f t="shared" si="8"/>
        <v>46770844.389999986</v>
      </c>
      <c r="K27" s="187">
        <f t="shared" si="0"/>
        <v>1884060396.0704961</v>
      </c>
      <c r="L27" s="187">
        <f t="shared" si="8"/>
        <v>0</v>
      </c>
      <c r="M27" s="187">
        <f t="shared" si="1"/>
        <v>1884060396.0704961</v>
      </c>
      <c r="P27" s="395"/>
      <c r="Q27" s="395"/>
      <c r="R27" s="395"/>
      <c r="S27" s="395"/>
      <c r="T27" s="395"/>
      <c r="U27" s="395"/>
      <c r="V27" s="395"/>
      <c r="W27" s="395"/>
      <c r="X27" s="395"/>
    </row>
    <row r="28" spans="1:24" ht="23.25" customHeight="1" x14ac:dyDescent="0.2">
      <c r="A28" s="360" t="s">
        <v>359</v>
      </c>
      <c r="B28" s="361"/>
      <c r="C28" s="362"/>
      <c r="D28" s="4">
        <v>22</v>
      </c>
      <c r="E28" s="187">
        <f>E29+E30</f>
        <v>0</v>
      </c>
      <c r="F28" s="187">
        <f t="shared" ref="F28:L28" si="9">F29+F30</f>
        <v>0</v>
      </c>
      <c r="G28" s="187">
        <f t="shared" si="9"/>
        <v>38676052.339999884</v>
      </c>
      <c r="H28" s="187">
        <f t="shared" si="9"/>
        <v>0</v>
      </c>
      <c r="I28" s="187">
        <f t="shared" si="9"/>
        <v>0</v>
      </c>
      <c r="J28" s="187">
        <f t="shared" si="9"/>
        <v>75965999.89999786</v>
      </c>
      <c r="K28" s="187">
        <f t="shared" si="0"/>
        <v>114642052.23999774</v>
      </c>
      <c r="L28" s="187">
        <f t="shared" si="9"/>
        <v>0</v>
      </c>
      <c r="M28" s="187">
        <f t="shared" si="1"/>
        <v>114642052.23999774</v>
      </c>
      <c r="P28" s="395"/>
      <c r="Q28" s="395"/>
      <c r="R28" s="395"/>
      <c r="S28" s="395"/>
      <c r="T28" s="395"/>
      <c r="U28" s="395"/>
      <c r="V28" s="395"/>
      <c r="W28" s="395"/>
      <c r="X28" s="395"/>
    </row>
    <row r="29" spans="1:24" ht="13.5" customHeight="1" x14ac:dyDescent="0.2">
      <c r="A29" s="357" t="s">
        <v>345</v>
      </c>
      <c r="B29" s="358"/>
      <c r="C29" s="359"/>
      <c r="D29" s="4">
        <v>23</v>
      </c>
      <c r="E29" s="186"/>
      <c r="F29" s="186"/>
      <c r="G29" s="186"/>
      <c r="H29" s="186"/>
      <c r="I29" s="186"/>
      <c r="J29" s="186">
        <v>75965999.89999786</v>
      </c>
      <c r="K29" s="187">
        <f t="shared" si="0"/>
        <v>75965999.89999786</v>
      </c>
      <c r="L29" s="186"/>
      <c r="M29" s="187">
        <f t="shared" si="1"/>
        <v>75965999.89999786</v>
      </c>
      <c r="P29" s="395"/>
      <c r="Q29" s="395"/>
      <c r="R29" s="395"/>
      <c r="S29" s="395"/>
      <c r="T29" s="395"/>
      <c r="U29" s="395"/>
      <c r="V29" s="395"/>
      <c r="W29" s="395"/>
      <c r="X29" s="395"/>
    </row>
    <row r="30" spans="1:24" ht="24" customHeight="1" x14ac:dyDescent="0.2">
      <c r="A30" s="357" t="s">
        <v>360</v>
      </c>
      <c r="B30" s="358"/>
      <c r="C30" s="359"/>
      <c r="D30" s="4">
        <v>24</v>
      </c>
      <c r="E30" s="187">
        <f t="shared" ref="E30:J30" si="10">SUM(E31:E34)</f>
        <v>0</v>
      </c>
      <c r="F30" s="187">
        <f t="shared" si="10"/>
        <v>0</v>
      </c>
      <c r="G30" s="187">
        <f t="shared" si="10"/>
        <v>38676052.339999884</v>
      </c>
      <c r="H30" s="187">
        <f t="shared" si="10"/>
        <v>0</v>
      </c>
      <c r="I30" s="187">
        <f t="shared" si="10"/>
        <v>0</v>
      </c>
      <c r="J30" s="187">
        <f t="shared" si="10"/>
        <v>0</v>
      </c>
      <c r="K30" s="187">
        <f t="shared" si="0"/>
        <v>38676052.339999884</v>
      </c>
      <c r="L30" s="187">
        <f>SUM(L31:L34)</f>
        <v>0</v>
      </c>
      <c r="M30" s="187">
        <f t="shared" si="1"/>
        <v>38676052.339999884</v>
      </c>
      <c r="P30" s="395"/>
      <c r="Q30" s="395"/>
      <c r="R30" s="395"/>
      <c r="S30" s="395"/>
      <c r="T30" s="395"/>
      <c r="U30" s="395"/>
      <c r="V30" s="395"/>
      <c r="W30" s="395"/>
      <c r="X30" s="395"/>
    </row>
    <row r="31" spans="1:24" ht="33" customHeight="1" x14ac:dyDescent="0.2">
      <c r="A31" s="357" t="s">
        <v>347</v>
      </c>
      <c r="B31" s="358"/>
      <c r="C31" s="359"/>
      <c r="D31" s="4">
        <v>25</v>
      </c>
      <c r="E31" s="186"/>
      <c r="F31" s="186"/>
      <c r="G31" s="186"/>
      <c r="H31" s="186"/>
      <c r="I31" s="186"/>
      <c r="J31" s="186"/>
      <c r="K31" s="187">
        <f t="shared" si="0"/>
        <v>0</v>
      </c>
      <c r="L31" s="186"/>
      <c r="M31" s="187">
        <f t="shared" si="1"/>
        <v>0</v>
      </c>
      <c r="P31" s="395"/>
      <c r="Q31" s="395"/>
      <c r="R31" s="395"/>
      <c r="S31" s="395"/>
      <c r="T31" s="395"/>
      <c r="U31" s="395"/>
      <c r="V31" s="395"/>
      <c r="W31" s="395"/>
      <c r="X31" s="395"/>
    </row>
    <row r="32" spans="1:24" ht="24" customHeight="1" x14ac:dyDescent="0.2">
      <c r="A32" s="357" t="s">
        <v>348</v>
      </c>
      <c r="B32" s="358"/>
      <c r="C32" s="359"/>
      <c r="D32" s="4">
        <v>26</v>
      </c>
      <c r="E32" s="186"/>
      <c r="F32" s="186"/>
      <c r="G32" s="186">
        <v>34063071.879999898</v>
      </c>
      <c r="H32" s="186"/>
      <c r="I32" s="186"/>
      <c r="J32" s="186"/>
      <c r="K32" s="187">
        <f t="shared" si="0"/>
        <v>34063071.879999898</v>
      </c>
      <c r="L32" s="186"/>
      <c r="M32" s="187">
        <f t="shared" si="1"/>
        <v>34063071.879999898</v>
      </c>
      <c r="P32" s="395"/>
      <c r="Q32" s="395"/>
      <c r="R32" s="395"/>
      <c r="S32" s="395"/>
      <c r="T32" s="395"/>
      <c r="U32" s="395"/>
      <c r="V32" s="395"/>
      <c r="W32" s="395"/>
      <c r="X32" s="395"/>
    </row>
    <row r="33" spans="1:24" ht="22.5" customHeight="1" x14ac:dyDescent="0.2">
      <c r="A33" s="357" t="s">
        <v>349</v>
      </c>
      <c r="B33" s="358"/>
      <c r="C33" s="359"/>
      <c r="D33" s="4">
        <v>27</v>
      </c>
      <c r="E33" s="186"/>
      <c r="F33" s="186"/>
      <c r="G33" s="186">
        <v>4612980.4599999879</v>
      </c>
      <c r="H33" s="186"/>
      <c r="I33" s="186"/>
      <c r="J33" s="186"/>
      <c r="K33" s="187">
        <f t="shared" si="0"/>
        <v>4612980.4599999879</v>
      </c>
      <c r="L33" s="186"/>
      <c r="M33" s="187">
        <f t="shared" si="1"/>
        <v>4612980.4599999879</v>
      </c>
      <c r="P33" s="395"/>
      <c r="Q33" s="395"/>
      <c r="R33" s="395"/>
      <c r="S33" s="395"/>
      <c r="T33" s="395"/>
      <c r="U33" s="395"/>
      <c r="V33" s="395"/>
      <c r="W33" s="395"/>
      <c r="X33" s="395"/>
    </row>
    <row r="34" spans="1:24" ht="16.5" customHeight="1" x14ac:dyDescent="0.2">
      <c r="A34" s="357" t="s">
        <v>350</v>
      </c>
      <c r="B34" s="358"/>
      <c r="C34" s="359"/>
      <c r="D34" s="4">
        <v>28</v>
      </c>
      <c r="E34" s="186"/>
      <c r="F34" s="186"/>
      <c r="G34" s="186"/>
      <c r="H34" s="186"/>
      <c r="I34" s="186"/>
      <c r="J34" s="186"/>
      <c r="K34" s="187">
        <f t="shared" si="0"/>
        <v>0</v>
      </c>
      <c r="L34" s="186"/>
      <c r="M34" s="187">
        <f t="shared" si="1"/>
        <v>0</v>
      </c>
      <c r="P34" s="395"/>
      <c r="Q34" s="395"/>
      <c r="R34" s="395"/>
      <c r="S34" s="395"/>
      <c r="T34" s="395"/>
      <c r="U34" s="395"/>
      <c r="V34" s="395"/>
      <c r="W34" s="395"/>
      <c r="X34" s="395"/>
    </row>
    <row r="35" spans="1:24" ht="30.75" customHeight="1" x14ac:dyDescent="0.2">
      <c r="A35" s="360" t="s">
        <v>361</v>
      </c>
      <c r="B35" s="361"/>
      <c r="C35" s="362"/>
      <c r="D35" s="4">
        <v>29</v>
      </c>
      <c r="E35" s="187">
        <f t="shared" ref="E35:J35" si="11">SUM(E36:E39)</f>
        <v>0</v>
      </c>
      <c r="F35" s="187">
        <f t="shared" si="11"/>
        <v>0</v>
      </c>
      <c r="G35" s="187">
        <f t="shared" si="11"/>
        <v>-483512.21999999695</v>
      </c>
      <c r="H35" s="187">
        <f t="shared" si="11"/>
        <v>2338542.2200000007</v>
      </c>
      <c r="I35" s="187">
        <f t="shared" si="11"/>
        <v>43058473.779999897</v>
      </c>
      <c r="J35" s="187">
        <f t="shared" si="11"/>
        <v>-46770844.390000001</v>
      </c>
      <c r="K35" s="187">
        <f t="shared" si="0"/>
        <v>-1857340.6100001037</v>
      </c>
      <c r="L35" s="187">
        <f>SUM(L36:L39)</f>
        <v>0</v>
      </c>
      <c r="M35" s="187">
        <f t="shared" si="1"/>
        <v>-1857340.6100001037</v>
      </c>
      <c r="P35" s="395"/>
      <c r="Q35" s="395"/>
      <c r="R35" s="395"/>
      <c r="S35" s="395"/>
      <c r="T35" s="395"/>
      <c r="U35" s="395"/>
      <c r="V35" s="395"/>
      <c r="W35" s="395"/>
      <c r="X35" s="395"/>
    </row>
    <row r="36" spans="1:24" ht="16.5" customHeight="1" x14ac:dyDescent="0.2">
      <c r="A36" s="357" t="s">
        <v>352</v>
      </c>
      <c r="B36" s="358"/>
      <c r="C36" s="359"/>
      <c r="D36" s="4">
        <v>30</v>
      </c>
      <c r="E36" s="186"/>
      <c r="F36" s="186"/>
      <c r="G36" s="186"/>
      <c r="H36" s="186"/>
      <c r="I36" s="186"/>
      <c r="J36" s="186"/>
      <c r="K36" s="187">
        <f t="shared" si="0"/>
        <v>0</v>
      </c>
      <c r="L36" s="186"/>
      <c r="M36" s="187">
        <f t="shared" si="1"/>
        <v>0</v>
      </c>
      <c r="P36" s="395"/>
      <c r="Q36" s="395"/>
      <c r="R36" s="395"/>
      <c r="S36" s="395"/>
      <c r="T36" s="395"/>
      <c r="U36" s="395"/>
      <c r="V36" s="395"/>
      <c r="W36" s="395"/>
      <c r="X36" s="395"/>
    </row>
    <row r="37" spans="1:24" ht="12.75" customHeight="1" x14ac:dyDescent="0.2">
      <c r="A37" s="357" t="s">
        <v>353</v>
      </c>
      <c r="B37" s="358"/>
      <c r="C37" s="359"/>
      <c r="D37" s="4">
        <v>31</v>
      </c>
      <c r="E37" s="186"/>
      <c r="F37" s="186"/>
      <c r="G37" s="186"/>
      <c r="H37" s="186"/>
      <c r="I37" s="186"/>
      <c r="J37" s="186"/>
      <c r="K37" s="187">
        <f t="shared" si="0"/>
        <v>0</v>
      </c>
      <c r="L37" s="186"/>
      <c r="M37" s="187">
        <f t="shared" si="1"/>
        <v>0</v>
      </c>
      <c r="P37" s="395"/>
      <c r="Q37" s="395"/>
      <c r="R37" s="395"/>
      <c r="S37" s="395"/>
      <c r="T37" s="395"/>
      <c r="U37" s="395"/>
      <c r="V37" s="395"/>
      <c r="W37" s="395"/>
      <c r="X37" s="395"/>
    </row>
    <row r="38" spans="1:24" ht="12.75" customHeight="1" x14ac:dyDescent="0.2">
      <c r="A38" s="357" t="s">
        <v>354</v>
      </c>
      <c r="B38" s="358"/>
      <c r="C38" s="359"/>
      <c r="D38" s="4">
        <v>32</v>
      </c>
      <c r="E38" s="186"/>
      <c r="F38" s="186"/>
      <c r="G38" s="186"/>
      <c r="H38" s="186"/>
      <c r="I38" s="186"/>
      <c r="J38" s="186">
        <v>-1960000</v>
      </c>
      <c r="K38" s="187">
        <f t="shared" si="0"/>
        <v>-1960000</v>
      </c>
      <c r="L38" s="186"/>
      <c r="M38" s="187">
        <f t="shared" si="1"/>
        <v>-1960000</v>
      </c>
      <c r="P38" s="395"/>
      <c r="Q38" s="395"/>
      <c r="R38" s="395"/>
      <c r="S38" s="395"/>
      <c r="T38" s="395"/>
      <c r="U38" s="395"/>
      <c r="V38" s="395"/>
      <c r="W38" s="395"/>
      <c r="X38" s="395"/>
    </row>
    <row r="39" spans="1:24" ht="12.75" customHeight="1" x14ac:dyDescent="0.2">
      <c r="A39" s="357" t="s">
        <v>355</v>
      </c>
      <c r="B39" s="358"/>
      <c r="C39" s="359"/>
      <c r="D39" s="4">
        <v>33</v>
      </c>
      <c r="E39" s="186"/>
      <c r="F39" s="186"/>
      <c r="G39" s="186">
        <v>-483512.21999999695</v>
      </c>
      <c r="H39" s="186">
        <v>2338542.2200000007</v>
      </c>
      <c r="I39" s="186">
        <v>43058473.779999897</v>
      </c>
      <c r="J39" s="186">
        <v>-44810844.390000001</v>
      </c>
      <c r="K39" s="187">
        <f t="shared" si="0"/>
        <v>102659.38999989629</v>
      </c>
      <c r="L39" s="186"/>
      <c r="M39" s="187">
        <f t="shared" si="1"/>
        <v>102659.38999989629</v>
      </c>
      <c r="P39" s="395"/>
      <c r="Q39" s="395"/>
      <c r="R39" s="395"/>
      <c r="S39" s="395"/>
      <c r="T39" s="395"/>
      <c r="U39" s="395"/>
      <c r="V39" s="395"/>
      <c r="W39" s="395"/>
      <c r="X39" s="395"/>
    </row>
    <row r="40" spans="1:24" ht="42" customHeight="1" x14ac:dyDescent="0.2">
      <c r="A40" s="388" t="s">
        <v>362</v>
      </c>
      <c r="B40" s="389"/>
      <c r="C40" s="390"/>
      <c r="D40" s="16">
        <v>34</v>
      </c>
      <c r="E40" s="188">
        <f t="shared" ref="E40:J40" si="12">E27+E28+E35</f>
        <v>601575800</v>
      </c>
      <c r="F40" s="188">
        <f t="shared" si="12"/>
        <v>681482525.25</v>
      </c>
      <c r="G40" s="188">
        <f t="shared" si="12"/>
        <v>180162737.05049577</v>
      </c>
      <c r="H40" s="188">
        <f t="shared" si="12"/>
        <v>397873836.06000006</v>
      </c>
      <c r="I40" s="188">
        <f t="shared" si="12"/>
        <v>59784209.440000162</v>
      </c>
      <c r="J40" s="188">
        <f t="shared" si="12"/>
        <v>75965999.899997845</v>
      </c>
      <c r="K40" s="188">
        <f t="shared" si="0"/>
        <v>1996845107.7004941</v>
      </c>
      <c r="L40" s="188">
        <f>L27+L28+L35</f>
        <v>0</v>
      </c>
      <c r="M40" s="188">
        <f t="shared" si="1"/>
        <v>1996845107.7004941</v>
      </c>
      <c r="P40" s="395"/>
      <c r="Q40" s="395"/>
      <c r="R40" s="395"/>
      <c r="S40" s="395"/>
      <c r="T40" s="395"/>
      <c r="U40" s="395"/>
      <c r="V40" s="395"/>
      <c r="W40" s="395"/>
      <c r="X40" s="395"/>
    </row>
  </sheetData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:K1"/>
    <mergeCell ref="A2:K2"/>
    <mergeCell ref="A12:C12"/>
    <mergeCell ref="A13:C13"/>
    <mergeCell ref="A6:C6"/>
    <mergeCell ref="A7:C7"/>
    <mergeCell ref="A4:C5"/>
    <mergeCell ref="D4:D5"/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</mergeCells>
  <phoneticPr fontId="3" type="noConversion"/>
  <dataValidations count="1">
    <dataValidation allowBlank="1" sqref="A3:K3 D7:M65536 L1:M3 A41:C65536 N1:IV1048576"/>
  </dataValidations>
  <pageMargins left="0.75" right="0.75" top="1" bottom="1" header="0.5" footer="0.5"/>
  <pageSetup paperSize="9" scale="49" orientation="portrait" r:id="rId1"/>
  <headerFooter alignWithMargins="0"/>
  <ignoredErrors>
    <ignoredError sqref="E6:M6" numberStoredAsText="1"/>
    <ignoredError sqref="K7:K9" formulaRange="1"/>
    <ignoredError sqref="K10:K23 K34:K40" formula="1" formulaRange="1"/>
    <ignoredError sqref="E24:K24 E25:J33" unlockedFormula="1"/>
    <ignoredError sqref="K25:K26" formulaRange="1" unlockedFormula="1"/>
    <ignoredError sqref="K27:K33" formula="1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="110" zoomScaleNormal="100" zoomScaleSheetLayoutView="100" workbookViewId="0">
      <selection activeCell="L26" sqref="L26"/>
    </sheetView>
  </sheetViews>
  <sheetFormatPr defaultRowHeight="12" x14ac:dyDescent="0.2"/>
  <cols>
    <col min="1" max="16384" width="9.140625" style="26"/>
  </cols>
  <sheetData>
    <row r="1" spans="1:10" x14ac:dyDescent="0.2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391" t="s">
        <v>363</v>
      </c>
      <c r="B2" s="391"/>
      <c r="C2" s="391"/>
      <c r="D2" s="391"/>
      <c r="E2" s="391"/>
      <c r="F2" s="391"/>
      <c r="G2" s="391"/>
      <c r="H2" s="391"/>
      <c r="I2" s="391"/>
      <c r="J2" s="391"/>
    </row>
    <row r="3" spans="1:10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2.75" customHeight="1" x14ac:dyDescent="0.2">
      <c r="A4" s="392" t="s">
        <v>364</v>
      </c>
      <c r="B4" s="392"/>
      <c r="C4" s="392"/>
      <c r="D4" s="392"/>
      <c r="E4" s="392"/>
      <c r="F4" s="392"/>
      <c r="G4" s="392"/>
      <c r="H4" s="392"/>
      <c r="I4" s="392"/>
      <c r="J4" s="392"/>
    </row>
    <row r="5" spans="1:10" ht="12.75" customHeight="1" x14ac:dyDescent="0.2">
      <c r="A5" s="392"/>
      <c r="B5" s="392"/>
      <c r="C5" s="392"/>
      <c r="D5" s="392"/>
      <c r="E5" s="392"/>
      <c r="F5" s="392"/>
      <c r="G5" s="392"/>
      <c r="H5" s="392"/>
      <c r="I5" s="392"/>
      <c r="J5" s="392"/>
    </row>
    <row r="6" spans="1:10" ht="12.75" customHeight="1" x14ac:dyDescent="0.2">
      <c r="A6" s="392"/>
      <c r="B6" s="392"/>
      <c r="C6" s="392"/>
      <c r="D6" s="392"/>
      <c r="E6" s="392"/>
      <c r="F6" s="392"/>
      <c r="G6" s="392"/>
      <c r="H6" s="392"/>
      <c r="I6" s="392"/>
      <c r="J6" s="392"/>
    </row>
    <row r="7" spans="1:10" ht="12.75" customHeight="1" x14ac:dyDescent="0.2">
      <c r="A7" s="392"/>
      <c r="B7" s="392"/>
      <c r="C7" s="392"/>
      <c r="D7" s="392"/>
      <c r="E7" s="392"/>
      <c r="F7" s="392"/>
      <c r="G7" s="392"/>
      <c r="H7" s="392"/>
      <c r="I7" s="392"/>
      <c r="J7" s="392"/>
    </row>
    <row r="8" spans="1:10" ht="12.75" customHeight="1" x14ac:dyDescent="0.2">
      <c r="A8" s="392"/>
      <c r="B8" s="392"/>
      <c r="C8" s="392"/>
      <c r="D8" s="392"/>
      <c r="E8" s="392"/>
      <c r="F8" s="392"/>
      <c r="G8" s="392"/>
      <c r="H8" s="392"/>
      <c r="I8" s="392"/>
      <c r="J8" s="392"/>
    </row>
    <row r="9" spans="1:10" ht="12.75" customHeight="1" x14ac:dyDescent="0.2">
      <c r="A9" s="392"/>
      <c r="B9" s="392"/>
      <c r="C9" s="392"/>
      <c r="D9" s="392"/>
      <c r="E9" s="392"/>
      <c r="F9" s="392"/>
      <c r="G9" s="392"/>
      <c r="H9" s="392"/>
      <c r="I9" s="392"/>
      <c r="J9" s="392"/>
    </row>
    <row r="10" spans="1:10" x14ac:dyDescent="0.2">
      <c r="A10" s="393"/>
      <c r="B10" s="393"/>
      <c r="C10" s="393"/>
      <c r="D10" s="393"/>
      <c r="E10" s="393"/>
      <c r="F10" s="393"/>
      <c r="G10" s="393"/>
      <c r="H10" s="393"/>
      <c r="I10" s="393"/>
      <c r="J10" s="393"/>
    </row>
    <row r="11" spans="1:10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x14ac:dyDescent="0.2">
      <c r="A25" s="27"/>
      <c r="B25" s="27"/>
      <c r="C25" s="27"/>
      <c r="D25" s="27"/>
      <c r="E25" s="27"/>
      <c r="F25" s="27"/>
      <c r="G25" s="27"/>
      <c r="H25" s="27"/>
      <c r="J25" s="27"/>
    </row>
    <row r="26" spans="1:10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GENERAL</vt:lpstr>
      <vt:lpstr>BD</vt:lpstr>
      <vt:lpstr>PL-periodical</vt:lpstr>
      <vt:lpstr>PL-cummulative</vt:lpstr>
      <vt:lpstr>CF</vt:lpstr>
      <vt:lpstr>CAPITAL</vt:lpstr>
      <vt:lpstr>NOTES</vt:lpstr>
      <vt:lpstr>CAPITAL!Print_Area</vt:lpstr>
      <vt:lpstr>CF!Print_Area</vt:lpstr>
      <vt:lpstr>GENERAL!Print_Area</vt:lpstr>
      <vt:lpstr>NOTES!Print_Area</vt:lpstr>
      <vt:lpstr>'PL-cummulative'!Print_Area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Nevena Babić</cp:lastModifiedBy>
  <cp:lastPrinted>2012-07-25T07:02:03Z</cp:lastPrinted>
  <dcterms:created xsi:type="dcterms:W3CDTF">2008-10-17T11:51:54Z</dcterms:created>
  <dcterms:modified xsi:type="dcterms:W3CDTF">2016-07-29T06:56:55Z</dcterms:modified>
</cp:coreProperties>
</file>