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685" tabRatio="717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PODACI'!$A$1:$J$80</definedName>
    <definedName name="razdoblje" localSheetId="0">'[1]Naslovni'!$E$7</definedName>
    <definedName name="razdoblje">'[1]Naslovni'!$E$7</definedName>
    <definedName name="Z_51D8CB90_E822_4B79_9C06_B56434CFA6F9_.wvu.PrintArea" localSheetId="6" hidden="1">'BILJEŠKE '!$A$1:$J$38</definedName>
    <definedName name="Z_51D8CB90_E822_4B79_9C06_B56434CFA6F9_.wvu.PrintArea" localSheetId="0" hidden="1">'OPCI PODACI'!$A$1:$J$80</definedName>
    <definedName name="Z_923D3CDB_ED8D_4608_BB71_F0E0E7C81B85_.wvu.Cols" localSheetId="4" hidden="1">'NT'!$G:$H</definedName>
    <definedName name="Z_923D3CDB_ED8D_4608_BB71_F0E0E7C81B85_.wvu.PrintArea" localSheetId="6" hidden="1">'BILJEŠKE '!$A$1:$J$38</definedName>
    <definedName name="Z_923D3CDB_ED8D_4608_BB71_F0E0E7C81B85_.wvu.PrintArea" localSheetId="0" hidden="1">'OPCI PODACI'!$A$1:$J$80</definedName>
  </definedNames>
  <calcPr fullCalcOnLoad="1"/>
</workbook>
</file>

<file path=xl/sharedStrings.xml><?xml version="1.0" encoding="utf-8"?>
<sst xmlns="http://schemas.openxmlformats.org/spreadsheetml/2006/main" count="589" uniqueCount="439">
  <si>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</si>
  <si>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</si>
  <si>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</si>
  <si>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</si>
  <si>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</si>
  <si>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</si>
  <si>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</si>
  <si>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</si>
  <si>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</si>
  <si>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</si>
  <si>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</si>
  <si>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</si>
  <si>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</si>
  <si>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</si>
  <si>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</si>
  <si>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</si>
  <si>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</si>
  <si>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</si>
  <si>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</si>
  <si>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</si>
  <si>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</si>
  <si>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</si>
  <si>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</si>
  <si>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</si>
  <si>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</si>
  <si>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</si>
  <si>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</si>
  <si>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</si>
  <si>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</si>
  <si>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</si>
  <si>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</si>
  <si>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</si>
  <si>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</si>
  <si>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</si>
  <si>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</si>
  <si>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</si>
  <si>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</si>
  <si>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</si>
  <si>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</si>
  <si>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</si>
  <si>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</si>
  <si>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</si>
  <si>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</si>
  <si>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</si>
  <si>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</si>
  <si>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</si>
  <si>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</si>
  <si>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</si>
  <si>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</si>
  <si>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</si>
  <si>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</si>
  <si>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</si>
  <si>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</si>
  <si>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</si>
  <si>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</si>
  <si>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</si>
  <si>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</si>
  <si>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</si>
  <si>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</si>
  <si>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</si>
  <si>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</si>
  <si>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</si>
  <si>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</si>
  <si>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</si>
  <si>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</si>
  <si>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</si>
  <si>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</si>
  <si>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</si>
  <si>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</si>
  <si>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</si>
  <si>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</si>
  <si>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</si>
  <si>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</si>
  <si>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</si>
  <si>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</si>
  <si>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</si>
  <si>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</si>
  <si>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</si>
  <si>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</si>
  <si>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</si>
  <si>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</si>
  <si>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</si>
  <si>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</si>
  <si>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</si>
  <si>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</si>
  <si>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</si>
  <si>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</si>
  <si>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</si>
  <si>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</si>
  <si>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</si>
  <si>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</si>
  <si>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</si>
  <si>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</si>
  <si>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</si>
  <si>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</si>
  <si>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</si>
  <si>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</si>
  <si>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</si>
  <si>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</si>
  <si>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</si>
  <si>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</si>
  <si>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</si>
  <si>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</si>
  <si>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</si>
  <si>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</si>
  <si>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</si>
  <si>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</si>
  <si>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</si>
  <si>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</si>
  <si>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</si>
  <si>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</si>
  <si>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</si>
  <si>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</si>
  <si>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</si>
  <si>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</si>
  <si>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</si>
  <si>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</si>
  <si>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</si>
  <si>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</si>
  <si>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</si>
  <si>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</si>
  <si>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</si>
  <si>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</si>
  <si>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</si>
  <si>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</si>
  <si>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</si>
  <si>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</si>
  <si>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</si>
  <si>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</si>
  <si>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</si>
  <si>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</si>
  <si>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</si>
  <si>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</si>
  <si>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</si>
  <si>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</si>
  <si>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</si>
  <si>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</si>
  <si>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</si>
  <si>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</si>
  <si>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</si>
  <si>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</si>
  <si>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</si>
  <si>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</si>
  <si>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</si>
  <si>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</si>
  <si>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</si>
  <si>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</si>
  <si>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</si>
  <si>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</si>
  <si>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</si>
  <si>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</si>
  <si>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</si>
  <si>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</si>
  <si>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</si>
  <si>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</si>
  <si>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</si>
  <si>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</si>
  <si>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</si>
  <si>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</si>
  <si>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</si>
  <si>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</si>
  <si>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</si>
  <si>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</si>
  <si>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</si>
  <si>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</si>
  <si>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</si>
  <si>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</si>
  <si>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</si>
  <si>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</si>
  <si>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</si>
  <si>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</si>
  <si>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</si>
  <si>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</si>
  <si>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</si>
  <si>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</si>
  <si>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</si>
  <si>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</si>
  <si>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</si>
  <si>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</si>
  <si>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</si>
  <si>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</si>
  <si>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</si>
  <si>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</si>
  <si>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</si>
  <si>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</si>
  <si>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</si>
  <si>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</si>
  <si>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</si>
  <si>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</si>
  <si>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</si>
  <si>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</si>
  <si>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</si>
  <si>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</si>
  <si>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</si>
  <si>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</si>
  <si>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</si>
  <si>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</si>
  <si>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</si>
  <si>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</si>
  <si>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</si>
  <si>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</si>
  <si>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</si>
  <si>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</si>
  <si>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</si>
  <si>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</si>
  <si>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</si>
  <si>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</si>
  <si>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</si>
  <si>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</si>
  <si>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</si>
  <si>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</si>
  <si>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</si>
  <si>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</si>
  <si>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</si>
  <si>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</si>
  <si>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</si>
  <si>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</si>
  <si>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</si>
  <si>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</si>
  <si>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</si>
  <si>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</si>
  <si>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</si>
  <si>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</si>
  <si>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</si>
  <si>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</si>
  <si>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</si>
  <si>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</si>
  <si>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</si>
  <si>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</si>
  <si>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</si>
  <si>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</si>
  <si>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</si>
  <si>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</si>
  <si>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</si>
  <si>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</si>
  <si>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</si>
  <si>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</si>
  <si>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</si>
  <si>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</si>
  <si>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</si>
  <si>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</si>
  <si>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</si>
  <si>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</si>
  <si>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</si>
  <si>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</si>
  <si>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</si>
  <si>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</si>
  <si>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</si>
  <si>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</si>
  <si>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</si>
  <si>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</si>
  <si>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</si>
  <si>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</si>
  <si>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</si>
  <si>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</si>
  <si>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</si>
  <si>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</si>
  <si>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</si>
  <si>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</si>
  <si>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</si>
  <si>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</si>
  <si>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</si>
  <si>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</si>
  <si>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</si>
  <si>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</si>
  <si>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</si>
  <si>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</si>
  <si>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</si>
  <si>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</si>
  <si>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</si>
  <si>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</si>
  <si>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</si>
  <si>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</si>
  <si>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</si>
  <si>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</si>
  <si>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</si>
  <si>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</si>
  <si>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</si>
  <si>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</si>
  <si>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</si>
  <si>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</si>
  <si>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</si>
  <si>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</si>
  <si>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</si>
  <si>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</si>
  <si>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</si>
  <si>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</si>
  <si>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</si>
  <si>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</si>
  <si>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</si>
  <si>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</si>
  <si>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</si>
  <si>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</si>
  <si>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</si>
  <si>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</si>
  <si>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</si>
  <si>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</si>
  <si>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</si>
  <si>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</si>
  <si>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</si>
  <si>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</si>
  <si>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</si>
  <si>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</si>
  <si>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</si>
  <si>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</si>
  <si>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</si>
  <si>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</si>
  <si>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</si>
  <si>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</si>
  <si>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</si>
  <si>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</si>
  <si>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</si>
  <si>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</si>
  <si>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</si>
  <si>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</si>
  <si>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</si>
  <si>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</si>
  <si>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</si>
  <si>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</si>
  <si>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</si>
  <si>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</si>
  <si>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</si>
  <si>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</si>
  <si>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</si>
  <si>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</si>
  <si>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</si>
  <si>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</si>
  <si>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</si>
  <si>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</si>
  <si>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</si>
  <si>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</si>
  <si>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</si>
  <si>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</si>
  <si>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</si>
  <si>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</si>
  <si>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</si>
  <si>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</si>
  <si>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</si>
  <si>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</si>
  <si>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</si>
  <si>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</si>
  <si>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</si>
  <si>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</si>
  <si>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</si>
  <si>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</si>
  <si>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</si>
  <si>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</si>
  <si>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</si>
  <si>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</si>
  <si>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</si>
  <si>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</si>
  <si>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</si>
  <si>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</si>
  <si>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</si>
  <si>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</si>
  <si>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</si>
  <si>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</si>
  <si>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</si>
  <si>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</si>
  <si>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</si>
  <si>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</si>
  <si>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</si>
  <si>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</si>
  <si>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</si>
  <si>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</si>
  <si>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</si>
  <si>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</si>
  <si>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</si>
  <si>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</si>
  <si>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</si>
  <si>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</si>
  <si>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</si>
  <si>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</si>
  <si>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</si>
  <si>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</si>
  <si>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</si>
  <si>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</si>
  <si>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</si>
  <si>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</si>
  <si>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</si>
  <si>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</si>
  <si>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</si>
  <si>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</si>
  <si>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</si>
  <si>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</si>
  <si>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</si>
  <si>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</si>
  <si>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</si>
  <si>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</si>
  <si>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</si>
  <si>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01/ 6332 073</t>
  </si>
  <si>
    <t xml:space="preserve">izdavatelj@crosig.hr </t>
  </si>
  <si>
    <t>Predsjednik Uprave</t>
  </si>
  <si>
    <t>03276236</t>
  </si>
  <si>
    <t>20097647</t>
  </si>
  <si>
    <t>01583999</t>
  </si>
  <si>
    <t>01808435</t>
  </si>
  <si>
    <t>01450930</t>
  </si>
  <si>
    <t>01892037</t>
  </si>
  <si>
    <t>B.  MANJINSKI INTERES</t>
  </si>
  <si>
    <t>65.12</t>
  </si>
  <si>
    <t>Nevena Babić</t>
  </si>
  <si>
    <t>01/ 6333 112</t>
  </si>
  <si>
    <r>
      <t xml:space="preserve">XIX. Ostala sveobuhvatna dobit </t>
    </r>
    <r>
      <rPr>
        <sz val="8"/>
        <rFont val="Arial"/>
        <family val="2"/>
      </rPr>
      <t>(205 do 211 - 212)</t>
    </r>
  </si>
  <si>
    <t>Raspodjeljivo vlasnicima matice</t>
  </si>
  <si>
    <t>1. Financijski izvještaji (bilanca, račun dobiti i gubitka, izvještaj o novčanim tokovima, izvještaj o promjenama</t>
  </si>
  <si>
    <t>RAZNE USLUGE D.O.O. - U LIKVIDACIJI</t>
  </si>
  <si>
    <t xml:space="preserve">MILENIJUM  OSIGURANJE A.D. </t>
  </si>
  <si>
    <t>BEOGRAD</t>
  </si>
  <si>
    <t xml:space="preserve">CROATIA SIGURIMI SH.A. </t>
  </si>
  <si>
    <t>CROATIA OSIGURANJE A.D. - ZA ŽIVOTNA OSIG.</t>
  </si>
  <si>
    <t>SKOPJE</t>
  </si>
  <si>
    <t>CROATIA OSIGURANJE A.D. - ZA NEŽIVOTNA OSIG.</t>
  </si>
  <si>
    <t>CROATIA OSIGURANJE MIROVINSKO DRUŠTVO D.O.O.</t>
  </si>
  <si>
    <t xml:space="preserve">SLAVONIJATRANS TEHNIČKI PREGLEDI D.O.O. </t>
  </si>
  <si>
    <t>SLAVONSKI BROD</t>
  </si>
  <si>
    <t>POŽEGA</t>
  </si>
  <si>
    <t>HERZ D.D.</t>
  </si>
  <si>
    <t>PRIŠTINA</t>
  </si>
  <si>
    <t>CROATIA - TEHNIČKI PREGLEDI D.O.O.</t>
  </si>
  <si>
    <t>01731742</t>
  </si>
  <si>
    <t>01853732</t>
  </si>
  <si>
    <t>03738302</t>
  </si>
  <si>
    <t>07810318</t>
  </si>
  <si>
    <t>70260436</t>
  </si>
  <si>
    <t>06479570</t>
  </si>
  <si>
    <t>05920922</t>
  </si>
  <si>
    <t>31.03.2014.</t>
  </si>
  <si>
    <t>Stanje na dan: 31.03.2014.</t>
  </si>
  <si>
    <t>U razdoblju: 01.01.2014.-31.03.2014.</t>
  </si>
  <si>
    <t>U razdoblju: 01.01.-31.03.2014.</t>
  </si>
  <si>
    <t>Za razdoblje: 01.01.-31.03.2014.</t>
  </si>
  <si>
    <t>Andrej Koštomaj</t>
  </si>
  <si>
    <t>Nikola Mišetić</t>
  </si>
  <si>
    <t>Članovi Uprave</t>
  </si>
  <si>
    <t>PULA</t>
  </si>
  <si>
    <t>BRIONI D.D.</t>
  </si>
  <si>
    <t>03228819</t>
  </si>
  <si>
    <t>KOŠTOMAJ ANDREJ, MIŠETIĆ NIKOLA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</si>
</sst>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[$-41A]d/\ mmmm\ yyyy"/>
    <numFmt numFmtId="196" formatCode="#,###.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20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vertical="center"/>
      <protection hidden="1"/>
    </xf>
    <xf numFmtId="14" fontId="1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2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22" xfId="57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3" fontId="1" fillId="0" borderId="17" xfId="0" applyNumberFormat="1" applyFont="1" applyFill="1" applyBorder="1" applyAlignment="1" applyProtection="1">
      <alignment vertical="center" shrinkToFit="1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>
      <alignment horizontal="right" vertical="center" shrinkToFit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4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4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4" fillId="0" borderId="0" xfId="57" applyFont="1" applyFill="1">
      <alignment vertical="top"/>
      <protection/>
    </xf>
    <xf numFmtId="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5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0" xfId="0" applyNumberFormat="1" applyFill="1" applyAlignment="1">
      <alignment/>
    </xf>
    <xf numFmtId="19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167" fontId="6" fillId="33" borderId="13" xfId="0" applyNumberFormat="1" applyFont="1" applyFill="1" applyBorder="1" applyAlignment="1">
      <alignment horizontal="center" vertical="center"/>
    </xf>
    <xf numFmtId="193" fontId="1" fillId="33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5" xfId="0" applyNumberFormat="1" applyFont="1" applyFill="1" applyBorder="1" applyAlignment="1" applyProtection="1">
      <alignment horizontal="right" vertical="center" shrinkToFit="1"/>
      <protection hidden="1"/>
    </xf>
    <xf numFmtId="167" fontId="6" fillId="33" borderId="10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28" xfId="0" applyNumberFormat="1" applyFont="1" applyFill="1" applyBorder="1" applyAlignment="1" applyProtection="1">
      <alignment horizontal="right" vertical="center" shrinkToFit="1"/>
      <protection locked="0"/>
    </xf>
    <xf numFmtId="193" fontId="1" fillId="33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28" xfId="0" applyNumberFormat="1" applyFont="1" applyFill="1" applyBorder="1" applyAlignment="1" applyProtection="1">
      <alignment horizontal="right" vertical="center" shrinkToFit="1"/>
      <protection hidden="1"/>
    </xf>
    <xf numFmtId="0" fontId="8" fillId="34" borderId="16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vertical="center"/>
    </xf>
    <xf numFmtId="0" fontId="8" fillId="34" borderId="16" xfId="0" applyFont="1" applyFill="1" applyBorder="1" applyAlignment="1" applyProtection="1">
      <alignment horizontal="center" vertical="top" wrapText="1"/>
      <protection hidden="1"/>
    </xf>
    <xf numFmtId="0" fontId="0" fillId="34" borderId="16" xfId="0" applyFont="1" applyFill="1" applyBorder="1" applyAlignment="1" applyProtection="1">
      <alignment horizontal="center" vertical="top" wrapText="1"/>
      <protection hidden="1"/>
    </xf>
    <xf numFmtId="0" fontId="0" fillId="34" borderId="16" xfId="0" applyFont="1" applyFill="1" applyBorder="1" applyAlignment="1" applyProtection="1">
      <alignment vertical="top" wrapText="1"/>
      <protection hidden="1"/>
    </xf>
    <xf numFmtId="0" fontId="1" fillId="34" borderId="16" xfId="0" applyFont="1" applyFill="1" applyBorder="1" applyAlignment="1">
      <alignment vertical="center"/>
    </xf>
    <xf numFmtId="0" fontId="8" fillId="0" borderId="20" xfId="57" applyFont="1" applyBorder="1" applyAlignment="1">
      <alignment/>
      <protection/>
    </xf>
    <xf numFmtId="0" fontId="0" fillId="0" borderId="0" xfId="57" applyFont="1" applyBorder="1" applyAlignment="1">
      <alignment/>
      <protection/>
    </xf>
    <xf numFmtId="0" fontId="13" fillId="0" borderId="36" xfId="63" applyFont="1" applyFill="1" applyBorder="1" applyAlignment="1" applyProtection="1">
      <alignment horizontal="right" vertical="center"/>
      <protection hidden="1" locked="0"/>
    </xf>
    <xf numFmtId="0" fontId="13" fillId="0" borderId="16" xfId="63" applyFont="1" applyFill="1" applyBorder="1" applyAlignment="1" applyProtection="1">
      <alignment horizontal="right" vertical="center"/>
      <protection hidden="1" locked="0"/>
    </xf>
    <xf numFmtId="0" fontId="13" fillId="0" borderId="37" xfId="63" applyFont="1" applyFill="1" applyBorder="1" applyAlignment="1" applyProtection="1">
      <alignment horizontal="right" vertical="center"/>
      <protection hidden="1" locked="0"/>
    </xf>
    <xf numFmtId="0" fontId="13" fillId="0" borderId="0" xfId="63" applyFont="1" applyFill="1" applyBorder="1" applyAlignment="1" applyProtection="1">
      <alignment horizontal="right" vertical="center"/>
      <protection hidden="1" locked="0"/>
    </xf>
    <xf numFmtId="0" fontId="14" fillId="0" borderId="0" xfId="63" applyFont="1" applyFill="1" applyBorder="1" applyAlignment="1">
      <alignment/>
      <protection/>
    </xf>
    <xf numFmtId="49" fontId="13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20" xfId="57" applyFont="1" applyFill="1" applyBorder="1">
      <alignment vertical="top"/>
      <protection/>
    </xf>
    <xf numFmtId="19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38" xfId="0" applyNumberFormat="1" applyFont="1" applyFill="1" applyBorder="1" applyAlignment="1">
      <alignment horizontal="center" vertical="center"/>
    </xf>
    <xf numFmtId="167" fontId="6" fillId="0" borderId="39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96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6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6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6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6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34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34" borderId="28" xfId="0" applyNumberFormat="1" applyFont="1" applyFill="1" applyBorder="1" applyAlignment="1" applyProtection="1">
      <alignment horizontal="right" vertical="center" shrinkToFit="1"/>
      <protection locked="0"/>
    </xf>
    <xf numFmtId="193" fontId="1" fillId="34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34" borderId="29" xfId="0" applyNumberFormat="1" applyFont="1" applyFill="1" applyBorder="1" applyAlignment="1" applyProtection="1">
      <alignment horizontal="right" vertical="center" shrinkToFit="1"/>
      <protection locked="0"/>
    </xf>
    <xf numFmtId="0" fontId="7" fillId="34" borderId="16" xfId="0" applyFont="1" applyFill="1" applyBorder="1" applyAlignment="1" applyProtection="1">
      <alignment horizontal="center" vertical="top" wrapText="1"/>
      <protection hidden="1"/>
    </xf>
    <xf numFmtId="0" fontId="0" fillId="34" borderId="16" xfId="0" applyFill="1" applyBorder="1" applyAlignment="1" applyProtection="1">
      <alignment horizontal="center" vertical="top" wrapText="1"/>
      <protection hidden="1"/>
    </xf>
    <xf numFmtId="3" fontId="0" fillId="0" borderId="0" xfId="0" applyNumberFormat="1" applyFont="1" applyFill="1" applyAlignment="1">
      <alignment/>
    </xf>
    <xf numFmtId="0" fontId="0" fillId="34" borderId="16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right"/>
    </xf>
    <xf numFmtId="0" fontId="3" fillId="0" borderId="0" xfId="58" applyFont="1" applyFill="1" applyAlignment="1">
      <alignment/>
      <protection/>
    </xf>
    <xf numFmtId="0" fontId="14" fillId="0" borderId="41" xfId="57" applyFont="1" applyFill="1" applyBorder="1">
      <alignment vertical="top"/>
      <protection/>
    </xf>
    <xf numFmtId="3" fontId="13" fillId="0" borderId="22" xfId="57" applyNumberFormat="1" applyFont="1" applyFill="1" applyBorder="1" applyAlignment="1" applyProtection="1">
      <alignment horizontal="right" vertical="center"/>
      <protection hidden="1" locked="0"/>
    </xf>
    <xf numFmtId="49" fontId="13" fillId="0" borderId="36" xfId="63" applyNumberFormat="1" applyFont="1" applyFill="1" applyBorder="1" applyAlignment="1" applyProtection="1">
      <alignment horizontal="right" vertical="center"/>
      <protection hidden="1" locked="0"/>
    </xf>
    <xf numFmtId="49" fontId="14" fillId="0" borderId="16" xfId="63" applyNumberFormat="1" applyFont="1" applyFill="1" applyBorder="1" applyAlignment="1">
      <alignment/>
      <protection/>
    </xf>
    <xf numFmtId="49" fontId="14" fillId="0" borderId="37" xfId="63" applyNumberFormat="1" applyFont="1" applyFill="1" applyBorder="1" applyAlignment="1">
      <alignment/>
      <protection/>
    </xf>
    <xf numFmtId="0" fontId="13" fillId="0" borderId="36" xfId="63" applyFont="1" applyFill="1" applyBorder="1" applyAlignment="1" applyProtection="1">
      <alignment horizontal="right" vertical="center"/>
      <protection hidden="1" locked="0"/>
    </xf>
    <xf numFmtId="0" fontId="14" fillId="0" borderId="16" xfId="63" applyFont="1" applyFill="1" applyBorder="1" applyAlignment="1">
      <alignment/>
      <protection/>
    </xf>
    <xf numFmtId="49" fontId="13" fillId="0" borderId="36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37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37" xfId="63" applyFont="1" applyFill="1" applyBorder="1" applyAlignment="1">
      <alignment/>
      <protection/>
    </xf>
    <xf numFmtId="0" fontId="13" fillId="0" borderId="16" xfId="63" applyFont="1" applyFill="1" applyBorder="1" applyAlignment="1" applyProtection="1">
      <alignment horizontal="right" vertical="center"/>
      <protection hidden="1" locked="0"/>
    </xf>
    <xf numFmtId="0" fontId="13" fillId="0" borderId="37" xfId="63" applyFont="1" applyFill="1" applyBorder="1" applyAlignment="1" applyProtection="1">
      <alignment horizontal="right" vertical="center"/>
      <protection hidden="1" locked="0"/>
    </xf>
    <xf numFmtId="0" fontId="17" fillId="0" borderId="0" xfId="57" applyFont="1" applyFill="1" applyBorder="1" applyAlignment="1" applyProtection="1">
      <alignment horizontal="right" vertical="center" wrapText="1"/>
      <protection hidden="1"/>
    </xf>
    <xf numFmtId="0" fontId="17" fillId="0" borderId="42" xfId="57" applyFont="1" applyFill="1" applyBorder="1" applyAlignment="1" applyProtection="1">
      <alignment horizontal="right" wrapText="1"/>
      <protection hidden="1"/>
    </xf>
    <xf numFmtId="49" fontId="13" fillId="0" borderId="36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37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42" xfId="57" applyFont="1" applyFill="1" applyBorder="1" applyAlignment="1" applyProtection="1">
      <alignment horizontal="right"/>
      <protection hidden="1"/>
    </xf>
    <xf numFmtId="0" fontId="13" fillId="0" borderId="36" xfId="57" applyFont="1" applyFill="1" applyBorder="1" applyAlignment="1" applyProtection="1">
      <alignment horizontal="left" vertical="center"/>
      <protection hidden="1" locked="0"/>
    </xf>
    <xf numFmtId="0" fontId="14" fillId="0" borderId="16" xfId="57" applyFont="1" applyFill="1" applyBorder="1" applyAlignment="1">
      <alignment horizontal="left" vertical="center"/>
      <protection/>
    </xf>
    <xf numFmtId="0" fontId="14" fillId="0" borderId="37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right" vertical="center" wrapText="1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1" fontId="13" fillId="0" borderId="36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37" xfId="57" applyNumberFormat="1" applyFont="1" applyFill="1" applyBorder="1" applyAlignment="1" applyProtection="1">
      <alignment horizontal="center" vertical="center"/>
      <protection hidden="1" locked="0"/>
    </xf>
    <xf numFmtId="0" fontId="19" fillId="0" borderId="36" xfId="53" applyFont="1" applyFill="1" applyBorder="1" applyAlignment="1" applyProtection="1">
      <alignment/>
      <protection hidden="1" locked="0"/>
    </xf>
    <xf numFmtId="0" fontId="13" fillId="0" borderId="16" xfId="57" applyFont="1" applyFill="1" applyBorder="1" applyAlignment="1" applyProtection="1">
      <alignment/>
      <protection hidden="1" locked="0"/>
    </xf>
    <xf numFmtId="0" fontId="4" fillId="0" borderId="36" xfId="53" applyFill="1" applyBorder="1" applyAlignment="1" applyProtection="1">
      <alignment/>
      <protection hidden="1" locked="0"/>
    </xf>
    <xf numFmtId="0" fontId="14" fillId="0" borderId="2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16" xfId="57" applyFont="1" applyFill="1" applyBorder="1" applyAlignment="1">
      <alignment horizontal="left"/>
      <protection/>
    </xf>
    <xf numFmtId="0" fontId="14" fillId="0" borderId="37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49" fontId="13" fillId="0" borderId="36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37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34" xfId="57" applyFont="1" applyFill="1" applyBorder="1" applyAlignment="1" applyProtection="1">
      <alignment horizont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42" xfId="57" applyFont="1" applyFill="1" applyBorder="1" applyAlignment="1" applyProtection="1">
      <alignment horizontal="right" wrapText="1"/>
      <protection hidden="1"/>
    </xf>
    <xf numFmtId="0" fontId="14" fillId="0" borderId="16" xfId="57" applyFont="1" applyFill="1" applyBorder="1" applyAlignment="1">
      <alignment/>
      <protection/>
    </xf>
    <xf numFmtId="49" fontId="4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6" xfId="57" applyFont="1" applyFill="1" applyBorder="1" applyAlignment="1" applyProtection="1">
      <alignment horizontal="left" vertical="center"/>
      <protection hidden="1" locked="0"/>
    </xf>
    <xf numFmtId="0" fontId="13" fillId="0" borderId="0" xfId="63" applyFont="1" applyFill="1" applyBorder="1" applyAlignment="1" applyProtection="1">
      <alignment horizontal="left"/>
      <protection hidden="1"/>
    </xf>
    <xf numFmtId="0" fontId="21" fillId="0" borderId="0" xfId="63" applyFont="1" applyFill="1" applyBorder="1" applyAlignment="1">
      <alignment/>
      <protection/>
    </xf>
    <xf numFmtId="0" fontId="14" fillId="0" borderId="0" xfId="63" applyFont="1" applyFill="1" applyBorder="1" applyAlignment="1" applyProtection="1">
      <alignment horizontal="left"/>
      <protection hidden="1"/>
    </xf>
    <xf numFmtId="0" fontId="12" fillId="0" borderId="0" xfId="63" applyFill="1" applyBorder="1" applyAlignment="1">
      <alignment/>
      <protection/>
    </xf>
    <xf numFmtId="0" fontId="14" fillId="0" borderId="43" xfId="57" applyFont="1" applyFill="1" applyBorder="1" applyAlignment="1" applyProtection="1">
      <alignment horizontal="center" vertical="top"/>
      <protection hidden="1"/>
    </xf>
    <xf numFmtId="0" fontId="14" fillId="0" borderId="43" xfId="57" applyFont="1" applyFill="1" applyBorder="1" applyAlignment="1">
      <alignment horizontal="center"/>
      <protection/>
    </xf>
    <xf numFmtId="0" fontId="14" fillId="0" borderId="43" xfId="57" applyFont="1" applyFill="1" applyBorder="1" applyAlignment="1">
      <alignment/>
      <protection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6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0" fillId="34" borderId="16" xfId="0" applyFill="1" applyBorder="1" applyAlignment="1" applyProtection="1">
      <alignment horizontal="center" vertical="top" wrapText="1"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vertical="center" wrapText="1"/>
    </xf>
    <xf numFmtId="0" fontId="1" fillId="33" borderId="45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vertical="center" wrapText="1"/>
    </xf>
    <xf numFmtId="0" fontId="6" fillId="33" borderId="53" xfId="0" applyFont="1" applyFill="1" applyBorder="1" applyAlignment="1">
      <alignment vertical="center" wrapText="1"/>
    </xf>
    <xf numFmtId="0" fontId="1" fillId="33" borderId="54" xfId="0" applyFont="1" applyFill="1" applyBorder="1" applyAlignment="1">
      <alignment vertical="center" wrapText="1"/>
    </xf>
    <xf numFmtId="0" fontId="1" fillId="33" borderId="55" xfId="0" applyFont="1" applyFill="1" applyBorder="1" applyAlignment="1">
      <alignment vertical="center" wrapText="1"/>
    </xf>
    <xf numFmtId="0" fontId="6" fillId="33" borderId="44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wrapText="1"/>
    </xf>
    <xf numFmtId="0" fontId="1" fillId="0" borderId="56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wrapText="1"/>
    </xf>
    <xf numFmtId="0" fontId="0" fillId="34" borderId="16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20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="110" zoomScaleSheetLayoutView="110" workbookViewId="0" topLeftCell="A49">
      <selection activeCell="A59" sqref="A59:I59"/>
    </sheetView>
  </sheetViews>
  <sheetFormatPr defaultColWidth="9.140625" defaultRowHeight="12.75"/>
  <cols>
    <col min="1" max="1" width="9.140625" style="20" customWidth="1"/>
    <col min="2" max="2" width="12.00390625" style="20" customWidth="1"/>
    <col min="3" max="3" width="9.140625" style="20" customWidth="1"/>
    <col min="4" max="4" width="16.28125" style="20" customWidth="1"/>
    <col min="5" max="6" width="9.140625" style="20" customWidth="1"/>
    <col min="7" max="7" width="17.7109375" style="20" customWidth="1"/>
    <col min="8" max="8" width="17.00390625" style="20" customWidth="1"/>
    <col min="9" max="9" width="23.8515625" style="20" customWidth="1"/>
    <col min="10" max="16384" width="9.140625" style="20" customWidth="1"/>
  </cols>
  <sheetData>
    <row r="1" spans="1:10" ht="12.75">
      <c r="A1" s="144" t="s">
        <v>70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2.75">
      <c r="A2" s="198" t="s">
        <v>297</v>
      </c>
      <c r="B2" s="198"/>
      <c r="C2" s="198"/>
      <c r="D2" s="198"/>
      <c r="E2" s="36" t="s">
        <v>375</v>
      </c>
      <c r="F2" s="21"/>
      <c r="G2" s="22" t="s">
        <v>231</v>
      </c>
      <c r="H2" s="36" t="s">
        <v>427</v>
      </c>
      <c r="I2" s="115"/>
      <c r="J2" s="119"/>
    </row>
    <row r="3" spans="1:10" ht="12.75">
      <c r="A3" s="23"/>
      <c r="B3" s="23"/>
      <c r="C3" s="23"/>
      <c r="D3" s="23"/>
      <c r="E3" s="24"/>
      <c r="F3" s="24"/>
      <c r="G3" s="23"/>
      <c r="H3" s="23"/>
      <c r="I3" s="116"/>
      <c r="J3" s="119"/>
    </row>
    <row r="4" spans="1:10" ht="39.75" customHeight="1">
      <c r="A4" s="199" t="s">
        <v>363</v>
      </c>
      <c r="B4" s="199"/>
      <c r="C4" s="199"/>
      <c r="D4" s="199"/>
      <c r="E4" s="199"/>
      <c r="F4" s="199"/>
      <c r="G4" s="199"/>
      <c r="H4" s="199"/>
      <c r="I4" s="199"/>
      <c r="J4" s="119"/>
    </row>
    <row r="5" spans="1:10" ht="12.75">
      <c r="A5" s="28"/>
      <c r="B5" s="88"/>
      <c r="C5" s="88"/>
      <c r="D5" s="88"/>
      <c r="E5" s="89"/>
      <c r="F5" s="90"/>
      <c r="G5" s="25"/>
      <c r="H5" s="26"/>
      <c r="I5" s="88"/>
      <c r="J5" s="119"/>
    </row>
    <row r="6" spans="1:10" ht="12.75">
      <c r="A6" s="200" t="s">
        <v>150</v>
      </c>
      <c r="B6" s="201"/>
      <c r="C6" s="196" t="s">
        <v>376</v>
      </c>
      <c r="D6" s="197"/>
      <c r="E6" s="92"/>
      <c r="F6" s="92"/>
      <c r="G6" s="92"/>
      <c r="H6" s="92"/>
      <c r="I6" s="92"/>
      <c r="J6" s="119"/>
    </row>
    <row r="7" spans="1:10" ht="12.75">
      <c r="A7" s="93"/>
      <c r="B7" s="93"/>
      <c r="C7" s="28"/>
      <c r="D7" s="28"/>
      <c r="E7" s="92"/>
      <c r="F7" s="92"/>
      <c r="G7" s="92"/>
      <c r="H7" s="92"/>
      <c r="I7" s="92"/>
      <c r="J7" s="119"/>
    </row>
    <row r="8" spans="1:10" ht="12.75" customHeight="1">
      <c r="A8" s="194" t="s">
        <v>71</v>
      </c>
      <c r="B8" s="195"/>
      <c r="C8" s="196" t="s">
        <v>377</v>
      </c>
      <c r="D8" s="197"/>
      <c r="E8" s="92"/>
      <c r="F8" s="92"/>
      <c r="G8" s="92"/>
      <c r="H8" s="92"/>
      <c r="I8" s="28"/>
      <c r="J8" s="119"/>
    </row>
    <row r="9" spans="1:10" ht="12.75">
      <c r="A9" s="94"/>
      <c r="B9" s="94"/>
      <c r="C9" s="95"/>
      <c r="D9" s="28"/>
      <c r="E9" s="28"/>
      <c r="F9" s="28"/>
      <c r="G9" s="28"/>
      <c r="H9" s="28"/>
      <c r="I9" s="28"/>
      <c r="J9" s="119"/>
    </row>
    <row r="10" spans="1:10" ht="12.75" customHeight="1">
      <c r="A10" s="207" t="s">
        <v>1</v>
      </c>
      <c r="B10" s="208"/>
      <c r="C10" s="196" t="s">
        <v>378</v>
      </c>
      <c r="D10" s="197"/>
      <c r="E10" s="28"/>
      <c r="F10" s="28"/>
      <c r="G10" s="28"/>
      <c r="H10" s="28"/>
      <c r="I10" s="28"/>
      <c r="J10" s="119"/>
    </row>
    <row r="11" spans="1:10" ht="12.75">
      <c r="A11" s="208"/>
      <c r="B11" s="208"/>
      <c r="C11" s="28"/>
      <c r="D11" s="28"/>
      <c r="E11" s="28"/>
      <c r="F11" s="28"/>
      <c r="G11" s="28"/>
      <c r="H11" s="28"/>
      <c r="I11" s="28"/>
      <c r="J11" s="119"/>
    </row>
    <row r="12" spans="1:10" ht="12.75">
      <c r="A12" s="200" t="s">
        <v>72</v>
      </c>
      <c r="B12" s="201"/>
      <c r="C12" s="202" t="s">
        <v>379</v>
      </c>
      <c r="D12" s="203"/>
      <c r="E12" s="203"/>
      <c r="F12" s="203"/>
      <c r="G12" s="203"/>
      <c r="H12" s="203"/>
      <c r="I12" s="204"/>
      <c r="J12" s="119"/>
    </row>
    <row r="13" spans="1:10" ht="15.75">
      <c r="A13" s="205"/>
      <c r="B13" s="206"/>
      <c r="C13" s="206"/>
      <c r="D13" s="96"/>
      <c r="E13" s="96"/>
      <c r="F13" s="96"/>
      <c r="G13" s="96"/>
      <c r="H13" s="96"/>
      <c r="I13" s="97"/>
      <c r="J13" s="119"/>
    </row>
    <row r="14" spans="1:10" ht="12.75">
      <c r="A14" s="93"/>
      <c r="B14" s="93"/>
      <c r="C14" s="98"/>
      <c r="D14" s="28"/>
      <c r="E14" s="28"/>
      <c r="F14" s="28"/>
      <c r="G14" s="28"/>
      <c r="H14" s="28"/>
      <c r="I14" s="28"/>
      <c r="J14" s="119"/>
    </row>
    <row r="15" spans="1:10" ht="12.75">
      <c r="A15" s="200" t="s">
        <v>190</v>
      </c>
      <c r="B15" s="201"/>
      <c r="C15" s="209">
        <v>10000</v>
      </c>
      <c r="D15" s="210"/>
      <c r="E15" s="28"/>
      <c r="F15" s="202" t="s">
        <v>380</v>
      </c>
      <c r="G15" s="203"/>
      <c r="H15" s="203"/>
      <c r="I15" s="204"/>
      <c r="J15" s="119"/>
    </row>
    <row r="16" spans="1:10" ht="12.75">
      <c r="A16" s="93"/>
      <c r="B16" s="93"/>
      <c r="C16" s="28"/>
      <c r="D16" s="28"/>
      <c r="E16" s="28"/>
      <c r="F16" s="28"/>
      <c r="G16" s="28"/>
      <c r="H16" s="28"/>
      <c r="I16" s="28"/>
      <c r="J16" s="100"/>
    </row>
    <row r="17" spans="1:10" ht="12.75">
      <c r="A17" s="200" t="s">
        <v>191</v>
      </c>
      <c r="B17" s="201"/>
      <c r="C17" s="202" t="s">
        <v>381</v>
      </c>
      <c r="D17" s="203"/>
      <c r="E17" s="203"/>
      <c r="F17" s="203"/>
      <c r="G17" s="203"/>
      <c r="H17" s="203"/>
      <c r="I17" s="203"/>
      <c r="J17" s="152"/>
    </row>
    <row r="18" spans="1:10" ht="12.75">
      <c r="A18" s="93"/>
      <c r="B18" s="93"/>
      <c r="C18" s="28"/>
      <c r="D18" s="28"/>
      <c r="E18" s="28"/>
      <c r="F18" s="28"/>
      <c r="G18" s="28"/>
      <c r="H18" s="28"/>
      <c r="I18" s="28"/>
      <c r="J18" s="100"/>
    </row>
    <row r="19" spans="1:10" ht="12.75">
      <c r="A19" s="200" t="s">
        <v>192</v>
      </c>
      <c r="B19" s="201"/>
      <c r="C19" s="211"/>
      <c r="D19" s="212"/>
      <c r="E19" s="212"/>
      <c r="F19" s="212"/>
      <c r="G19" s="212"/>
      <c r="H19" s="212"/>
      <c r="I19" s="212"/>
      <c r="J19" s="152"/>
    </row>
    <row r="20" spans="1:10" ht="12.75">
      <c r="A20" s="93"/>
      <c r="B20" s="93"/>
      <c r="C20" s="98"/>
      <c r="D20" s="28"/>
      <c r="E20" s="28"/>
      <c r="F20" s="28"/>
      <c r="G20" s="28"/>
      <c r="H20" s="28"/>
      <c r="I20" s="28"/>
      <c r="J20" s="100"/>
    </row>
    <row r="21" spans="1:10" ht="12.75">
      <c r="A21" s="200" t="s">
        <v>193</v>
      </c>
      <c r="B21" s="201"/>
      <c r="C21" s="213" t="s">
        <v>382</v>
      </c>
      <c r="D21" s="212"/>
      <c r="E21" s="212"/>
      <c r="F21" s="212"/>
      <c r="G21" s="212"/>
      <c r="H21" s="212"/>
      <c r="I21" s="212"/>
      <c r="J21" s="152"/>
    </row>
    <row r="22" spans="1:10" ht="12.75">
      <c r="A22" s="93"/>
      <c r="B22" s="93"/>
      <c r="C22" s="98"/>
      <c r="D22" s="28"/>
      <c r="E22" s="28"/>
      <c r="F22" s="28"/>
      <c r="G22" s="28"/>
      <c r="H22" s="28"/>
      <c r="I22" s="28"/>
      <c r="J22" s="119"/>
    </row>
    <row r="23" spans="1:10" ht="12.75">
      <c r="A23" s="200" t="s">
        <v>73</v>
      </c>
      <c r="B23" s="201"/>
      <c r="C23" s="37">
        <v>133</v>
      </c>
      <c r="D23" s="202" t="s">
        <v>380</v>
      </c>
      <c r="E23" s="216"/>
      <c r="F23" s="217"/>
      <c r="G23" s="214"/>
      <c r="H23" s="215"/>
      <c r="I23" s="27"/>
      <c r="J23" s="119"/>
    </row>
    <row r="24" spans="1:10" ht="12.75">
      <c r="A24" s="93"/>
      <c r="B24" s="93"/>
      <c r="C24" s="28"/>
      <c r="D24" s="28"/>
      <c r="E24" s="28"/>
      <c r="F24" s="28"/>
      <c r="G24" s="28"/>
      <c r="H24" s="28"/>
      <c r="I24" s="28"/>
      <c r="J24" s="119"/>
    </row>
    <row r="25" spans="1:10" ht="12.75">
      <c r="A25" s="200" t="s">
        <v>74</v>
      </c>
      <c r="B25" s="201"/>
      <c r="C25" s="37">
        <v>21</v>
      </c>
      <c r="D25" s="202" t="s">
        <v>383</v>
      </c>
      <c r="E25" s="216"/>
      <c r="F25" s="216"/>
      <c r="G25" s="217"/>
      <c r="H25" s="91" t="s">
        <v>75</v>
      </c>
      <c r="I25" s="183">
        <v>3844</v>
      </c>
      <c r="J25" s="119"/>
    </row>
    <row r="26" spans="1:10" ht="12.75">
      <c r="A26" s="93"/>
      <c r="B26" s="93"/>
      <c r="C26" s="28"/>
      <c r="D26" s="28"/>
      <c r="E26" s="28"/>
      <c r="F26" s="28"/>
      <c r="G26" s="93"/>
      <c r="H26" s="93" t="s">
        <v>364</v>
      </c>
      <c r="I26" s="98"/>
      <c r="J26" s="100"/>
    </row>
    <row r="27" spans="1:10" ht="12.75">
      <c r="A27" s="200" t="s">
        <v>195</v>
      </c>
      <c r="B27" s="201"/>
      <c r="C27" s="39" t="s">
        <v>384</v>
      </c>
      <c r="D27" s="99"/>
      <c r="E27" s="100"/>
      <c r="F27" s="88"/>
      <c r="G27" s="200" t="s">
        <v>194</v>
      </c>
      <c r="H27" s="201"/>
      <c r="I27" s="38" t="s">
        <v>400</v>
      </c>
      <c r="J27" s="119"/>
    </row>
    <row r="28" spans="1:10" ht="12.75">
      <c r="A28" s="93"/>
      <c r="B28" s="93"/>
      <c r="C28" s="28"/>
      <c r="D28" s="88"/>
      <c r="E28" s="88"/>
      <c r="F28" s="88"/>
      <c r="G28" s="88"/>
      <c r="H28" s="28"/>
      <c r="I28" s="101"/>
      <c r="J28" s="119"/>
    </row>
    <row r="29" spans="1:10" ht="12.75">
      <c r="A29" s="218" t="s">
        <v>76</v>
      </c>
      <c r="B29" s="219"/>
      <c r="C29" s="220"/>
      <c r="D29" s="220"/>
      <c r="E29" s="219" t="s">
        <v>77</v>
      </c>
      <c r="F29" s="221"/>
      <c r="G29" s="221"/>
      <c r="H29" s="220" t="s">
        <v>78</v>
      </c>
      <c r="I29" s="220"/>
      <c r="J29" s="119"/>
    </row>
    <row r="30" spans="1:10" ht="12.75">
      <c r="A30" s="100"/>
      <c r="B30" s="100"/>
      <c r="C30" s="100"/>
      <c r="D30" s="28"/>
      <c r="E30" s="28"/>
      <c r="F30" s="28"/>
      <c r="G30" s="28"/>
      <c r="H30" s="102"/>
      <c r="I30" s="101"/>
      <c r="J30" s="100"/>
    </row>
    <row r="31" spans="1:10" ht="12.75">
      <c r="A31" s="187" t="s">
        <v>385</v>
      </c>
      <c r="B31" s="192"/>
      <c r="C31" s="192"/>
      <c r="D31" s="193"/>
      <c r="E31" s="187" t="s">
        <v>380</v>
      </c>
      <c r="F31" s="192"/>
      <c r="G31" s="193"/>
      <c r="H31" s="189" t="s">
        <v>393</v>
      </c>
      <c r="I31" s="190"/>
      <c r="J31" s="119"/>
    </row>
    <row r="32" spans="1:10" ht="12.75">
      <c r="A32" s="93"/>
      <c r="B32" s="93"/>
      <c r="C32" s="98"/>
      <c r="D32" s="222"/>
      <c r="E32" s="222"/>
      <c r="F32" s="222"/>
      <c r="G32" s="223"/>
      <c r="H32" s="28"/>
      <c r="I32" s="104"/>
      <c r="J32" s="119"/>
    </row>
    <row r="33" spans="1:10" ht="12.75">
      <c r="A33" s="187" t="s">
        <v>389</v>
      </c>
      <c r="B33" s="192"/>
      <c r="C33" s="192"/>
      <c r="D33" s="193"/>
      <c r="E33" s="187" t="s">
        <v>380</v>
      </c>
      <c r="F33" s="192"/>
      <c r="G33" s="193"/>
      <c r="H33" s="189" t="s">
        <v>396</v>
      </c>
      <c r="I33" s="190"/>
      <c r="J33" s="119"/>
    </row>
    <row r="34" spans="1:10" ht="12.75">
      <c r="A34" s="93"/>
      <c r="B34" s="93"/>
      <c r="C34" s="98"/>
      <c r="D34" s="103"/>
      <c r="E34" s="103"/>
      <c r="F34" s="103"/>
      <c r="G34" s="92"/>
      <c r="H34" s="28"/>
      <c r="I34" s="105"/>
      <c r="J34" s="119"/>
    </row>
    <row r="35" spans="1:10" ht="12.75">
      <c r="A35" s="187" t="s">
        <v>386</v>
      </c>
      <c r="B35" s="192"/>
      <c r="C35" s="192"/>
      <c r="D35" s="193"/>
      <c r="E35" s="187" t="s">
        <v>387</v>
      </c>
      <c r="F35" s="192"/>
      <c r="G35" s="193"/>
      <c r="H35" s="189" t="s">
        <v>394</v>
      </c>
      <c r="I35" s="190"/>
      <c r="J35" s="119"/>
    </row>
    <row r="36" spans="1:10" ht="12.75">
      <c r="A36" s="93"/>
      <c r="B36" s="93"/>
      <c r="C36" s="98"/>
      <c r="D36" s="103"/>
      <c r="E36" s="103"/>
      <c r="F36" s="103"/>
      <c r="G36" s="92"/>
      <c r="H36" s="28"/>
      <c r="I36" s="105"/>
      <c r="J36" s="119"/>
    </row>
    <row r="37" spans="1:10" ht="12.75">
      <c r="A37" s="187" t="s">
        <v>407</v>
      </c>
      <c r="B37" s="188"/>
      <c r="C37" s="188"/>
      <c r="D37" s="191"/>
      <c r="E37" s="187" t="s">
        <v>408</v>
      </c>
      <c r="F37" s="188"/>
      <c r="G37" s="188"/>
      <c r="H37" s="189" t="s">
        <v>423</v>
      </c>
      <c r="I37" s="190"/>
      <c r="J37" s="119"/>
    </row>
    <row r="38" spans="1:10" ht="12.75">
      <c r="A38" s="106"/>
      <c r="B38" s="106"/>
      <c r="C38" s="226"/>
      <c r="D38" s="229"/>
      <c r="E38" s="28"/>
      <c r="F38" s="226"/>
      <c r="G38" s="229"/>
      <c r="H38" s="28"/>
      <c r="I38" s="28"/>
      <c r="J38" s="100"/>
    </row>
    <row r="39" spans="1:10" ht="12.75">
      <c r="A39" s="187" t="s">
        <v>409</v>
      </c>
      <c r="B39" s="188"/>
      <c r="C39" s="188"/>
      <c r="D39" s="191"/>
      <c r="E39" s="187" t="s">
        <v>418</v>
      </c>
      <c r="F39" s="188"/>
      <c r="G39" s="188"/>
      <c r="H39" s="189" t="s">
        <v>424</v>
      </c>
      <c r="I39" s="190"/>
      <c r="J39" s="119"/>
    </row>
    <row r="40" spans="1:10" ht="12.75">
      <c r="A40" s="106"/>
      <c r="B40" s="106"/>
      <c r="C40" s="107"/>
      <c r="D40" s="108"/>
      <c r="E40" s="28"/>
      <c r="F40" s="107"/>
      <c r="G40" s="108"/>
      <c r="H40" s="28"/>
      <c r="I40" s="28"/>
      <c r="J40" s="100"/>
    </row>
    <row r="41" spans="1:10" ht="12.75">
      <c r="A41" s="187" t="s">
        <v>410</v>
      </c>
      <c r="B41" s="188"/>
      <c r="C41" s="188"/>
      <c r="D41" s="191"/>
      <c r="E41" s="187" t="s">
        <v>411</v>
      </c>
      <c r="F41" s="188"/>
      <c r="G41" s="188"/>
      <c r="H41" s="189" t="s">
        <v>426</v>
      </c>
      <c r="I41" s="190"/>
      <c r="J41" s="119"/>
    </row>
    <row r="42" spans="1:10" ht="12.75">
      <c r="A42" s="149"/>
      <c r="B42" s="150"/>
      <c r="C42" s="150"/>
      <c r="D42" s="150"/>
      <c r="E42" s="149"/>
      <c r="F42" s="150"/>
      <c r="G42" s="150"/>
      <c r="H42" s="151"/>
      <c r="I42" s="151"/>
      <c r="J42" s="119"/>
    </row>
    <row r="43" spans="1:10" ht="12.75">
      <c r="A43" s="187" t="s">
        <v>412</v>
      </c>
      <c r="B43" s="188"/>
      <c r="C43" s="188"/>
      <c r="D43" s="191"/>
      <c r="E43" s="187" t="s">
        <v>411</v>
      </c>
      <c r="F43" s="188"/>
      <c r="G43" s="188" t="s">
        <v>411</v>
      </c>
      <c r="H43" s="189" t="s">
        <v>425</v>
      </c>
      <c r="I43" s="190"/>
      <c r="J43" s="119"/>
    </row>
    <row r="44" spans="1:10" ht="12.75">
      <c r="A44" s="149"/>
      <c r="B44" s="150"/>
      <c r="C44" s="150"/>
      <c r="D44" s="150"/>
      <c r="E44" s="149"/>
      <c r="F44" s="150"/>
      <c r="G44" s="150"/>
      <c r="H44" s="151"/>
      <c r="I44" s="151"/>
      <c r="J44" s="119"/>
    </row>
    <row r="45" spans="1:10" ht="12.75" customHeight="1">
      <c r="A45" s="187" t="s">
        <v>413</v>
      </c>
      <c r="B45" s="188"/>
      <c r="C45" s="188"/>
      <c r="D45" s="191"/>
      <c r="E45" s="187" t="s">
        <v>380</v>
      </c>
      <c r="F45" s="188"/>
      <c r="G45" s="188"/>
      <c r="H45" s="189" t="s">
        <v>420</v>
      </c>
      <c r="I45" s="190"/>
      <c r="J45" s="119"/>
    </row>
    <row r="46" spans="1:10" ht="12.75">
      <c r="A46" s="149"/>
      <c r="B46" s="150"/>
      <c r="C46" s="150"/>
      <c r="D46" s="150"/>
      <c r="E46" s="149"/>
      <c r="F46" s="150"/>
      <c r="G46" s="150"/>
      <c r="H46" s="151"/>
      <c r="I46" s="151"/>
      <c r="J46" s="119"/>
    </row>
    <row r="47" spans="1:10" ht="12.75">
      <c r="A47" s="187" t="s">
        <v>406</v>
      </c>
      <c r="B47" s="188"/>
      <c r="C47" s="188"/>
      <c r="D47" s="191"/>
      <c r="E47" s="187" t="s">
        <v>380</v>
      </c>
      <c r="F47" s="188"/>
      <c r="G47" s="188"/>
      <c r="H47" s="189" t="s">
        <v>398</v>
      </c>
      <c r="I47" s="190"/>
      <c r="J47" s="119"/>
    </row>
    <row r="48" spans="1:10" ht="12.75">
      <c r="A48" s="149"/>
      <c r="B48" s="149"/>
      <c r="C48" s="149"/>
      <c r="D48" s="149"/>
      <c r="E48" s="149"/>
      <c r="F48" s="149"/>
      <c r="G48" s="149"/>
      <c r="H48" s="151"/>
      <c r="I48" s="151"/>
      <c r="J48" s="119"/>
    </row>
    <row r="49" spans="1:10" ht="12.75">
      <c r="A49" s="187" t="s">
        <v>419</v>
      </c>
      <c r="B49" s="192"/>
      <c r="C49" s="192"/>
      <c r="D49" s="193"/>
      <c r="E49" s="187" t="s">
        <v>380</v>
      </c>
      <c r="F49" s="188"/>
      <c r="G49" s="188"/>
      <c r="H49" s="189" t="s">
        <v>397</v>
      </c>
      <c r="I49" s="190"/>
      <c r="J49" s="119"/>
    </row>
    <row r="50" spans="1:10" ht="12.75">
      <c r="A50" s="27"/>
      <c r="B50" s="33"/>
      <c r="C50" s="33"/>
      <c r="D50" s="33"/>
      <c r="E50" s="27"/>
      <c r="F50" s="33"/>
      <c r="G50" s="33"/>
      <c r="H50" s="34"/>
      <c r="I50" s="34"/>
      <c r="J50" s="119"/>
    </row>
    <row r="51" spans="1:10" ht="12.75">
      <c r="A51" s="187" t="s">
        <v>414</v>
      </c>
      <c r="B51" s="192"/>
      <c r="C51" s="192"/>
      <c r="D51" s="193"/>
      <c r="E51" s="146"/>
      <c r="F51" s="147"/>
      <c r="G51" s="148" t="s">
        <v>415</v>
      </c>
      <c r="H51" s="189" t="s">
        <v>421</v>
      </c>
      <c r="I51" s="190"/>
      <c r="J51" s="119"/>
    </row>
    <row r="52" spans="1:10" ht="12.75">
      <c r="A52" s="149"/>
      <c r="B52" s="149"/>
      <c r="C52" s="149"/>
      <c r="D52" s="149"/>
      <c r="E52" s="149"/>
      <c r="F52" s="149"/>
      <c r="G52" s="149"/>
      <c r="H52" s="151"/>
      <c r="I52" s="151"/>
      <c r="J52" s="119"/>
    </row>
    <row r="53" spans="1:10" ht="12.75">
      <c r="A53" s="187" t="s">
        <v>417</v>
      </c>
      <c r="B53" s="188"/>
      <c r="C53" s="188"/>
      <c r="D53" s="191"/>
      <c r="E53" s="146"/>
      <c r="F53" s="147"/>
      <c r="G53" s="148" t="s">
        <v>416</v>
      </c>
      <c r="H53" s="189" t="s">
        <v>422</v>
      </c>
      <c r="I53" s="190"/>
      <c r="J53" s="119"/>
    </row>
    <row r="54" spans="1:10" ht="12.75">
      <c r="A54" s="149"/>
      <c r="B54" s="149"/>
      <c r="C54" s="149"/>
      <c r="D54" s="149"/>
      <c r="E54" s="149"/>
      <c r="F54" s="149"/>
      <c r="G54" s="149"/>
      <c r="H54" s="151"/>
      <c r="I54" s="151"/>
      <c r="J54" s="119"/>
    </row>
    <row r="55" spans="1:10" ht="12.75">
      <c r="A55" s="187" t="s">
        <v>388</v>
      </c>
      <c r="B55" s="188"/>
      <c r="C55" s="188"/>
      <c r="D55" s="191"/>
      <c r="E55" s="187" t="s">
        <v>380</v>
      </c>
      <c r="F55" s="188"/>
      <c r="G55" s="188"/>
      <c r="H55" s="189" t="s">
        <v>395</v>
      </c>
      <c r="I55" s="190"/>
      <c r="J55" s="119"/>
    </row>
    <row r="56" spans="1:10" ht="12.75">
      <c r="A56" s="149"/>
      <c r="B56" s="150"/>
      <c r="C56" s="150"/>
      <c r="D56" s="150"/>
      <c r="E56" s="149"/>
      <c r="F56" s="150"/>
      <c r="G56" s="150"/>
      <c r="H56" s="151"/>
      <c r="I56" s="151"/>
      <c r="J56" s="119"/>
    </row>
    <row r="57" spans="1:10" ht="12.75">
      <c r="A57" s="184" t="s">
        <v>436</v>
      </c>
      <c r="B57" s="185"/>
      <c r="C57" s="185"/>
      <c r="D57" s="186"/>
      <c r="E57" s="187" t="s">
        <v>435</v>
      </c>
      <c r="F57" s="188"/>
      <c r="G57" s="188"/>
      <c r="H57" s="189" t="s">
        <v>437</v>
      </c>
      <c r="I57" s="190"/>
      <c r="J57" s="119"/>
    </row>
    <row r="58" spans="1:10" ht="12.75">
      <c r="A58" s="109"/>
      <c r="B58" s="109"/>
      <c r="C58" s="109"/>
      <c r="D58" s="95"/>
      <c r="E58" s="95"/>
      <c r="F58" s="109"/>
      <c r="G58" s="95"/>
      <c r="H58" s="95"/>
      <c r="I58" s="95"/>
      <c r="J58" s="119"/>
    </row>
    <row r="59" spans="1:10" ht="12.75" customHeight="1">
      <c r="A59" s="207" t="s">
        <v>348</v>
      </c>
      <c r="B59" s="230"/>
      <c r="C59" s="196"/>
      <c r="D59" s="197"/>
      <c r="E59" s="28"/>
      <c r="F59" s="202"/>
      <c r="G59" s="231"/>
      <c r="H59" s="231"/>
      <c r="I59" s="231"/>
      <c r="J59" s="152"/>
    </row>
    <row r="60" spans="1:10" ht="12.75">
      <c r="A60" s="106"/>
      <c r="B60" s="106"/>
      <c r="C60" s="226"/>
      <c r="D60" s="229"/>
      <c r="E60" s="28"/>
      <c r="F60" s="226"/>
      <c r="G60" s="227"/>
      <c r="H60" s="110"/>
      <c r="I60" s="110"/>
      <c r="J60" s="119"/>
    </row>
    <row r="61" spans="1:10" ht="12.75" customHeight="1">
      <c r="A61" s="207" t="s">
        <v>79</v>
      </c>
      <c r="B61" s="230"/>
      <c r="C61" s="202" t="s">
        <v>401</v>
      </c>
      <c r="D61" s="234"/>
      <c r="E61" s="234"/>
      <c r="F61" s="234"/>
      <c r="G61" s="234"/>
      <c r="H61" s="234"/>
      <c r="I61" s="234"/>
      <c r="J61" s="152"/>
    </row>
    <row r="62" spans="1:10" ht="12.75">
      <c r="A62" s="93"/>
      <c r="B62" s="93"/>
      <c r="C62" s="98" t="s">
        <v>151</v>
      </c>
      <c r="D62" s="28"/>
      <c r="E62" s="28"/>
      <c r="F62" s="28"/>
      <c r="G62" s="28"/>
      <c r="H62" s="28"/>
      <c r="I62" s="28"/>
      <c r="J62" s="119"/>
    </row>
    <row r="63" spans="1:10" ht="12.75">
      <c r="A63" s="207" t="s">
        <v>152</v>
      </c>
      <c r="B63" s="230"/>
      <c r="C63" s="224" t="s">
        <v>402</v>
      </c>
      <c r="D63" s="233"/>
      <c r="E63" s="225"/>
      <c r="F63" s="28"/>
      <c r="G63" s="91" t="s">
        <v>153</v>
      </c>
      <c r="H63" s="224" t="s">
        <v>390</v>
      </c>
      <c r="I63" s="225"/>
      <c r="J63" s="119"/>
    </row>
    <row r="64" spans="1:10" ht="12.75">
      <c r="A64" s="93"/>
      <c r="B64" s="93"/>
      <c r="C64" s="98"/>
      <c r="D64" s="28"/>
      <c r="E64" s="28"/>
      <c r="F64" s="28"/>
      <c r="G64" s="28"/>
      <c r="H64" s="28"/>
      <c r="I64" s="28"/>
      <c r="J64" s="119"/>
    </row>
    <row r="65" spans="1:10" ht="12.75" customHeight="1">
      <c r="A65" s="207" t="s">
        <v>192</v>
      </c>
      <c r="B65" s="230"/>
      <c r="C65" s="232" t="s">
        <v>391</v>
      </c>
      <c r="D65" s="233"/>
      <c r="E65" s="233"/>
      <c r="F65" s="233"/>
      <c r="G65" s="233"/>
      <c r="H65" s="233"/>
      <c r="I65" s="225"/>
      <c r="J65" s="119"/>
    </row>
    <row r="66" spans="1:10" ht="12.75">
      <c r="A66" s="93"/>
      <c r="B66" s="93"/>
      <c r="C66" s="28"/>
      <c r="D66" s="28"/>
      <c r="E66" s="28"/>
      <c r="F66" s="28"/>
      <c r="G66" s="28"/>
      <c r="H66" s="28"/>
      <c r="I66" s="28"/>
      <c r="J66" s="119"/>
    </row>
    <row r="67" spans="1:10" ht="12.75">
      <c r="A67" s="200" t="s">
        <v>286</v>
      </c>
      <c r="B67" s="201"/>
      <c r="C67" s="224" t="s">
        <v>438</v>
      </c>
      <c r="D67" s="233"/>
      <c r="E67" s="233"/>
      <c r="F67" s="233"/>
      <c r="G67" s="233"/>
      <c r="H67" s="233"/>
      <c r="I67" s="204"/>
      <c r="J67" s="119"/>
    </row>
    <row r="68" spans="1:10" ht="12.75">
      <c r="A68" s="95"/>
      <c r="B68" s="95"/>
      <c r="C68" s="228" t="s">
        <v>0</v>
      </c>
      <c r="D68" s="228"/>
      <c r="E68" s="228"/>
      <c r="F68" s="228"/>
      <c r="G68" s="228"/>
      <c r="H68" s="228"/>
      <c r="I68" s="80"/>
      <c r="J68" s="119"/>
    </row>
    <row r="69" spans="1:10" ht="12.75">
      <c r="A69" s="95"/>
      <c r="B69" s="95"/>
      <c r="C69" s="80"/>
      <c r="D69" s="80"/>
      <c r="E69" s="80"/>
      <c r="F69" s="80"/>
      <c r="G69" s="80"/>
      <c r="H69" s="80"/>
      <c r="I69" s="80"/>
      <c r="J69" s="119"/>
    </row>
    <row r="70" spans="1:10" ht="12.75">
      <c r="A70" s="95"/>
      <c r="B70" s="235" t="s">
        <v>80</v>
      </c>
      <c r="C70" s="236"/>
      <c r="D70" s="236"/>
      <c r="E70" s="236"/>
      <c r="F70" s="111"/>
      <c r="G70" s="111"/>
      <c r="H70" s="111"/>
      <c r="I70" s="111"/>
      <c r="J70" s="119"/>
    </row>
    <row r="71" spans="1:10" ht="12.75">
      <c r="A71" s="95"/>
      <c r="B71" s="237" t="s">
        <v>405</v>
      </c>
      <c r="C71" s="238"/>
      <c r="D71" s="238"/>
      <c r="E71" s="238"/>
      <c r="F71" s="238"/>
      <c r="G71" s="238"/>
      <c r="H71" s="238"/>
      <c r="I71" s="238"/>
      <c r="J71" s="119"/>
    </row>
    <row r="72" spans="1:10" ht="12.75">
      <c r="A72" s="95"/>
      <c r="B72" s="237" t="s">
        <v>365</v>
      </c>
      <c r="C72" s="238"/>
      <c r="D72" s="238"/>
      <c r="E72" s="238"/>
      <c r="F72" s="238"/>
      <c r="G72" s="238"/>
      <c r="H72" s="238"/>
      <c r="I72" s="111"/>
      <c r="J72" s="119"/>
    </row>
    <row r="73" spans="1:10" ht="12.75">
      <c r="A73" s="95"/>
      <c r="B73" s="237" t="s">
        <v>366</v>
      </c>
      <c r="C73" s="238"/>
      <c r="D73" s="238"/>
      <c r="E73" s="238"/>
      <c r="F73" s="238"/>
      <c r="G73" s="238"/>
      <c r="H73" s="238"/>
      <c r="I73" s="238"/>
      <c r="J73" s="119"/>
    </row>
    <row r="74" spans="1:10" ht="12.75">
      <c r="A74" s="95"/>
      <c r="B74" s="237" t="s">
        <v>367</v>
      </c>
      <c r="C74" s="238"/>
      <c r="D74" s="238"/>
      <c r="E74" s="238"/>
      <c r="F74" s="238"/>
      <c r="G74" s="238"/>
      <c r="H74" s="238"/>
      <c r="I74" s="238"/>
      <c r="J74" s="119"/>
    </row>
    <row r="75" spans="1:10" ht="12.75">
      <c r="A75" s="95"/>
      <c r="B75" s="112"/>
      <c r="C75" s="112"/>
      <c r="D75" s="112"/>
      <c r="E75" s="112"/>
      <c r="F75" s="112"/>
      <c r="G75" s="117" t="s">
        <v>434</v>
      </c>
      <c r="H75" s="117"/>
      <c r="I75" s="118" t="s">
        <v>392</v>
      </c>
      <c r="J75" s="119"/>
    </row>
    <row r="76" spans="1:10" ht="12.75">
      <c r="A76" s="113"/>
      <c r="B76" s="28"/>
      <c r="C76" s="28"/>
      <c r="D76" s="28"/>
      <c r="E76" s="28"/>
      <c r="F76" s="28"/>
      <c r="G76" s="117"/>
      <c r="H76" s="117"/>
      <c r="I76" s="118"/>
      <c r="J76" s="119"/>
    </row>
    <row r="77" spans="1:10" ht="12.75">
      <c r="A77" s="113"/>
      <c r="B77" s="28"/>
      <c r="C77" s="28"/>
      <c r="D77" s="28"/>
      <c r="E77" s="28"/>
      <c r="F77" s="28"/>
      <c r="G77" s="181"/>
      <c r="H77" s="117"/>
      <c r="I77" s="118"/>
      <c r="J77" s="119"/>
    </row>
    <row r="78" spans="1:10" ht="13.5" thickBot="1">
      <c r="A78" s="28" t="s">
        <v>81</v>
      </c>
      <c r="B78" s="28"/>
      <c r="C78" s="28"/>
      <c r="D78" s="28"/>
      <c r="E78" s="95"/>
      <c r="F78" s="100"/>
      <c r="G78" s="181" t="s">
        <v>432</v>
      </c>
      <c r="H78" s="182"/>
      <c r="I78" s="181" t="s">
        <v>433</v>
      </c>
      <c r="J78" s="119"/>
    </row>
    <row r="79" spans="1:10" ht="12.75">
      <c r="A79" s="114"/>
      <c r="B79" s="114"/>
      <c r="C79" s="28"/>
      <c r="D79" s="28"/>
      <c r="E79" s="28" t="s">
        <v>154</v>
      </c>
      <c r="F79" s="28"/>
      <c r="G79" s="239" t="s">
        <v>155</v>
      </c>
      <c r="H79" s="240"/>
      <c r="I79" s="241"/>
      <c r="J79" s="119"/>
    </row>
    <row r="80" spans="1:10" ht="15">
      <c r="A80" s="199"/>
      <c r="B80" s="199"/>
      <c r="C80" s="199"/>
      <c r="D80" s="199"/>
      <c r="E80" s="199"/>
      <c r="F80" s="199"/>
      <c r="G80" s="199"/>
      <c r="H80" s="199"/>
      <c r="I80" s="199"/>
      <c r="J80" s="119"/>
    </row>
  </sheetData>
  <sheetProtection/>
  <mergeCells count="95">
    <mergeCell ref="A80:I80"/>
    <mergeCell ref="B70:E70"/>
    <mergeCell ref="B71:I71"/>
    <mergeCell ref="B72:H72"/>
    <mergeCell ref="B73:I73"/>
    <mergeCell ref="B74:I74"/>
    <mergeCell ref="G79:I79"/>
    <mergeCell ref="A65:B65"/>
    <mergeCell ref="C65:I65"/>
    <mergeCell ref="A67:B67"/>
    <mergeCell ref="C67:I67"/>
    <mergeCell ref="A61:B61"/>
    <mergeCell ref="C61:I61"/>
    <mergeCell ref="A63:B63"/>
    <mergeCell ref="C63:E63"/>
    <mergeCell ref="C68:H68"/>
    <mergeCell ref="C38:D38"/>
    <mergeCell ref="F38:G38"/>
    <mergeCell ref="A41:D41"/>
    <mergeCell ref="E41:G41"/>
    <mergeCell ref="H41:I41"/>
    <mergeCell ref="A59:B59"/>
    <mergeCell ref="C59:D59"/>
    <mergeCell ref="F59:I59"/>
    <mergeCell ref="C60:D60"/>
    <mergeCell ref="E55:G55"/>
    <mergeCell ref="H55:I55"/>
    <mergeCell ref="A37:D37"/>
    <mergeCell ref="E37:G37"/>
    <mergeCell ref="H37:I37"/>
    <mergeCell ref="H63:I63"/>
    <mergeCell ref="F60:G60"/>
    <mergeCell ref="A51:D51"/>
    <mergeCell ref="A53:D53"/>
    <mergeCell ref="H49:I49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A10:B11"/>
    <mergeCell ref="C10:D10"/>
    <mergeCell ref="A12:B12"/>
    <mergeCell ref="C12:I12"/>
    <mergeCell ref="A15:B15"/>
    <mergeCell ref="C15:D15"/>
    <mergeCell ref="A55:D55"/>
    <mergeCell ref="H43:I43"/>
    <mergeCell ref="A8:B8"/>
    <mergeCell ref="C8:D8"/>
    <mergeCell ref="A2:D2"/>
    <mergeCell ref="A4:I4"/>
    <mergeCell ref="A6:B6"/>
    <mergeCell ref="C6:D6"/>
    <mergeCell ref="F15:I15"/>
    <mergeCell ref="A13:C13"/>
    <mergeCell ref="A35:D35"/>
    <mergeCell ref="E35:G35"/>
    <mergeCell ref="H35:I35"/>
    <mergeCell ref="A45:D45"/>
    <mergeCell ref="E45:G45"/>
    <mergeCell ref="H45:I45"/>
    <mergeCell ref="A43:D43"/>
    <mergeCell ref="E43:G43"/>
    <mergeCell ref="A57:D57"/>
    <mergeCell ref="E57:G57"/>
    <mergeCell ref="H57:I57"/>
    <mergeCell ref="H51:I51"/>
    <mergeCell ref="H53:I53"/>
    <mergeCell ref="A47:D47"/>
    <mergeCell ref="E47:G47"/>
    <mergeCell ref="H47:I47"/>
    <mergeCell ref="A49:D49"/>
    <mergeCell ref="E49:G49"/>
  </mergeCells>
  <conditionalFormatting sqref="H2">
    <cfRule type="cellIs" priority="3" dxfId="2" operator="lessThan" stopIfTrue="1">
      <formula>#REF!</formula>
    </cfRule>
  </conditionalFormatting>
  <conditionalFormatting sqref="H30">
    <cfRule type="cellIs" priority="1" dxfId="3" operator="equal" stopIfTrue="1">
      <formula>"DA"</formula>
    </cfRule>
  </conditionalFormatting>
  <dataValidations count="1">
    <dataValidation allowBlank="1" sqref="A1:G30 J43:IV43 H1:IV34 J35:IV35 H35 H36:IV42 B50:D50 B52:D52 A50:A52 I50 I52 I54 E50:G54 A54:D54 H45:H54 H55:IV57 H44:IV44 I45:I48 J45:IV54 A58:IV65536"/>
  </dataValidations>
  <hyperlinks>
    <hyperlink ref="C21" r:id="rId1" display="www.crosig.hr"/>
    <hyperlink ref="C65" r:id="rId2" display="izdavatelj@crosig.hr "/>
  </hyperlinks>
  <printOptions/>
  <pageMargins left="0.75" right="0.75" top="1" bottom="1" header="0.5" footer="0.5"/>
  <pageSetup horizontalDpi="600" verticalDpi="600" orientation="portrait" paperSize="9" scale="65" r:id="rId3"/>
  <ignoredErrors>
    <ignoredError sqref="C6 C8 C10 H31:I32 H40:I40 H38:I38 H36:I36 H34:I34 H33:I33 H35:I35 H42:I42 H44:I44 H45:I47 H49 H51 H53 H37 H41:I41 H39 H43 H55 H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SheetLayoutView="100" zoomScalePageLayoutView="0" workbookViewId="0" topLeftCell="A88">
      <selection activeCell="H116" sqref="H116"/>
    </sheetView>
  </sheetViews>
  <sheetFormatPr defaultColWidth="9.140625" defaultRowHeight="12.75"/>
  <cols>
    <col min="1" max="4" width="9.140625" style="41" customWidth="1"/>
    <col min="5" max="5" width="24.421875" style="41" customWidth="1"/>
    <col min="6" max="6" width="9.140625" style="41" customWidth="1"/>
    <col min="7" max="7" width="9.7109375" style="41" bestFit="1" customWidth="1"/>
    <col min="8" max="8" width="10.8515625" style="41" customWidth="1"/>
    <col min="9" max="9" width="11.421875" style="41" customWidth="1"/>
    <col min="10" max="10" width="9.7109375" style="41" customWidth="1"/>
    <col min="11" max="11" width="9.8515625" style="41" customWidth="1"/>
    <col min="12" max="12" width="10.140625" style="41" customWidth="1"/>
    <col min="13" max="13" width="9.140625" style="41" customWidth="1"/>
    <col min="14" max="16384" width="9.140625" style="41" customWidth="1"/>
  </cols>
  <sheetData>
    <row r="1" spans="1:12" ht="12.75">
      <c r="A1" s="270" t="s">
        <v>204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40"/>
    </row>
    <row r="2" spans="1:12" ht="12.75">
      <c r="A2" s="272" t="s">
        <v>428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40"/>
    </row>
    <row r="3" spans="1:12" ht="12.75">
      <c r="A3" s="175"/>
      <c r="B3" s="176"/>
      <c r="C3" s="176"/>
      <c r="D3" s="176"/>
      <c r="E3" s="176"/>
      <c r="F3" s="264"/>
      <c r="G3" s="264"/>
      <c r="H3" s="141"/>
      <c r="I3" s="176"/>
      <c r="J3" s="176"/>
      <c r="K3" s="264" t="s">
        <v>58</v>
      </c>
      <c r="L3" s="264"/>
    </row>
    <row r="4" spans="1:12" ht="12.75">
      <c r="A4" s="268" t="s">
        <v>2</v>
      </c>
      <c r="B4" s="269"/>
      <c r="C4" s="269"/>
      <c r="D4" s="269"/>
      <c r="E4" s="269"/>
      <c r="F4" s="268" t="s">
        <v>220</v>
      </c>
      <c r="G4" s="268" t="s">
        <v>370</v>
      </c>
      <c r="H4" s="269"/>
      <c r="I4" s="269"/>
      <c r="J4" s="268" t="s">
        <v>371</v>
      </c>
      <c r="K4" s="269"/>
      <c r="L4" s="269"/>
    </row>
    <row r="5" spans="1:12" ht="12.75">
      <c r="A5" s="269"/>
      <c r="B5" s="269"/>
      <c r="C5" s="269"/>
      <c r="D5" s="269"/>
      <c r="E5" s="269"/>
      <c r="F5" s="269"/>
      <c r="G5" s="47" t="s">
        <v>358</v>
      </c>
      <c r="H5" s="47" t="s">
        <v>359</v>
      </c>
      <c r="I5" s="47" t="s">
        <v>360</v>
      </c>
      <c r="J5" s="47" t="s">
        <v>358</v>
      </c>
      <c r="K5" s="47" t="s">
        <v>359</v>
      </c>
      <c r="L5" s="47" t="s">
        <v>360</v>
      </c>
    </row>
    <row r="6" spans="1:12" ht="12.75">
      <c r="A6" s="268">
        <v>1</v>
      </c>
      <c r="B6" s="268"/>
      <c r="C6" s="268"/>
      <c r="D6" s="268"/>
      <c r="E6" s="268"/>
      <c r="F6" s="48">
        <v>2</v>
      </c>
      <c r="G6" s="48">
        <v>3</v>
      </c>
      <c r="H6" s="48">
        <v>4</v>
      </c>
      <c r="I6" s="48" t="s">
        <v>56</v>
      </c>
      <c r="J6" s="48">
        <v>6</v>
      </c>
      <c r="K6" s="48">
        <v>7</v>
      </c>
      <c r="L6" s="48" t="s">
        <v>57</v>
      </c>
    </row>
    <row r="7" spans="1:12" ht="12.75">
      <c r="A7" s="265" t="s">
        <v>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12" ht="12.75">
      <c r="A8" s="256" t="s">
        <v>156</v>
      </c>
      <c r="B8" s="262"/>
      <c r="C8" s="262"/>
      <c r="D8" s="257"/>
      <c r="E8" s="263"/>
      <c r="F8" s="7">
        <v>1</v>
      </c>
      <c r="G8" s="66">
        <f>G9+G10</f>
        <v>0</v>
      </c>
      <c r="H8" s="67">
        <f>H9+H10</f>
        <v>0</v>
      </c>
      <c r="I8" s="68">
        <f>SUM(G8:H8)</f>
        <v>0</v>
      </c>
      <c r="J8" s="66">
        <f>J9+J10</f>
        <v>0</v>
      </c>
      <c r="K8" s="67">
        <f>K9+K10</f>
        <v>0</v>
      </c>
      <c r="L8" s="68">
        <f>SUM(J8:K8)</f>
        <v>0</v>
      </c>
    </row>
    <row r="9" spans="1:12" ht="12.75">
      <c r="A9" s="242" t="s">
        <v>309</v>
      </c>
      <c r="B9" s="243"/>
      <c r="C9" s="243"/>
      <c r="D9" s="243"/>
      <c r="E9" s="244"/>
      <c r="F9" s="8">
        <v>2</v>
      </c>
      <c r="G9" s="69"/>
      <c r="H9" s="70"/>
      <c r="I9" s="71">
        <f aca="true" t="shared" si="0" ref="I9:I72">SUM(G9:H9)</f>
        <v>0</v>
      </c>
      <c r="J9" s="69"/>
      <c r="K9" s="70"/>
      <c r="L9" s="71">
        <f aca="true" t="shared" si="1" ref="L9:L72">SUM(J9:K9)</f>
        <v>0</v>
      </c>
    </row>
    <row r="10" spans="1:12" ht="12.75">
      <c r="A10" s="242" t="s">
        <v>310</v>
      </c>
      <c r="B10" s="243"/>
      <c r="C10" s="243"/>
      <c r="D10" s="243"/>
      <c r="E10" s="244"/>
      <c r="F10" s="8">
        <v>3</v>
      </c>
      <c r="G10" s="69"/>
      <c r="H10" s="70"/>
      <c r="I10" s="71">
        <f t="shared" si="0"/>
        <v>0</v>
      </c>
      <c r="J10" s="69"/>
      <c r="K10" s="70"/>
      <c r="L10" s="71">
        <f t="shared" si="1"/>
        <v>0</v>
      </c>
    </row>
    <row r="11" spans="1:12" ht="12.75">
      <c r="A11" s="245" t="s">
        <v>157</v>
      </c>
      <c r="B11" s="246"/>
      <c r="C11" s="246"/>
      <c r="D11" s="243"/>
      <c r="E11" s="244"/>
      <c r="F11" s="8">
        <v>4</v>
      </c>
      <c r="G11" s="72">
        <f>G12+G13</f>
        <v>55878.15</v>
      </c>
      <c r="H11" s="73">
        <f>H12+H13</f>
        <v>64042908.67</v>
      </c>
      <c r="I11" s="71">
        <f t="shared" si="0"/>
        <v>64098786.82</v>
      </c>
      <c r="J11" s="72">
        <f>J12+J13</f>
        <v>50997.4</v>
      </c>
      <c r="K11" s="73">
        <f>K12+K13</f>
        <v>60027536.7</v>
      </c>
      <c r="L11" s="71">
        <f t="shared" si="1"/>
        <v>60078534.1</v>
      </c>
    </row>
    <row r="12" spans="1:12" ht="12.75">
      <c r="A12" s="242" t="s">
        <v>311</v>
      </c>
      <c r="B12" s="243"/>
      <c r="C12" s="243"/>
      <c r="D12" s="243"/>
      <c r="E12" s="244"/>
      <c r="F12" s="8">
        <v>5</v>
      </c>
      <c r="G12" s="69">
        <v>0</v>
      </c>
      <c r="H12" s="70">
        <v>35983906</v>
      </c>
      <c r="I12" s="71">
        <f t="shared" si="0"/>
        <v>35983906</v>
      </c>
      <c r="J12" s="69">
        <v>0</v>
      </c>
      <c r="K12" s="70">
        <v>34727737</v>
      </c>
      <c r="L12" s="71">
        <f t="shared" si="1"/>
        <v>34727737</v>
      </c>
    </row>
    <row r="13" spans="1:12" ht="12.75">
      <c r="A13" s="242" t="s">
        <v>312</v>
      </c>
      <c r="B13" s="243"/>
      <c r="C13" s="243"/>
      <c r="D13" s="243"/>
      <c r="E13" s="244"/>
      <c r="F13" s="8">
        <v>6</v>
      </c>
      <c r="G13" s="69">
        <v>55878.15</v>
      </c>
      <c r="H13" s="70">
        <v>28059002.67</v>
      </c>
      <c r="I13" s="71">
        <f t="shared" si="0"/>
        <v>28114880.82</v>
      </c>
      <c r="J13" s="69">
        <v>50997.4</v>
      </c>
      <c r="K13" s="70">
        <v>25299799.700000003</v>
      </c>
      <c r="L13" s="71">
        <f t="shared" si="1"/>
        <v>25350797.1</v>
      </c>
    </row>
    <row r="14" spans="1:12" ht="12.75">
      <c r="A14" s="245" t="s">
        <v>158</v>
      </c>
      <c r="B14" s="246"/>
      <c r="C14" s="246"/>
      <c r="D14" s="243"/>
      <c r="E14" s="244"/>
      <c r="F14" s="8">
        <v>7</v>
      </c>
      <c r="G14" s="72">
        <f>G15+G16+G17</f>
        <v>4148629.59</v>
      </c>
      <c r="H14" s="73">
        <f>H15+H16+H17</f>
        <v>1355038593.46</v>
      </c>
      <c r="I14" s="71">
        <f t="shared" si="0"/>
        <v>1359187223.05</v>
      </c>
      <c r="J14" s="72">
        <f>J15+J16+J17</f>
        <v>4088477.8400000003</v>
      </c>
      <c r="K14" s="73">
        <f>K15+K16+K17</f>
        <v>1345154471.8500001</v>
      </c>
      <c r="L14" s="71">
        <f t="shared" si="1"/>
        <v>1349242949.69</v>
      </c>
    </row>
    <row r="15" spans="1:12" ht="12.75">
      <c r="A15" s="242" t="s">
        <v>313</v>
      </c>
      <c r="B15" s="243"/>
      <c r="C15" s="243"/>
      <c r="D15" s="243"/>
      <c r="E15" s="244"/>
      <c r="F15" s="8">
        <v>8</v>
      </c>
      <c r="G15" s="69">
        <v>3301623.08</v>
      </c>
      <c r="H15" s="70">
        <v>1259625552.75</v>
      </c>
      <c r="I15" s="71">
        <f t="shared" si="0"/>
        <v>1262927175.83</v>
      </c>
      <c r="J15" s="69">
        <v>3299159.45</v>
      </c>
      <c r="K15" s="70">
        <v>1264089896.22</v>
      </c>
      <c r="L15" s="71">
        <f t="shared" si="1"/>
        <v>1267389055.67</v>
      </c>
    </row>
    <row r="16" spans="1:12" ht="12.75">
      <c r="A16" s="242" t="s">
        <v>314</v>
      </c>
      <c r="B16" s="243"/>
      <c r="C16" s="243"/>
      <c r="D16" s="243"/>
      <c r="E16" s="244"/>
      <c r="F16" s="8">
        <v>9</v>
      </c>
      <c r="G16" s="69">
        <v>789480.11</v>
      </c>
      <c r="H16" s="70">
        <v>49498712.16</v>
      </c>
      <c r="I16" s="71">
        <f t="shared" si="0"/>
        <v>50288192.269999996</v>
      </c>
      <c r="J16" s="69">
        <v>731635.7</v>
      </c>
      <c r="K16" s="70">
        <v>45198579.38</v>
      </c>
      <c r="L16" s="71">
        <f t="shared" si="1"/>
        <v>45930215.080000006</v>
      </c>
    </row>
    <row r="17" spans="1:12" ht="12.75">
      <c r="A17" s="242" t="s">
        <v>315</v>
      </c>
      <c r="B17" s="243"/>
      <c r="C17" s="243"/>
      <c r="D17" s="243"/>
      <c r="E17" s="244"/>
      <c r="F17" s="8">
        <v>10</v>
      </c>
      <c r="G17" s="69">
        <v>57526.4</v>
      </c>
      <c r="H17" s="70">
        <v>45914328.550000004</v>
      </c>
      <c r="I17" s="71">
        <f t="shared" si="0"/>
        <v>45971854.95</v>
      </c>
      <c r="J17" s="69">
        <v>57682.69</v>
      </c>
      <c r="K17" s="70">
        <v>35865996.25</v>
      </c>
      <c r="L17" s="71">
        <f t="shared" si="1"/>
        <v>35923678.94</v>
      </c>
    </row>
    <row r="18" spans="1:12" ht="12.75">
      <c r="A18" s="245" t="s">
        <v>159</v>
      </c>
      <c r="B18" s="246"/>
      <c r="C18" s="246"/>
      <c r="D18" s="243"/>
      <c r="E18" s="244"/>
      <c r="F18" s="8">
        <v>11</v>
      </c>
      <c r="G18" s="72">
        <f>G19+G20+G24+G43</f>
        <v>2338761783.3300004</v>
      </c>
      <c r="H18" s="73">
        <f>H19+H20+H24+H43</f>
        <v>3987956612.0499997</v>
      </c>
      <c r="I18" s="71">
        <f t="shared" si="0"/>
        <v>6326718395.38</v>
      </c>
      <c r="J18" s="72">
        <f>J19+J20+J24+J43</f>
        <v>2399082953.42</v>
      </c>
      <c r="K18" s="73">
        <f>K19+K20+K24+K43</f>
        <v>3967562673.31</v>
      </c>
      <c r="L18" s="71">
        <f t="shared" si="1"/>
        <v>6366645626.73</v>
      </c>
    </row>
    <row r="19" spans="1:12" ht="25.5" customHeight="1">
      <c r="A19" s="245" t="s">
        <v>316</v>
      </c>
      <c r="B19" s="246"/>
      <c r="C19" s="246"/>
      <c r="D19" s="243"/>
      <c r="E19" s="244"/>
      <c r="F19" s="8">
        <v>12</v>
      </c>
      <c r="G19" s="69">
        <v>428962.36</v>
      </c>
      <c r="H19" s="70">
        <v>608630430.79</v>
      </c>
      <c r="I19" s="71">
        <f t="shared" si="0"/>
        <v>609059393.15</v>
      </c>
      <c r="J19" s="69">
        <v>430127.83</v>
      </c>
      <c r="K19" s="70">
        <v>611467176.29</v>
      </c>
      <c r="L19" s="71">
        <f t="shared" si="1"/>
        <v>611897304.12</v>
      </c>
    </row>
    <row r="20" spans="1:12" ht="21" customHeight="1">
      <c r="A20" s="245" t="s">
        <v>160</v>
      </c>
      <c r="B20" s="246"/>
      <c r="C20" s="246"/>
      <c r="D20" s="243"/>
      <c r="E20" s="244"/>
      <c r="F20" s="8">
        <v>13</v>
      </c>
      <c r="G20" s="72">
        <f>SUM(G21:G23)</f>
        <v>0</v>
      </c>
      <c r="H20" s="73">
        <f>SUM(H21:H23)</f>
        <v>16770761.94999997</v>
      </c>
      <c r="I20" s="71">
        <f t="shared" si="0"/>
        <v>16770761.94999997</v>
      </c>
      <c r="J20" s="72">
        <f>SUM(J21:J23)</f>
        <v>0</v>
      </c>
      <c r="K20" s="73">
        <f>SUM(K21:K23)</f>
        <v>75296855.27000004</v>
      </c>
      <c r="L20" s="71">
        <f t="shared" si="1"/>
        <v>75296855.27000004</v>
      </c>
    </row>
    <row r="21" spans="1:12" ht="12.75">
      <c r="A21" s="242" t="s">
        <v>317</v>
      </c>
      <c r="B21" s="243"/>
      <c r="C21" s="243"/>
      <c r="D21" s="243"/>
      <c r="E21" s="244"/>
      <c r="F21" s="8">
        <v>14</v>
      </c>
      <c r="G21" s="69">
        <v>0</v>
      </c>
      <c r="H21" s="70">
        <v>0.15999996662139893</v>
      </c>
      <c r="I21" s="71">
        <f t="shared" si="0"/>
        <v>0.15999996662139893</v>
      </c>
      <c r="J21" s="69">
        <v>0</v>
      </c>
      <c r="K21" s="70">
        <v>-0.1199999451637268</v>
      </c>
      <c r="L21" s="71">
        <f t="shared" si="1"/>
        <v>-0.1199999451637268</v>
      </c>
    </row>
    <row r="22" spans="1:12" ht="12.75">
      <c r="A22" s="242" t="s">
        <v>318</v>
      </c>
      <c r="B22" s="243"/>
      <c r="C22" s="243"/>
      <c r="D22" s="243"/>
      <c r="E22" s="244"/>
      <c r="F22" s="8">
        <v>15</v>
      </c>
      <c r="G22" s="69">
        <v>0</v>
      </c>
      <c r="H22" s="70">
        <v>15182527.790000003</v>
      </c>
      <c r="I22" s="71">
        <f t="shared" si="0"/>
        <v>15182527.790000003</v>
      </c>
      <c r="J22" s="69">
        <v>0</v>
      </c>
      <c r="K22" s="70">
        <v>73699018.78999999</v>
      </c>
      <c r="L22" s="71">
        <f t="shared" si="1"/>
        <v>73699018.78999999</v>
      </c>
    </row>
    <row r="23" spans="1:12" ht="12.75">
      <c r="A23" s="242" t="s">
        <v>319</v>
      </c>
      <c r="B23" s="243"/>
      <c r="C23" s="243"/>
      <c r="D23" s="243"/>
      <c r="E23" s="244"/>
      <c r="F23" s="8">
        <v>16</v>
      </c>
      <c r="G23" s="69">
        <v>0</v>
      </c>
      <c r="H23" s="70">
        <v>1588234</v>
      </c>
      <c r="I23" s="71">
        <f t="shared" si="0"/>
        <v>1588234</v>
      </c>
      <c r="J23" s="69">
        <v>0</v>
      </c>
      <c r="K23" s="70">
        <v>1597836.6</v>
      </c>
      <c r="L23" s="71">
        <f t="shared" si="1"/>
        <v>1597836.6</v>
      </c>
    </row>
    <row r="24" spans="1:12" ht="12.75">
      <c r="A24" s="245" t="s">
        <v>161</v>
      </c>
      <c r="B24" s="246"/>
      <c r="C24" s="246"/>
      <c r="D24" s="243"/>
      <c r="E24" s="244"/>
      <c r="F24" s="8">
        <v>17</v>
      </c>
      <c r="G24" s="72">
        <f>G25+G28+G33+G39</f>
        <v>2338332820.9700003</v>
      </c>
      <c r="H24" s="73">
        <f>H25+H28+H33+H39</f>
        <v>3362555419.31</v>
      </c>
      <c r="I24" s="71">
        <f t="shared" si="0"/>
        <v>5700888240.280001</v>
      </c>
      <c r="J24" s="72">
        <f>J25+J28+J33+J39</f>
        <v>2398652825.59</v>
      </c>
      <c r="K24" s="73">
        <f>K25+K28+K33+K39</f>
        <v>3280798641.75</v>
      </c>
      <c r="L24" s="71">
        <f t="shared" si="1"/>
        <v>5679451467.34</v>
      </c>
    </row>
    <row r="25" spans="1:12" ht="12.75">
      <c r="A25" s="242" t="s">
        <v>162</v>
      </c>
      <c r="B25" s="243"/>
      <c r="C25" s="243"/>
      <c r="D25" s="243"/>
      <c r="E25" s="244"/>
      <c r="F25" s="8">
        <v>18</v>
      </c>
      <c r="G25" s="72">
        <f>G26+G27</f>
        <v>1645372056.83</v>
      </c>
      <c r="H25" s="73">
        <f>H26+H27</f>
        <v>1245908538.06</v>
      </c>
      <c r="I25" s="71">
        <f t="shared" si="0"/>
        <v>2891280594.89</v>
      </c>
      <c r="J25" s="72">
        <f>J26+J27</f>
        <v>1515091885.8</v>
      </c>
      <c r="K25" s="73">
        <f>K26+K27</f>
        <v>1074589164.95</v>
      </c>
      <c r="L25" s="71">
        <f t="shared" si="1"/>
        <v>2589681050.75</v>
      </c>
    </row>
    <row r="26" spans="1:12" ht="22.5" customHeight="1">
      <c r="A26" s="242" t="s">
        <v>320</v>
      </c>
      <c r="B26" s="243"/>
      <c r="C26" s="243"/>
      <c r="D26" s="243"/>
      <c r="E26" s="244"/>
      <c r="F26" s="8">
        <v>19</v>
      </c>
      <c r="G26" s="69">
        <v>1645372056.83</v>
      </c>
      <c r="H26" s="70">
        <v>1217021140.32</v>
      </c>
      <c r="I26" s="71">
        <f t="shared" si="0"/>
        <v>2862393197.1499996</v>
      </c>
      <c r="J26" s="69">
        <v>1515091885.8</v>
      </c>
      <c r="K26" s="70">
        <v>1045692928.98</v>
      </c>
      <c r="L26" s="71">
        <f t="shared" si="1"/>
        <v>2560784814.7799997</v>
      </c>
    </row>
    <row r="27" spans="1:12" ht="12.75">
      <c r="A27" s="242" t="s">
        <v>321</v>
      </c>
      <c r="B27" s="243"/>
      <c r="C27" s="243"/>
      <c r="D27" s="243"/>
      <c r="E27" s="244"/>
      <c r="F27" s="8">
        <v>20</v>
      </c>
      <c r="G27" s="69">
        <v>0</v>
      </c>
      <c r="H27" s="70">
        <v>28887397.74</v>
      </c>
      <c r="I27" s="71">
        <f t="shared" si="0"/>
        <v>28887397.74</v>
      </c>
      <c r="J27" s="69">
        <v>0</v>
      </c>
      <c r="K27" s="70">
        <v>28896235.97</v>
      </c>
      <c r="L27" s="71">
        <f t="shared" si="1"/>
        <v>28896235.97</v>
      </c>
    </row>
    <row r="28" spans="1:12" ht="12.75">
      <c r="A28" s="242" t="s">
        <v>163</v>
      </c>
      <c r="B28" s="243"/>
      <c r="C28" s="243"/>
      <c r="D28" s="243"/>
      <c r="E28" s="244"/>
      <c r="F28" s="8">
        <v>21</v>
      </c>
      <c r="G28" s="72">
        <f>SUM(G29:G32)</f>
        <v>44798630.47</v>
      </c>
      <c r="H28" s="73">
        <f>SUM(H29:H32)</f>
        <v>251403405.78000003</v>
      </c>
      <c r="I28" s="71">
        <f t="shared" si="0"/>
        <v>296202036.25</v>
      </c>
      <c r="J28" s="72">
        <f>SUM(J29:J32)</f>
        <v>206817712.19</v>
      </c>
      <c r="K28" s="73">
        <f>SUM(K29:K32)</f>
        <v>456805363.14000005</v>
      </c>
      <c r="L28" s="71">
        <f t="shared" si="1"/>
        <v>663623075.33</v>
      </c>
    </row>
    <row r="29" spans="1:12" ht="12.75">
      <c r="A29" s="242" t="s">
        <v>322</v>
      </c>
      <c r="B29" s="243"/>
      <c r="C29" s="243"/>
      <c r="D29" s="243"/>
      <c r="E29" s="244"/>
      <c r="F29" s="8">
        <v>22</v>
      </c>
      <c r="G29" s="69">
        <v>34232695.06</v>
      </c>
      <c r="H29" s="70">
        <v>219560712.45000002</v>
      </c>
      <c r="I29" s="71">
        <f t="shared" si="0"/>
        <v>253793407.51000002</v>
      </c>
      <c r="J29" s="69">
        <v>183971207.29</v>
      </c>
      <c r="K29" s="70">
        <v>365118774.04</v>
      </c>
      <c r="L29" s="71">
        <f t="shared" si="1"/>
        <v>549089981.33</v>
      </c>
    </row>
    <row r="30" spans="1:12" ht="24" customHeight="1">
      <c r="A30" s="242" t="s">
        <v>323</v>
      </c>
      <c r="B30" s="243"/>
      <c r="C30" s="243"/>
      <c r="D30" s="243"/>
      <c r="E30" s="244"/>
      <c r="F30" s="8">
        <v>23</v>
      </c>
      <c r="G30" s="69">
        <v>8353441.91</v>
      </c>
      <c r="H30" s="70">
        <v>7083624</v>
      </c>
      <c r="I30" s="71">
        <f t="shared" si="0"/>
        <v>15437065.91</v>
      </c>
      <c r="J30" s="69">
        <v>20689576.37</v>
      </c>
      <c r="K30" s="70">
        <v>59876807.16</v>
      </c>
      <c r="L30" s="71">
        <f t="shared" si="1"/>
        <v>80566383.53</v>
      </c>
    </row>
    <row r="31" spans="1:12" ht="12.75">
      <c r="A31" s="242" t="s">
        <v>324</v>
      </c>
      <c r="B31" s="243"/>
      <c r="C31" s="243"/>
      <c r="D31" s="243"/>
      <c r="E31" s="244"/>
      <c r="F31" s="8">
        <v>24</v>
      </c>
      <c r="G31" s="69">
        <v>2212493.5</v>
      </c>
      <c r="H31" s="70">
        <v>24759069.33</v>
      </c>
      <c r="I31" s="71">
        <f t="shared" si="0"/>
        <v>26971562.83</v>
      </c>
      <c r="J31" s="69">
        <v>2156928.53</v>
      </c>
      <c r="K31" s="70">
        <v>31809781.94</v>
      </c>
      <c r="L31" s="71">
        <f t="shared" si="1"/>
        <v>33966710.47</v>
      </c>
    </row>
    <row r="32" spans="1:12" ht="12.75">
      <c r="A32" s="242" t="s">
        <v>325</v>
      </c>
      <c r="B32" s="243"/>
      <c r="C32" s="243"/>
      <c r="D32" s="243"/>
      <c r="E32" s="244"/>
      <c r="F32" s="8">
        <v>25</v>
      </c>
      <c r="G32" s="69">
        <v>0</v>
      </c>
      <c r="H32" s="70">
        <v>0</v>
      </c>
      <c r="I32" s="71">
        <f t="shared" si="0"/>
        <v>0</v>
      </c>
      <c r="J32" s="69">
        <v>0</v>
      </c>
      <c r="K32" s="70">
        <v>0</v>
      </c>
      <c r="L32" s="71">
        <f t="shared" si="1"/>
        <v>0</v>
      </c>
    </row>
    <row r="33" spans="1:12" ht="12.75">
      <c r="A33" s="242" t="s">
        <v>164</v>
      </c>
      <c r="B33" s="243"/>
      <c r="C33" s="243"/>
      <c r="D33" s="243"/>
      <c r="E33" s="244"/>
      <c r="F33" s="8">
        <v>26</v>
      </c>
      <c r="G33" s="72">
        <f>SUM(G34:G38)</f>
        <v>98613450.67</v>
      </c>
      <c r="H33" s="73">
        <f>SUM(H34:H38)</f>
        <v>613659684.24</v>
      </c>
      <c r="I33" s="71">
        <f t="shared" si="0"/>
        <v>712273134.91</v>
      </c>
      <c r="J33" s="72">
        <f>SUM(J34:J38)</f>
        <v>143021329.64</v>
      </c>
      <c r="K33" s="73">
        <f>SUM(K34:K38)</f>
        <v>640583682.9200001</v>
      </c>
      <c r="L33" s="71">
        <f t="shared" si="1"/>
        <v>783605012.5600001</v>
      </c>
    </row>
    <row r="34" spans="1:12" ht="12.75">
      <c r="A34" s="242" t="s">
        <v>326</v>
      </c>
      <c r="B34" s="243"/>
      <c r="C34" s="243"/>
      <c r="D34" s="243"/>
      <c r="E34" s="244"/>
      <c r="F34" s="8">
        <v>27</v>
      </c>
      <c r="G34" s="69">
        <v>0</v>
      </c>
      <c r="H34" s="70">
        <v>22361012.04</v>
      </c>
      <c r="I34" s="71">
        <f t="shared" si="0"/>
        <v>22361012.04</v>
      </c>
      <c r="J34" s="69">
        <v>0</v>
      </c>
      <c r="K34" s="70">
        <v>23169243.759999998</v>
      </c>
      <c r="L34" s="71">
        <f t="shared" si="1"/>
        <v>23169243.759999998</v>
      </c>
    </row>
    <row r="35" spans="1:12" ht="24" customHeight="1">
      <c r="A35" s="242" t="s">
        <v>327</v>
      </c>
      <c r="B35" s="243"/>
      <c r="C35" s="243"/>
      <c r="D35" s="243"/>
      <c r="E35" s="244"/>
      <c r="F35" s="8">
        <v>28</v>
      </c>
      <c r="G35" s="69">
        <v>79886386.43</v>
      </c>
      <c r="H35" s="70">
        <v>114283474.26</v>
      </c>
      <c r="I35" s="71">
        <f t="shared" si="0"/>
        <v>194169860.69</v>
      </c>
      <c r="J35" s="69">
        <v>81846220.88</v>
      </c>
      <c r="K35" s="70">
        <v>82804512.17</v>
      </c>
      <c r="L35" s="71">
        <f t="shared" si="1"/>
        <v>164650733.05</v>
      </c>
    </row>
    <row r="36" spans="1:12" ht="12.75">
      <c r="A36" s="242" t="s">
        <v>328</v>
      </c>
      <c r="B36" s="243"/>
      <c r="C36" s="243"/>
      <c r="D36" s="243"/>
      <c r="E36" s="244"/>
      <c r="F36" s="8">
        <v>29</v>
      </c>
      <c r="G36" s="69">
        <v>0</v>
      </c>
      <c r="H36" s="70">
        <v>0</v>
      </c>
      <c r="I36" s="71">
        <f t="shared" si="0"/>
        <v>0</v>
      </c>
      <c r="J36" s="69">
        <v>0</v>
      </c>
      <c r="K36" s="70">
        <v>0</v>
      </c>
      <c r="L36" s="71">
        <f t="shared" si="1"/>
        <v>0</v>
      </c>
    </row>
    <row r="37" spans="1:12" ht="12.75">
      <c r="A37" s="242" t="s">
        <v>329</v>
      </c>
      <c r="B37" s="243"/>
      <c r="C37" s="243"/>
      <c r="D37" s="243"/>
      <c r="E37" s="244"/>
      <c r="F37" s="8">
        <v>30</v>
      </c>
      <c r="G37" s="69">
        <v>18727064.24</v>
      </c>
      <c r="H37" s="70">
        <v>477015197.94</v>
      </c>
      <c r="I37" s="71">
        <f t="shared" si="0"/>
        <v>495742262.18</v>
      </c>
      <c r="J37" s="69">
        <v>61175108.76</v>
      </c>
      <c r="K37" s="70">
        <v>534609926.99</v>
      </c>
      <c r="L37" s="71">
        <f t="shared" si="1"/>
        <v>595785035.75</v>
      </c>
    </row>
    <row r="38" spans="1:12" ht="12.75">
      <c r="A38" s="242" t="s">
        <v>330</v>
      </c>
      <c r="B38" s="243"/>
      <c r="C38" s="243"/>
      <c r="D38" s="243"/>
      <c r="E38" s="244"/>
      <c r="F38" s="8">
        <v>31</v>
      </c>
      <c r="G38" s="69">
        <v>0</v>
      </c>
      <c r="H38" s="70">
        <v>0</v>
      </c>
      <c r="I38" s="71">
        <f t="shared" si="0"/>
        <v>0</v>
      </c>
      <c r="J38" s="69">
        <v>0</v>
      </c>
      <c r="K38" s="70">
        <v>0</v>
      </c>
      <c r="L38" s="71">
        <f t="shared" si="1"/>
        <v>0</v>
      </c>
    </row>
    <row r="39" spans="1:12" ht="12.75">
      <c r="A39" s="242" t="s">
        <v>165</v>
      </c>
      <c r="B39" s="243"/>
      <c r="C39" s="243"/>
      <c r="D39" s="243"/>
      <c r="E39" s="244"/>
      <c r="F39" s="8">
        <v>32</v>
      </c>
      <c r="G39" s="72">
        <f>SUM(G40:G42)</f>
        <v>549548683.0000001</v>
      </c>
      <c r="H39" s="73">
        <f>SUM(H40:H42)</f>
        <v>1251583791.23</v>
      </c>
      <c r="I39" s="71">
        <f t="shared" si="0"/>
        <v>1801132474.23</v>
      </c>
      <c r="J39" s="72">
        <f>SUM(J40:J42)</f>
        <v>533721897.96000004</v>
      </c>
      <c r="K39" s="73">
        <f>SUM(K40:K42)</f>
        <v>1108820430.74</v>
      </c>
      <c r="L39" s="71">
        <f t="shared" si="1"/>
        <v>1642542328.7</v>
      </c>
    </row>
    <row r="40" spans="1:12" ht="12.75">
      <c r="A40" s="242" t="s">
        <v>331</v>
      </c>
      <c r="B40" s="243"/>
      <c r="C40" s="243"/>
      <c r="D40" s="243"/>
      <c r="E40" s="244"/>
      <c r="F40" s="8">
        <v>33</v>
      </c>
      <c r="G40" s="69">
        <v>432221176.76000005</v>
      </c>
      <c r="H40" s="70">
        <v>959792228.77</v>
      </c>
      <c r="I40" s="71">
        <f t="shared" si="0"/>
        <v>1392013405.53</v>
      </c>
      <c r="J40" s="69">
        <v>463303323.73</v>
      </c>
      <c r="K40" s="70">
        <v>825539753.71</v>
      </c>
      <c r="L40" s="71">
        <f t="shared" si="1"/>
        <v>1288843077.44</v>
      </c>
    </row>
    <row r="41" spans="1:12" ht="12.75">
      <c r="A41" s="242" t="s">
        <v>332</v>
      </c>
      <c r="B41" s="243"/>
      <c r="C41" s="243"/>
      <c r="D41" s="243"/>
      <c r="E41" s="244"/>
      <c r="F41" s="8">
        <v>34</v>
      </c>
      <c r="G41" s="69">
        <v>62902843.41</v>
      </c>
      <c r="H41" s="70">
        <v>286479219.07</v>
      </c>
      <c r="I41" s="71">
        <f t="shared" si="0"/>
        <v>349382062.48</v>
      </c>
      <c r="J41" s="69">
        <v>66092117.79</v>
      </c>
      <c r="K41" s="70">
        <v>279307717.93</v>
      </c>
      <c r="L41" s="71">
        <f t="shared" si="1"/>
        <v>345399835.72</v>
      </c>
    </row>
    <row r="42" spans="1:12" ht="12.75">
      <c r="A42" s="242" t="s">
        <v>333</v>
      </c>
      <c r="B42" s="243"/>
      <c r="C42" s="243"/>
      <c r="D42" s="243"/>
      <c r="E42" s="244"/>
      <c r="F42" s="8">
        <v>35</v>
      </c>
      <c r="G42" s="69">
        <v>54424662.83</v>
      </c>
      <c r="H42" s="70">
        <v>5312343.39</v>
      </c>
      <c r="I42" s="71">
        <f t="shared" si="0"/>
        <v>59737006.22</v>
      </c>
      <c r="J42" s="69">
        <v>4326456.44</v>
      </c>
      <c r="K42" s="70">
        <v>3972959.0999999996</v>
      </c>
      <c r="L42" s="71">
        <f t="shared" si="1"/>
        <v>8299415.54</v>
      </c>
    </row>
    <row r="43" spans="1:12" ht="24" customHeight="1">
      <c r="A43" s="245" t="s">
        <v>188</v>
      </c>
      <c r="B43" s="246"/>
      <c r="C43" s="246"/>
      <c r="D43" s="243"/>
      <c r="E43" s="244"/>
      <c r="F43" s="8">
        <v>36</v>
      </c>
      <c r="G43" s="69"/>
      <c r="H43" s="70"/>
      <c r="I43" s="71">
        <f t="shared" si="0"/>
        <v>0</v>
      </c>
      <c r="J43" s="69"/>
      <c r="K43" s="70"/>
      <c r="L43" s="71">
        <f t="shared" si="1"/>
        <v>0</v>
      </c>
    </row>
    <row r="44" spans="1:12" ht="24" customHeight="1">
      <c r="A44" s="245" t="s">
        <v>189</v>
      </c>
      <c r="B44" s="246"/>
      <c r="C44" s="246"/>
      <c r="D44" s="243"/>
      <c r="E44" s="244"/>
      <c r="F44" s="8">
        <v>37</v>
      </c>
      <c r="G44" s="69">
        <v>8388857.08</v>
      </c>
      <c r="H44" s="70">
        <v>0</v>
      </c>
      <c r="I44" s="71">
        <f t="shared" si="0"/>
        <v>8388857.08</v>
      </c>
      <c r="J44" s="69">
        <v>7331237.69</v>
      </c>
      <c r="K44" s="70">
        <v>0</v>
      </c>
      <c r="L44" s="71">
        <f t="shared" si="1"/>
        <v>7331237.69</v>
      </c>
    </row>
    <row r="45" spans="1:12" ht="12.75">
      <c r="A45" s="245" t="s">
        <v>166</v>
      </c>
      <c r="B45" s="246"/>
      <c r="C45" s="246"/>
      <c r="D45" s="243"/>
      <c r="E45" s="244"/>
      <c r="F45" s="8">
        <v>38</v>
      </c>
      <c r="G45" s="72">
        <f>SUM(G46:G52)</f>
        <v>303567.3</v>
      </c>
      <c r="H45" s="73">
        <f>SUM(H46:H52)</f>
        <v>129525445.79</v>
      </c>
      <c r="I45" s="71">
        <f t="shared" si="0"/>
        <v>129829013.09</v>
      </c>
      <c r="J45" s="72">
        <f>SUM(J46:J52)</f>
        <v>501729.92000000004</v>
      </c>
      <c r="K45" s="73">
        <f>SUM(K46:K52)</f>
        <v>162100459.84</v>
      </c>
      <c r="L45" s="71">
        <f t="shared" si="1"/>
        <v>162602189.76</v>
      </c>
    </row>
    <row r="46" spans="1:12" ht="12.75">
      <c r="A46" s="242" t="s">
        <v>334</v>
      </c>
      <c r="B46" s="243"/>
      <c r="C46" s="243"/>
      <c r="D46" s="243"/>
      <c r="E46" s="244"/>
      <c r="F46" s="8">
        <v>39</v>
      </c>
      <c r="G46" s="69">
        <v>18818.55</v>
      </c>
      <c r="H46" s="70">
        <v>25848649.629999995</v>
      </c>
      <c r="I46" s="71">
        <f t="shared" si="0"/>
        <v>25867468.179999996</v>
      </c>
      <c r="J46" s="69">
        <v>238771.54</v>
      </c>
      <c r="K46" s="70">
        <v>63728688.45000003</v>
      </c>
      <c r="L46" s="71">
        <f t="shared" si="1"/>
        <v>63967459.99000003</v>
      </c>
    </row>
    <row r="47" spans="1:12" ht="12.75">
      <c r="A47" s="242" t="s">
        <v>335</v>
      </c>
      <c r="B47" s="243"/>
      <c r="C47" s="243"/>
      <c r="D47" s="243"/>
      <c r="E47" s="244"/>
      <c r="F47" s="8">
        <v>40</v>
      </c>
      <c r="G47" s="69">
        <v>284748.75</v>
      </c>
      <c r="H47" s="70">
        <v>0</v>
      </c>
      <c r="I47" s="71">
        <f t="shared" si="0"/>
        <v>284748.75</v>
      </c>
      <c r="J47" s="69">
        <v>262958.38</v>
      </c>
      <c r="K47" s="70">
        <v>0</v>
      </c>
      <c r="L47" s="71">
        <f t="shared" si="1"/>
        <v>262958.38</v>
      </c>
    </row>
    <row r="48" spans="1:12" ht="12.75">
      <c r="A48" s="242" t="s">
        <v>336</v>
      </c>
      <c r="B48" s="243"/>
      <c r="C48" s="243"/>
      <c r="D48" s="243"/>
      <c r="E48" s="244"/>
      <c r="F48" s="8">
        <v>41</v>
      </c>
      <c r="G48" s="69">
        <v>0</v>
      </c>
      <c r="H48" s="70">
        <v>103372161.49000001</v>
      </c>
      <c r="I48" s="71">
        <f t="shared" si="0"/>
        <v>103372161.49000001</v>
      </c>
      <c r="J48" s="69">
        <v>0</v>
      </c>
      <c r="K48" s="70">
        <v>98235484.54999995</v>
      </c>
      <c r="L48" s="71">
        <f t="shared" si="1"/>
        <v>98235484.54999995</v>
      </c>
    </row>
    <row r="49" spans="1:12" ht="21" customHeight="1">
      <c r="A49" s="242" t="s">
        <v>337</v>
      </c>
      <c r="B49" s="243"/>
      <c r="C49" s="243"/>
      <c r="D49" s="243"/>
      <c r="E49" s="244"/>
      <c r="F49" s="8">
        <v>42</v>
      </c>
      <c r="G49" s="69">
        <v>0</v>
      </c>
      <c r="H49" s="70">
        <v>304634.67</v>
      </c>
      <c r="I49" s="71">
        <f t="shared" si="0"/>
        <v>304634.67</v>
      </c>
      <c r="J49" s="69">
        <v>0</v>
      </c>
      <c r="K49" s="70">
        <v>136286.84</v>
      </c>
      <c r="L49" s="71">
        <f t="shared" si="1"/>
        <v>136286.84</v>
      </c>
    </row>
    <row r="50" spans="1:12" ht="12.75">
      <c r="A50" s="242" t="s">
        <v>287</v>
      </c>
      <c r="B50" s="243"/>
      <c r="C50" s="243"/>
      <c r="D50" s="243"/>
      <c r="E50" s="244"/>
      <c r="F50" s="8">
        <v>43</v>
      </c>
      <c r="G50" s="69">
        <v>0</v>
      </c>
      <c r="H50" s="70">
        <v>0</v>
      </c>
      <c r="I50" s="71">
        <f t="shared" si="0"/>
        <v>0</v>
      </c>
      <c r="J50" s="69">
        <v>0</v>
      </c>
      <c r="K50" s="70">
        <v>0</v>
      </c>
      <c r="L50" s="71">
        <f t="shared" si="1"/>
        <v>0</v>
      </c>
    </row>
    <row r="51" spans="1:12" ht="12.75">
      <c r="A51" s="242" t="s">
        <v>288</v>
      </c>
      <c r="B51" s="243"/>
      <c r="C51" s="243"/>
      <c r="D51" s="243"/>
      <c r="E51" s="244"/>
      <c r="F51" s="8">
        <v>44</v>
      </c>
      <c r="G51" s="69">
        <v>0</v>
      </c>
      <c r="H51" s="70">
        <v>0</v>
      </c>
      <c r="I51" s="71">
        <f t="shared" si="0"/>
        <v>0</v>
      </c>
      <c r="J51" s="69">
        <v>0</v>
      </c>
      <c r="K51" s="70">
        <v>0</v>
      </c>
      <c r="L51" s="71">
        <f t="shared" si="1"/>
        <v>0</v>
      </c>
    </row>
    <row r="52" spans="1:12" ht="21.75" customHeight="1">
      <c r="A52" s="242" t="s">
        <v>289</v>
      </c>
      <c r="B52" s="243"/>
      <c r="C52" s="243"/>
      <c r="D52" s="243"/>
      <c r="E52" s="244"/>
      <c r="F52" s="8">
        <v>45</v>
      </c>
      <c r="G52" s="69">
        <v>0</v>
      </c>
      <c r="H52" s="70">
        <v>0</v>
      </c>
      <c r="I52" s="71">
        <f t="shared" si="0"/>
        <v>0</v>
      </c>
      <c r="J52" s="69">
        <v>0</v>
      </c>
      <c r="K52" s="70">
        <v>0</v>
      </c>
      <c r="L52" s="71">
        <f t="shared" si="1"/>
        <v>0</v>
      </c>
    </row>
    <row r="53" spans="1:12" ht="12.75">
      <c r="A53" s="245" t="s">
        <v>167</v>
      </c>
      <c r="B53" s="246"/>
      <c r="C53" s="246"/>
      <c r="D53" s="243"/>
      <c r="E53" s="244"/>
      <c r="F53" s="8">
        <v>46</v>
      </c>
      <c r="G53" s="72">
        <f>G54+G55</f>
        <v>1259199.5</v>
      </c>
      <c r="H53" s="73">
        <f>H54+H55</f>
        <v>79735820.46</v>
      </c>
      <c r="I53" s="71">
        <f t="shared" si="0"/>
        <v>80995019.96</v>
      </c>
      <c r="J53" s="72">
        <f>J54+J55</f>
        <v>1259199.5</v>
      </c>
      <c r="K53" s="73">
        <f>K54+K55</f>
        <v>79106493.47999999</v>
      </c>
      <c r="L53" s="71">
        <f t="shared" si="1"/>
        <v>80365692.97999999</v>
      </c>
    </row>
    <row r="54" spans="1:12" ht="12.75">
      <c r="A54" s="242" t="s">
        <v>338</v>
      </c>
      <c r="B54" s="243"/>
      <c r="C54" s="243"/>
      <c r="D54" s="243"/>
      <c r="E54" s="244"/>
      <c r="F54" s="8">
        <v>47</v>
      </c>
      <c r="G54" s="69">
        <v>1259199.5</v>
      </c>
      <c r="H54" s="70">
        <v>71032694.97</v>
      </c>
      <c r="I54" s="71">
        <f t="shared" si="0"/>
        <v>72291894.47</v>
      </c>
      <c r="J54" s="69">
        <v>1259199.5</v>
      </c>
      <c r="K54" s="70">
        <v>70423460.07</v>
      </c>
      <c r="L54" s="71">
        <f t="shared" si="1"/>
        <v>71682659.57</v>
      </c>
    </row>
    <row r="55" spans="1:12" ht="12.75">
      <c r="A55" s="242" t="s">
        <v>339</v>
      </c>
      <c r="B55" s="243"/>
      <c r="C55" s="243"/>
      <c r="D55" s="243"/>
      <c r="E55" s="244"/>
      <c r="F55" s="8">
        <v>48</v>
      </c>
      <c r="G55" s="69">
        <v>0</v>
      </c>
      <c r="H55" s="70">
        <v>8703125.49</v>
      </c>
      <c r="I55" s="71">
        <f t="shared" si="0"/>
        <v>8703125.49</v>
      </c>
      <c r="J55" s="69">
        <v>0</v>
      </c>
      <c r="K55" s="70">
        <v>8683033.41</v>
      </c>
      <c r="L55" s="71">
        <f t="shared" si="1"/>
        <v>8683033.41</v>
      </c>
    </row>
    <row r="56" spans="1:12" ht="12.75">
      <c r="A56" s="245" t="s">
        <v>168</v>
      </c>
      <c r="B56" s="246"/>
      <c r="C56" s="246"/>
      <c r="D56" s="243"/>
      <c r="E56" s="244"/>
      <c r="F56" s="8">
        <v>49</v>
      </c>
      <c r="G56" s="72">
        <f>G57+G60+G61</f>
        <v>7029721.37</v>
      </c>
      <c r="H56" s="73">
        <f>H57+H60+H61</f>
        <v>976838278.9999998</v>
      </c>
      <c r="I56" s="71">
        <f t="shared" si="0"/>
        <v>983868000.3699998</v>
      </c>
      <c r="J56" s="72">
        <f>J57+J60+J61</f>
        <v>7928808.080000001</v>
      </c>
      <c r="K56" s="73">
        <f>K57+K60+K61</f>
        <v>1198278197.9599998</v>
      </c>
      <c r="L56" s="71">
        <f t="shared" si="1"/>
        <v>1206207006.0399997</v>
      </c>
    </row>
    <row r="57" spans="1:12" ht="12.75">
      <c r="A57" s="245" t="s">
        <v>169</v>
      </c>
      <c r="B57" s="246"/>
      <c r="C57" s="246"/>
      <c r="D57" s="243"/>
      <c r="E57" s="244"/>
      <c r="F57" s="8">
        <v>50</v>
      </c>
      <c r="G57" s="72">
        <f>G58+G59</f>
        <v>184712.94</v>
      </c>
      <c r="H57" s="73">
        <f>H58+H59</f>
        <v>661072383.0199999</v>
      </c>
      <c r="I57" s="71">
        <f t="shared" si="0"/>
        <v>661257095.9599999</v>
      </c>
      <c r="J57" s="72">
        <f>J58+J59</f>
        <v>229989.44</v>
      </c>
      <c r="K57" s="73">
        <f>K58+K59</f>
        <v>830972271.5599998</v>
      </c>
      <c r="L57" s="71">
        <f t="shared" si="1"/>
        <v>831202260.9999999</v>
      </c>
    </row>
    <row r="58" spans="1:12" ht="12.75">
      <c r="A58" s="242" t="s">
        <v>290</v>
      </c>
      <c r="B58" s="243"/>
      <c r="C58" s="243"/>
      <c r="D58" s="243"/>
      <c r="E58" s="244"/>
      <c r="F58" s="8">
        <v>51</v>
      </c>
      <c r="G58" s="69">
        <v>75263.47</v>
      </c>
      <c r="H58" s="70">
        <v>656997693.5499998</v>
      </c>
      <c r="I58" s="71">
        <f t="shared" si="0"/>
        <v>657072957.0199999</v>
      </c>
      <c r="J58" s="69">
        <v>163478.02</v>
      </c>
      <c r="K58" s="70">
        <v>827218477.5299999</v>
      </c>
      <c r="L58" s="71">
        <f t="shared" si="1"/>
        <v>827381955.5499998</v>
      </c>
    </row>
    <row r="59" spans="1:12" ht="12.75">
      <c r="A59" s="242" t="s">
        <v>273</v>
      </c>
      <c r="B59" s="243"/>
      <c r="C59" s="243"/>
      <c r="D59" s="243"/>
      <c r="E59" s="244"/>
      <c r="F59" s="8">
        <v>52</v>
      </c>
      <c r="G59" s="69">
        <v>109449.47</v>
      </c>
      <c r="H59" s="70">
        <v>4074689.47</v>
      </c>
      <c r="I59" s="71">
        <f t="shared" si="0"/>
        <v>4184138.9400000004</v>
      </c>
      <c r="J59" s="69">
        <v>66511.42</v>
      </c>
      <c r="K59" s="70">
        <v>3753794.0300000003</v>
      </c>
      <c r="L59" s="71">
        <f t="shared" si="1"/>
        <v>3820305.45</v>
      </c>
    </row>
    <row r="60" spans="1:12" ht="12.75">
      <c r="A60" s="245" t="s">
        <v>274</v>
      </c>
      <c r="B60" s="246"/>
      <c r="C60" s="246"/>
      <c r="D60" s="243"/>
      <c r="E60" s="244"/>
      <c r="F60" s="8">
        <v>53</v>
      </c>
      <c r="G60" s="69">
        <v>0</v>
      </c>
      <c r="H60" s="70">
        <v>52516132.54</v>
      </c>
      <c r="I60" s="71">
        <f t="shared" si="0"/>
        <v>52516132.54</v>
      </c>
      <c r="J60" s="69">
        <v>0</v>
      </c>
      <c r="K60" s="70">
        <v>69093845.59</v>
      </c>
      <c r="L60" s="71">
        <f t="shared" si="1"/>
        <v>69093845.59</v>
      </c>
    </row>
    <row r="61" spans="1:12" ht="12.75">
      <c r="A61" s="245" t="s">
        <v>170</v>
      </c>
      <c r="B61" s="246"/>
      <c r="C61" s="246"/>
      <c r="D61" s="243"/>
      <c r="E61" s="244"/>
      <c r="F61" s="8">
        <v>54</v>
      </c>
      <c r="G61" s="72">
        <f>SUM(G62:G64)</f>
        <v>6845008.43</v>
      </c>
      <c r="H61" s="73">
        <f>SUM(H62:H64)</f>
        <v>263249763.43999997</v>
      </c>
      <c r="I61" s="71">
        <f t="shared" si="0"/>
        <v>270094771.86999995</v>
      </c>
      <c r="J61" s="72">
        <f>SUM(J62:J64)</f>
        <v>7698818.640000001</v>
      </c>
      <c r="K61" s="73">
        <f>SUM(K62:K64)</f>
        <v>298212080.80999994</v>
      </c>
      <c r="L61" s="71">
        <f t="shared" si="1"/>
        <v>305910899.4499999</v>
      </c>
    </row>
    <row r="62" spans="1:12" ht="12.75">
      <c r="A62" s="242" t="s">
        <v>284</v>
      </c>
      <c r="B62" s="243"/>
      <c r="C62" s="243"/>
      <c r="D62" s="243"/>
      <c r="E62" s="244"/>
      <c r="F62" s="8">
        <v>55</v>
      </c>
      <c r="G62" s="69">
        <v>0</v>
      </c>
      <c r="H62" s="70">
        <v>138159042.26</v>
      </c>
      <c r="I62" s="71">
        <f t="shared" si="0"/>
        <v>138159042.26</v>
      </c>
      <c r="J62" s="69">
        <v>0</v>
      </c>
      <c r="K62" s="70">
        <v>159046215.45</v>
      </c>
      <c r="L62" s="71">
        <f t="shared" si="1"/>
        <v>159046215.45</v>
      </c>
    </row>
    <row r="63" spans="1:12" ht="12.75">
      <c r="A63" s="242" t="s">
        <v>285</v>
      </c>
      <c r="B63" s="243"/>
      <c r="C63" s="243"/>
      <c r="D63" s="243"/>
      <c r="E63" s="244"/>
      <c r="F63" s="8">
        <v>56</v>
      </c>
      <c r="G63" s="69">
        <v>3610700.2</v>
      </c>
      <c r="H63" s="70">
        <v>9879373.359999998</v>
      </c>
      <c r="I63" s="71">
        <f t="shared" si="0"/>
        <v>13490073.559999999</v>
      </c>
      <c r="J63" s="69">
        <v>3914503.96</v>
      </c>
      <c r="K63" s="70">
        <v>11593775.219999999</v>
      </c>
      <c r="L63" s="71">
        <f t="shared" si="1"/>
        <v>15508279.18</v>
      </c>
    </row>
    <row r="64" spans="1:12" ht="12.75">
      <c r="A64" s="242" t="s">
        <v>340</v>
      </c>
      <c r="B64" s="243"/>
      <c r="C64" s="243"/>
      <c r="D64" s="243"/>
      <c r="E64" s="244"/>
      <c r="F64" s="8">
        <v>57</v>
      </c>
      <c r="G64" s="69">
        <v>3234308.23</v>
      </c>
      <c r="H64" s="70">
        <v>115211347.82</v>
      </c>
      <c r="I64" s="71">
        <f t="shared" si="0"/>
        <v>118445656.05</v>
      </c>
      <c r="J64" s="69">
        <v>3784314.68</v>
      </c>
      <c r="K64" s="70">
        <v>127572090.13999999</v>
      </c>
      <c r="L64" s="71">
        <f t="shared" si="1"/>
        <v>131356404.82</v>
      </c>
    </row>
    <row r="65" spans="1:12" ht="12.75">
      <c r="A65" s="245" t="s">
        <v>171</v>
      </c>
      <c r="B65" s="246"/>
      <c r="C65" s="246"/>
      <c r="D65" s="243"/>
      <c r="E65" s="244"/>
      <c r="F65" s="8">
        <v>58</v>
      </c>
      <c r="G65" s="72">
        <f>G66+G70+G71</f>
        <v>15325203.459999999</v>
      </c>
      <c r="H65" s="73">
        <f>H66+H70+H71</f>
        <v>140568755.29</v>
      </c>
      <c r="I65" s="71">
        <f t="shared" si="0"/>
        <v>155893958.75</v>
      </c>
      <c r="J65" s="72">
        <f>J66+J70+J71</f>
        <v>7327643.089999999</v>
      </c>
      <c r="K65" s="73">
        <f>K66+K70+K71</f>
        <v>124573583.05</v>
      </c>
      <c r="L65" s="71">
        <f t="shared" si="1"/>
        <v>131901226.14</v>
      </c>
    </row>
    <row r="66" spans="1:12" ht="12.75">
      <c r="A66" s="245" t="s">
        <v>172</v>
      </c>
      <c r="B66" s="246"/>
      <c r="C66" s="246"/>
      <c r="D66" s="243"/>
      <c r="E66" s="244"/>
      <c r="F66" s="8">
        <v>59</v>
      </c>
      <c r="G66" s="72">
        <f>SUM(G67:G69)</f>
        <v>15315121.719999999</v>
      </c>
      <c r="H66" s="73">
        <f>SUM(H67:H69)</f>
        <v>133928502.39</v>
      </c>
      <c r="I66" s="71">
        <f t="shared" si="0"/>
        <v>149243624.11</v>
      </c>
      <c r="J66" s="72">
        <f>SUM(J67:J69)</f>
        <v>7318328.6499999985</v>
      </c>
      <c r="K66" s="73">
        <f>SUM(K67:K69)</f>
        <v>120089017.14</v>
      </c>
      <c r="L66" s="71">
        <f t="shared" si="1"/>
        <v>127407345.78999999</v>
      </c>
    </row>
    <row r="67" spans="1:12" ht="12.75">
      <c r="A67" s="242" t="s">
        <v>341</v>
      </c>
      <c r="B67" s="243"/>
      <c r="C67" s="243"/>
      <c r="D67" s="243"/>
      <c r="E67" s="244"/>
      <c r="F67" s="8">
        <v>60</v>
      </c>
      <c r="G67" s="69">
        <v>5227028.04</v>
      </c>
      <c r="H67" s="70">
        <v>133684670.28</v>
      </c>
      <c r="I67" s="71">
        <f t="shared" si="0"/>
        <v>138911698.32</v>
      </c>
      <c r="J67" s="69">
        <v>3295760.57</v>
      </c>
      <c r="K67" s="70">
        <v>119754602.07000001</v>
      </c>
      <c r="L67" s="71">
        <f t="shared" si="1"/>
        <v>123050362.64</v>
      </c>
    </row>
    <row r="68" spans="1:12" ht="12.75">
      <c r="A68" s="242" t="s">
        <v>342</v>
      </c>
      <c r="B68" s="243"/>
      <c r="C68" s="243"/>
      <c r="D68" s="243"/>
      <c r="E68" s="244"/>
      <c r="F68" s="8">
        <v>61</v>
      </c>
      <c r="G68" s="69">
        <v>10085355.569999998</v>
      </c>
      <c r="H68" s="70">
        <v>0</v>
      </c>
      <c r="I68" s="71">
        <f t="shared" si="0"/>
        <v>10085355.569999998</v>
      </c>
      <c r="J68" s="69">
        <v>4019432.8099999996</v>
      </c>
      <c r="K68" s="70">
        <v>0</v>
      </c>
      <c r="L68" s="71">
        <f t="shared" si="1"/>
        <v>4019432.8099999996</v>
      </c>
    </row>
    <row r="69" spans="1:12" ht="12.75">
      <c r="A69" s="242" t="s">
        <v>343</v>
      </c>
      <c r="B69" s="243"/>
      <c r="C69" s="243"/>
      <c r="D69" s="243"/>
      <c r="E69" s="244"/>
      <c r="F69" s="8">
        <v>62</v>
      </c>
      <c r="G69" s="69">
        <v>2738.11</v>
      </c>
      <c r="H69" s="70">
        <v>243832.11000000002</v>
      </c>
      <c r="I69" s="71">
        <f t="shared" si="0"/>
        <v>246570.22</v>
      </c>
      <c r="J69" s="69">
        <v>3135.27</v>
      </c>
      <c r="K69" s="70">
        <v>334415.07</v>
      </c>
      <c r="L69" s="71">
        <f t="shared" si="1"/>
        <v>337550.34</v>
      </c>
    </row>
    <row r="70" spans="1:12" ht="12.75">
      <c r="A70" s="245" t="s">
        <v>344</v>
      </c>
      <c r="B70" s="246"/>
      <c r="C70" s="246"/>
      <c r="D70" s="243"/>
      <c r="E70" s="244"/>
      <c r="F70" s="8">
        <v>63</v>
      </c>
      <c r="G70" s="69">
        <v>0</v>
      </c>
      <c r="H70" s="70">
        <v>1313507.92</v>
      </c>
      <c r="I70" s="71">
        <f t="shared" si="0"/>
        <v>1313507.92</v>
      </c>
      <c r="J70" s="69">
        <v>0</v>
      </c>
      <c r="K70" s="70">
        <v>1381824.33</v>
      </c>
      <c r="L70" s="71">
        <f t="shared" si="1"/>
        <v>1381824.33</v>
      </c>
    </row>
    <row r="71" spans="1:12" ht="12.75">
      <c r="A71" s="245" t="s">
        <v>345</v>
      </c>
      <c r="B71" s="246"/>
      <c r="C71" s="246"/>
      <c r="D71" s="243"/>
      <c r="E71" s="244"/>
      <c r="F71" s="8">
        <v>64</v>
      </c>
      <c r="G71" s="69">
        <v>10081.74</v>
      </c>
      <c r="H71" s="70">
        <v>5326744.98</v>
      </c>
      <c r="I71" s="71">
        <f t="shared" si="0"/>
        <v>5336826.720000001</v>
      </c>
      <c r="J71" s="69">
        <v>9314.44</v>
      </c>
      <c r="K71" s="70">
        <v>3102741.58</v>
      </c>
      <c r="L71" s="71">
        <f t="shared" si="1"/>
        <v>3112056.02</v>
      </c>
    </row>
    <row r="72" spans="1:12" ht="24.75" customHeight="1">
      <c r="A72" s="245" t="s">
        <v>173</v>
      </c>
      <c r="B72" s="246"/>
      <c r="C72" s="246"/>
      <c r="D72" s="243"/>
      <c r="E72" s="244"/>
      <c r="F72" s="8">
        <v>65</v>
      </c>
      <c r="G72" s="72">
        <f>SUM(G73:G75)</f>
        <v>32554110.869999997</v>
      </c>
      <c r="H72" s="73">
        <f>SUM(H73:H75)</f>
        <v>52905852.19</v>
      </c>
      <c r="I72" s="71">
        <f t="shared" si="0"/>
        <v>85459963.06</v>
      </c>
      <c r="J72" s="72">
        <f>SUM(J73:J75)</f>
        <v>25599489.44</v>
      </c>
      <c r="K72" s="73">
        <f>SUM(K73:K75)</f>
        <v>47325187.769999996</v>
      </c>
      <c r="L72" s="71">
        <f t="shared" si="1"/>
        <v>72924677.21</v>
      </c>
    </row>
    <row r="73" spans="1:12" ht="12.75">
      <c r="A73" s="242" t="s">
        <v>346</v>
      </c>
      <c r="B73" s="243"/>
      <c r="C73" s="243"/>
      <c r="D73" s="243"/>
      <c r="E73" s="244"/>
      <c r="F73" s="8">
        <v>66</v>
      </c>
      <c r="G73" s="69">
        <v>32410583.4</v>
      </c>
      <c r="H73" s="70">
        <v>23561812.52</v>
      </c>
      <c r="I73" s="71">
        <f>SUM(G73:H73)</f>
        <v>55972395.92</v>
      </c>
      <c r="J73" s="69">
        <v>25325420.39</v>
      </c>
      <c r="K73" s="70">
        <v>16370791.01</v>
      </c>
      <c r="L73" s="71">
        <f>SUM(J73:K73)</f>
        <v>41696211.4</v>
      </c>
    </row>
    <row r="74" spans="1:12" ht="12.75">
      <c r="A74" s="242" t="s">
        <v>347</v>
      </c>
      <c r="B74" s="243"/>
      <c r="C74" s="243"/>
      <c r="D74" s="243"/>
      <c r="E74" s="244"/>
      <c r="F74" s="8">
        <v>67</v>
      </c>
      <c r="G74" s="69">
        <v>0</v>
      </c>
      <c r="H74" s="70">
        <v>14732834.67</v>
      </c>
      <c r="I74" s="71">
        <f>SUM(G74:H74)</f>
        <v>14732834.67</v>
      </c>
      <c r="J74" s="69">
        <v>0</v>
      </c>
      <c r="K74" s="70">
        <v>13786988.459999999</v>
      </c>
      <c r="L74" s="71">
        <f>SUM(J74:K74)</f>
        <v>13786988.459999999</v>
      </c>
    </row>
    <row r="75" spans="1:12" ht="12.75">
      <c r="A75" s="242" t="s">
        <v>361</v>
      </c>
      <c r="B75" s="243"/>
      <c r="C75" s="243"/>
      <c r="D75" s="243"/>
      <c r="E75" s="244"/>
      <c r="F75" s="8">
        <v>68</v>
      </c>
      <c r="G75" s="69">
        <v>143527.47</v>
      </c>
      <c r="H75" s="70">
        <v>14611204.999999998</v>
      </c>
      <c r="I75" s="71">
        <f>SUM(G75:H75)</f>
        <v>14754732.469999999</v>
      </c>
      <c r="J75" s="69">
        <v>274069.05</v>
      </c>
      <c r="K75" s="70">
        <v>17167408.3</v>
      </c>
      <c r="L75" s="71">
        <f>SUM(J75:K75)</f>
        <v>17441477.35</v>
      </c>
    </row>
    <row r="76" spans="1:12" ht="12.75">
      <c r="A76" s="245" t="s">
        <v>174</v>
      </c>
      <c r="B76" s="246"/>
      <c r="C76" s="246"/>
      <c r="D76" s="243"/>
      <c r="E76" s="244"/>
      <c r="F76" s="8">
        <v>69</v>
      </c>
      <c r="G76" s="72">
        <f>G8+G11+G14+G18+G44+G45+G53+G56+G65+G72</f>
        <v>2407826950.65</v>
      </c>
      <c r="H76" s="73">
        <f>H8+H11+H14+H18+H44+H45+H53+H56+H65+H72</f>
        <v>6786612266.91</v>
      </c>
      <c r="I76" s="71">
        <f>SUM(G76:H76)</f>
        <v>9194439217.56</v>
      </c>
      <c r="J76" s="72">
        <f>J8+J11+J14+J18+J44+J45+J53+J56+J65+J72</f>
        <v>2453170536.38</v>
      </c>
      <c r="K76" s="73">
        <f>K8+K11+K14+K18+K44+K45+K53+K56+K65+K72</f>
        <v>6984128603.960001</v>
      </c>
      <c r="L76" s="71">
        <f>SUM(J76:K76)</f>
        <v>9437299140.34</v>
      </c>
    </row>
    <row r="77" spans="1:12" ht="12.75">
      <c r="A77" s="248" t="s">
        <v>33</v>
      </c>
      <c r="B77" s="249"/>
      <c r="C77" s="249"/>
      <c r="D77" s="251"/>
      <c r="E77" s="258"/>
      <c r="F77" s="9">
        <v>70</v>
      </c>
      <c r="G77" s="74">
        <v>86141049.42</v>
      </c>
      <c r="H77" s="75">
        <v>1174070367.44</v>
      </c>
      <c r="I77" s="71">
        <f>SUM(G77:H77)</f>
        <v>1260211416.8600001</v>
      </c>
      <c r="J77" s="74">
        <v>3503321.96</v>
      </c>
      <c r="K77" s="75">
        <v>1198218936.53</v>
      </c>
      <c r="L77" s="76">
        <f>SUM(J77:K77)</f>
        <v>1201722258.49</v>
      </c>
    </row>
    <row r="78" spans="1:12" ht="12.75">
      <c r="A78" s="259" t="s">
        <v>221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1"/>
    </row>
    <row r="79" spans="1:12" ht="12.75">
      <c r="A79" s="256" t="s">
        <v>175</v>
      </c>
      <c r="B79" s="262"/>
      <c r="C79" s="262"/>
      <c r="D79" s="257"/>
      <c r="E79" s="263"/>
      <c r="F79" s="7">
        <v>71</v>
      </c>
      <c r="G79" s="66">
        <f>G80+G84+G85+G89+G93+G96</f>
        <v>161161643.22021002</v>
      </c>
      <c r="H79" s="67">
        <f>H80+H84+H85+H89+H93+H96</f>
        <v>1592248725.36</v>
      </c>
      <c r="I79" s="68">
        <f>SUM(G79:H79)</f>
        <v>1753410368.58021</v>
      </c>
      <c r="J79" s="66">
        <f>J80+J84+J85+J89+J93+J96</f>
        <v>175245080.29438</v>
      </c>
      <c r="K79" s="67">
        <f>K80+K84+K85+K89+K93+K96</f>
        <v>1630935294.8</v>
      </c>
      <c r="L79" s="68">
        <f>SUM(J79:K79)</f>
        <v>1806180375.09438</v>
      </c>
    </row>
    <row r="80" spans="1:12" ht="12.75">
      <c r="A80" s="245" t="s">
        <v>176</v>
      </c>
      <c r="B80" s="246"/>
      <c r="C80" s="246"/>
      <c r="D80" s="243"/>
      <c r="E80" s="244"/>
      <c r="F80" s="8">
        <v>72</v>
      </c>
      <c r="G80" s="72">
        <f>SUM(G81:G83)</f>
        <v>44288720.00000001</v>
      </c>
      <c r="H80" s="73">
        <f>SUM(H81:H83)</f>
        <v>398598480.40999997</v>
      </c>
      <c r="I80" s="71">
        <f aca="true" t="shared" si="2" ref="I80:I128">SUM(G80:H80)</f>
        <v>442887200.40999997</v>
      </c>
      <c r="J80" s="72">
        <f>SUM(J81:J83)</f>
        <v>44288719.99999999</v>
      </c>
      <c r="K80" s="73">
        <f>SUM(K81:K83)</f>
        <v>398598479.9499999</v>
      </c>
      <c r="L80" s="71">
        <f aca="true" t="shared" si="3" ref="L80:L128">SUM(J80:K80)</f>
        <v>442887199.9499999</v>
      </c>
    </row>
    <row r="81" spans="1:12" ht="12.75">
      <c r="A81" s="242" t="s">
        <v>34</v>
      </c>
      <c r="B81" s="243"/>
      <c r="C81" s="243"/>
      <c r="D81" s="243"/>
      <c r="E81" s="244"/>
      <c r="F81" s="8">
        <v>73</v>
      </c>
      <c r="G81" s="69">
        <v>44288720.00000001</v>
      </c>
      <c r="H81" s="70">
        <v>386348480.40999997</v>
      </c>
      <c r="I81" s="71">
        <f t="shared" si="2"/>
        <v>430637200.40999997</v>
      </c>
      <c r="J81" s="69">
        <v>44288719.99999999</v>
      </c>
      <c r="K81" s="70">
        <v>386348479.9499999</v>
      </c>
      <c r="L81" s="71">
        <f t="shared" si="3"/>
        <v>430637199.9499999</v>
      </c>
    </row>
    <row r="82" spans="1:12" ht="12.75">
      <c r="A82" s="242" t="s">
        <v>35</v>
      </c>
      <c r="B82" s="243"/>
      <c r="C82" s="243"/>
      <c r="D82" s="243"/>
      <c r="E82" s="244"/>
      <c r="F82" s="8">
        <v>74</v>
      </c>
      <c r="G82" s="69">
        <v>0</v>
      </c>
      <c r="H82" s="70">
        <v>12250000</v>
      </c>
      <c r="I82" s="71">
        <f t="shared" si="2"/>
        <v>12250000</v>
      </c>
      <c r="J82" s="69">
        <v>0</v>
      </c>
      <c r="K82" s="70">
        <v>12250000</v>
      </c>
      <c r="L82" s="71">
        <f t="shared" si="3"/>
        <v>12250000</v>
      </c>
    </row>
    <row r="83" spans="1:12" ht="12.75">
      <c r="A83" s="242" t="s">
        <v>36</v>
      </c>
      <c r="B83" s="243"/>
      <c r="C83" s="243"/>
      <c r="D83" s="243"/>
      <c r="E83" s="244"/>
      <c r="F83" s="8">
        <v>75</v>
      </c>
      <c r="G83" s="69">
        <v>0</v>
      </c>
      <c r="H83" s="70">
        <v>0</v>
      </c>
      <c r="I83" s="71">
        <f t="shared" si="2"/>
        <v>0</v>
      </c>
      <c r="J83" s="69">
        <v>0</v>
      </c>
      <c r="K83" s="70">
        <v>0</v>
      </c>
      <c r="L83" s="71">
        <f t="shared" si="3"/>
        <v>0</v>
      </c>
    </row>
    <row r="84" spans="1:12" ht="12.75">
      <c r="A84" s="245" t="s">
        <v>37</v>
      </c>
      <c r="B84" s="246"/>
      <c r="C84" s="246"/>
      <c r="D84" s="243"/>
      <c r="E84" s="244"/>
      <c r="F84" s="8">
        <v>76</v>
      </c>
      <c r="G84" s="69"/>
      <c r="H84" s="70"/>
      <c r="I84" s="71">
        <f t="shared" si="2"/>
        <v>0</v>
      </c>
      <c r="J84" s="69"/>
      <c r="K84" s="70"/>
      <c r="L84" s="71">
        <f t="shared" si="3"/>
        <v>0</v>
      </c>
    </row>
    <row r="85" spans="1:12" ht="12.75">
      <c r="A85" s="245" t="s">
        <v>177</v>
      </c>
      <c r="B85" s="246"/>
      <c r="C85" s="246"/>
      <c r="D85" s="243"/>
      <c r="E85" s="244"/>
      <c r="F85" s="8">
        <v>77</v>
      </c>
      <c r="G85" s="72">
        <f>SUM(G86:G88)</f>
        <v>2987470.12989</v>
      </c>
      <c r="H85" s="73">
        <f>SUM(H86:H88)</f>
        <v>158667846.56999996</v>
      </c>
      <c r="I85" s="71">
        <f t="shared" si="2"/>
        <v>161655316.69988996</v>
      </c>
      <c r="J85" s="72">
        <f>SUM(J86:J88)</f>
        <v>8854507.145415</v>
      </c>
      <c r="K85" s="73">
        <f>SUM(K86:K88)</f>
        <v>185885381.32000002</v>
      </c>
      <c r="L85" s="71">
        <f t="shared" si="3"/>
        <v>194739888.46541503</v>
      </c>
    </row>
    <row r="86" spans="1:12" ht="12.75">
      <c r="A86" s="242" t="s">
        <v>38</v>
      </c>
      <c r="B86" s="243"/>
      <c r="C86" s="243"/>
      <c r="D86" s="243"/>
      <c r="E86" s="244"/>
      <c r="F86" s="8">
        <v>78</v>
      </c>
      <c r="G86" s="69">
        <v>-237734.95010999998</v>
      </c>
      <c r="H86" s="70">
        <v>159569874.73999998</v>
      </c>
      <c r="I86" s="71">
        <f t="shared" si="2"/>
        <v>159332139.78989</v>
      </c>
      <c r="J86" s="69">
        <v>-238380.86458499997</v>
      </c>
      <c r="K86" s="70">
        <v>158992048.38000003</v>
      </c>
      <c r="L86" s="71">
        <f t="shared" si="3"/>
        <v>158753667.515415</v>
      </c>
    </row>
    <row r="87" spans="1:12" ht="12.75">
      <c r="A87" s="242" t="s">
        <v>39</v>
      </c>
      <c r="B87" s="243"/>
      <c r="C87" s="243"/>
      <c r="D87" s="243"/>
      <c r="E87" s="244"/>
      <c r="F87" s="8">
        <v>79</v>
      </c>
      <c r="G87" s="69">
        <v>3225205.08</v>
      </c>
      <c r="H87" s="70">
        <v>-3122501.46</v>
      </c>
      <c r="I87" s="71">
        <f t="shared" si="2"/>
        <v>102703.62000000011</v>
      </c>
      <c r="J87" s="69">
        <v>9092888.01</v>
      </c>
      <c r="K87" s="70">
        <v>25800088.840000004</v>
      </c>
      <c r="L87" s="71">
        <f t="shared" si="3"/>
        <v>34892976.85</v>
      </c>
    </row>
    <row r="88" spans="1:12" ht="12.75">
      <c r="A88" s="242" t="s">
        <v>40</v>
      </c>
      <c r="B88" s="243"/>
      <c r="C88" s="243"/>
      <c r="D88" s="243"/>
      <c r="E88" s="244"/>
      <c r="F88" s="8">
        <v>80</v>
      </c>
      <c r="G88" s="69">
        <v>0</v>
      </c>
      <c r="H88" s="70">
        <v>2220473.29</v>
      </c>
      <c r="I88" s="71">
        <f t="shared" si="2"/>
        <v>2220473.29</v>
      </c>
      <c r="J88" s="69">
        <v>0</v>
      </c>
      <c r="K88" s="70">
        <v>1093244.0999999999</v>
      </c>
      <c r="L88" s="71">
        <f t="shared" si="3"/>
        <v>1093244.0999999999</v>
      </c>
    </row>
    <row r="89" spans="1:12" ht="12.75">
      <c r="A89" s="245" t="s">
        <v>178</v>
      </c>
      <c r="B89" s="246"/>
      <c r="C89" s="246"/>
      <c r="D89" s="243"/>
      <c r="E89" s="244"/>
      <c r="F89" s="8">
        <v>81</v>
      </c>
      <c r="G89" s="72">
        <f>SUM(G90:G92)</f>
        <v>81746348.19</v>
      </c>
      <c r="H89" s="73">
        <f>SUM(H90:H92)</f>
        <v>427432652.82</v>
      </c>
      <c r="I89" s="71">
        <f t="shared" si="2"/>
        <v>509179001.01</v>
      </c>
      <c r="J89" s="72">
        <f>SUM(J90:J92)</f>
        <v>81746348.12</v>
      </c>
      <c r="K89" s="73">
        <f>SUM(K90:K92)</f>
        <v>427432653.88</v>
      </c>
      <c r="L89" s="71">
        <f t="shared" si="3"/>
        <v>509179002</v>
      </c>
    </row>
    <row r="90" spans="1:12" ht="12.75">
      <c r="A90" s="242" t="s">
        <v>41</v>
      </c>
      <c r="B90" s="243"/>
      <c r="C90" s="243"/>
      <c r="D90" s="243"/>
      <c r="E90" s="244"/>
      <c r="F90" s="8">
        <v>82</v>
      </c>
      <c r="G90" s="69">
        <v>721928.7300000004</v>
      </c>
      <c r="H90" s="70">
        <v>23066526.03999999</v>
      </c>
      <c r="I90" s="71">
        <f t="shared" si="2"/>
        <v>23788454.769999992</v>
      </c>
      <c r="J90" s="69">
        <v>721928.7300000004</v>
      </c>
      <c r="K90" s="70">
        <v>23066526.28</v>
      </c>
      <c r="L90" s="71">
        <f t="shared" si="3"/>
        <v>23788455.01</v>
      </c>
    </row>
    <row r="91" spans="1:12" ht="12.75">
      <c r="A91" s="242" t="s">
        <v>42</v>
      </c>
      <c r="B91" s="243"/>
      <c r="C91" s="243"/>
      <c r="D91" s="243"/>
      <c r="E91" s="244"/>
      <c r="F91" s="8">
        <v>83</v>
      </c>
      <c r="G91" s="69">
        <v>5524419.390000001</v>
      </c>
      <c r="H91" s="70">
        <v>137378977.84</v>
      </c>
      <c r="I91" s="71">
        <f t="shared" si="2"/>
        <v>142903397.23000002</v>
      </c>
      <c r="J91" s="69">
        <v>5524419.39</v>
      </c>
      <c r="K91" s="70">
        <v>137378978.23</v>
      </c>
      <c r="L91" s="71">
        <f t="shared" si="3"/>
        <v>142903397.61999997</v>
      </c>
    </row>
    <row r="92" spans="1:12" ht="12.75">
      <c r="A92" s="242" t="s">
        <v>43</v>
      </c>
      <c r="B92" s="243"/>
      <c r="C92" s="243"/>
      <c r="D92" s="243"/>
      <c r="E92" s="244"/>
      <c r="F92" s="8">
        <v>84</v>
      </c>
      <c r="G92" s="69">
        <v>75500000.07</v>
      </c>
      <c r="H92" s="70">
        <v>266987148.94</v>
      </c>
      <c r="I92" s="71">
        <f t="shared" si="2"/>
        <v>342487149.01</v>
      </c>
      <c r="J92" s="69">
        <v>75500000</v>
      </c>
      <c r="K92" s="70">
        <v>266987149.37</v>
      </c>
      <c r="L92" s="71">
        <f t="shared" si="3"/>
        <v>342487149.37</v>
      </c>
    </row>
    <row r="93" spans="1:12" ht="12.75">
      <c r="A93" s="245" t="s">
        <v>179</v>
      </c>
      <c r="B93" s="246"/>
      <c r="C93" s="246"/>
      <c r="D93" s="243"/>
      <c r="E93" s="244"/>
      <c r="F93" s="8">
        <v>85</v>
      </c>
      <c r="G93" s="72">
        <f>SUM(G94:G95)</f>
        <v>20485979.06041</v>
      </c>
      <c r="H93" s="73">
        <f>SUM(H94:H95)</f>
        <v>629416404.64</v>
      </c>
      <c r="I93" s="71">
        <f t="shared" si="2"/>
        <v>649902383.70041</v>
      </c>
      <c r="J93" s="72">
        <f>SUM(J94:J95)</f>
        <v>32293556.09301</v>
      </c>
      <c r="K93" s="73">
        <f>SUM(K94:K95)</f>
        <v>604280598.79</v>
      </c>
      <c r="L93" s="71">
        <f t="shared" si="3"/>
        <v>636574154.8830099</v>
      </c>
    </row>
    <row r="94" spans="1:12" ht="12.75">
      <c r="A94" s="242" t="s">
        <v>4</v>
      </c>
      <c r="B94" s="243"/>
      <c r="C94" s="243"/>
      <c r="D94" s="243"/>
      <c r="E94" s="244"/>
      <c r="F94" s="8">
        <v>86</v>
      </c>
      <c r="G94" s="69">
        <v>20485979.06041</v>
      </c>
      <c r="H94" s="70">
        <v>629416404.64</v>
      </c>
      <c r="I94" s="71">
        <f t="shared" si="2"/>
        <v>649902383.70041</v>
      </c>
      <c r="J94" s="69">
        <v>32293556.09301</v>
      </c>
      <c r="K94" s="70">
        <v>604280598.79</v>
      </c>
      <c r="L94" s="71">
        <f t="shared" si="3"/>
        <v>636574154.8830099</v>
      </c>
    </row>
    <row r="95" spans="1:12" ht="12.75">
      <c r="A95" s="242" t="s">
        <v>232</v>
      </c>
      <c r="B95" s="243"/>
      <c r="C95" s="243"/>
      <c r="D95" s="243"/>
      <c r="E95" s="244"/>
      <c r="F95" s="8">
        <v>87</v>
      </c>
      <c r="G95" s="69"/>
      <c r="H95" s="70"/>
      <c r="I95" s="71">
        <f t="shared" si="2"/>
        <v>0</v>
      </c>
      <c r="J95" s="69">
        <v>0</v>
      </c>
      <c r="K95" s="70"/>
      <c r="L95" s="71">
        <f t="shared" si="3"/>
        <v>0</v>
      </c>
    </row>
    <row r="96" spans="1:12" ht="12.75">
      <c r="A96" s="245" t="s">
        <v>180</v>
      </c>
      <c r="B96" s="246"/>
      <c r="C96" s="246"/>
      <c r="D96" s="243"/>
      <c r="E96" s="244"/>
      <c r="F96" s="8">
        <v>88</v>
      </c>
      <c r="G96" s="72">
        <f>SUM(G97:G98)</f>
        <v>11653125.839909997</v>
      </c>
      <c r="H96" s="73">
        <f>SUM(H97:H98)</f>
        <v>-21866659.080000237</v>
      </c>
      <c r="I96" s="71">
        <f t="shared" si="2"/>
        <v>-10213533.24009024</v>
      </c>
      <c r="J96" s="72">
        <f>SUM(J97:J98)</f>
        <v>8061948.935954999</v>
      </c>
      <c r="K96" s="73">
        <f>SUM(K97:K98)</f>
        <v>14738180.86</v>
      </c>
      <c r="L96" s="71">
        <f t="shared" si="3"/>
        <v>22800129.795955</v>
      </c>
    </row>
    <row r="97" spans="1:12" ht="12.75">
      <c r="A97" s="242" t="s">
        <v>233</v>
      </c>
      <c r="B97" s="243"/>
      <c r="C97" s="243"/>
      <c r="D97" s="243"/>
      <c r="E97" s="244"/>
      <c r="F97" s="8">
        <v>89</v>
      </c>
      <c r="G97" s="69">
        <v>11653125.839909997</v>
      </c>
      <c r="H97" s="70">
        <v>-0.3500002324581146</v>
      </c>
      <c r="I97" s="71">
        <f t="shared" si="2"/>
        <v>11653125.489909764</v>
      </c>
      <c r="J97" s="69">
        <v>8061948.935954999</v>
      </c>
      <c r="K97" s="70">
        <v>14738180.86</v>
      </c>
      <c r="L97" s="71">
        <f t="shared" si="3"/>
        <v>22800129.795955</v>
      </c>
    </row>
    <row r="98" spans="1:12" ht="12.75">
      <c r="A98" s="242" t="s">
        <v>291</v>
      </c>
      <c r="B98" s="243"/>
      <c r="C98" s="243"/>
      <c r="D98" s="243"/>
      <c r="E98" s="244"/>
      <c r="F98" s="8">
        <v>90</v>
      </c>
      <c r="G98" s="69">
        <v>0</v>
      </c>
      <c r="H98" s="70">
        <v>-21866658.730000004</v>
      </c>
      <c r="I98" s="71">
        <f t="shared" si="2"/>
        <v>-21866658.730000004</v>
      </c>
      <c r="J98" s="69">
        <v>0</v>
      </c>
      <c r="K98" s="70"/>
      <c r="L98" s="71">
        <f t="shared" si="3"/>
        <v>0</v>
      </c>
    </row>
    <row r="99" spans="1:12" ht="12.75">
      <c r="A99" s="245" t="s">
        <v>399</v>
      </c>
      <c r="B99" s="246"/>
      <c r="C99" s="246"/>
      <c r="D99" s="243"/>
      <c r="E99" s="244"/>
      <c r="F99" s="8">
        <v>91</v>
      </c>
      <c r="G99" s="69">
        <v>8207836.75229</v>
      </c>
      <c r="H99" s="70">
        <v>50025473.29</v>
      </c>
      <c r="I99" s="71">
        <f t="shared" si="2"/>
        <v>58233310.04229</v>
      </c>
      <c r="J99" s="69">
        <v>8455330.07312</v>
      </c>
      <c r="K99" s="70">
        <v>44133296.31</v>
      </c>
      <c r="L99" s="71">
        <f t="shared" si="3"/>
        <v>52588626.38312</v>
      </c>
    </row>
    <row r="100" spans="1:12" ht="12.75">
      <c r="A100" s="245" t="s">
        <v>181</v>
      </c>
      <c r="B100" s="246"/>
      <c r="C100" s="246"/>
      <c r="D100" s="243"/>
      <c r="E100" s="244"/>
      <c r="F100" s="8">
        <v>92</v>
      </c>
      <c r="G100" s="72">
        <f>SUM(G101:G106)</f>
        <v>2162753820.9199996</v>
      </c>
      <c r="H100" s="73">
        <f>SUM(H101:H106)</f>
        <v>4153389783.3</v>
      </c>
      <c r="I100" s="71">
        <f t="shared" si="2"/>
        <v>6316143604.219999</v>
      </c>
      <c r="J100" s="72">
        <f>SUM(J101:J106)</f>
        <v>2201871605.19</v>
      </c>
      <c r="K100" s="73">
        <f>SUM(K101:K106)</f>
        <v>4306324365.860001</v>
      </c>
      <c r="L100" s="71">
        <f t="shared" si="3"/>
        <v>6508195971.050001</v>
      </c>
    </row>
    <row r="101" spans="1:12" ht="12.75">
      <c r="A101" s="242" t="s">
        <v>234</v>
      </c>
      <c r="B101" s="243"/>
      <c r="C101" s="243"/>
      <c r="D101" s="243"/>
      <c r="E101" s="244"/>
      <c r="F101" s="8">
        <v>93</v>
      </c>
      <c r="G101" s="69">
        <v>3587069.5700000003</v>
      </c>
      <c r="H101" s="70">
        <v>1142164255.11</v>
      </c>
      <c r="I101" s="71">
        <f t="shared" si="2"/>
        <v>1145751324.6799998</v>
      </c>
      <c r="J101" s="69">
        <v>3377164.37</v>
      </c>
      <c r="K101" s="70">
        <v>1331811889.7099998</v>
      </c>
      <c r="L101" s="71">
        <f t="shared" si="3"/>
        <v>1335189054.0799997</v>
      </c>
    </row>
    <row r="102" spans="1:12" ht="12.75">
      <c r="A102" s="242" t="s">
        <v>235</v>
      </c>
      <c r="B102" s="243"/>
      <c r="C102" s="243"/>
      <c r="D102" s="243"/>
      <c r="E102" s="244"/>
      <c r="F102" s="8">
        <v>94</v>
      </c>
      <c r="G102" s="69">
        <v>2131297357.9299998</v>
      </c>
      <c r="H102" s="70">
        <v>0</v>
      </c>
      <c r="I102" s="71">
        <f t="shared" si="2"/>
        <v>2131297357.9299998</v>
      </c>
      <c r="J102" s="69">
        <v>2174403065.32</v>
      </c>
      <c r="K102" s="70">
        <v>0</v>
      </c>
      <c r="L102" s="71">
        <f t="shared" si="3"/>
        <v>2174403065.32</v>
      </c>
    </row>
    <row r="103" spans="1:12" ht="12.75">
      <c r="A103" s="242" t="s">
        <v>236</v>
      </c>
      <c r="B103" s="243"/>
      <c r="C103" s="243"/>
      <c r="D103" s="243"/>
      <c r="E103" s="244"/>
      <c r="F103" s="8">
        <v>95</v>
      </c>
      <c r="G103" s="69">
        <v>27869393.42</v>
      </c>
      <c r="H103" s="70">
        <v>2916888414.7700005</v>
      </c>
      <c r="I103" s="71">
        <f t="shared" si="2"/>
        <v>2944757808.1900005</v>
      </c>
      <c r="J103" s="69">
        <v>24091375.500000004</v>
      </c>
      <c r="K103" s="70">
        <v>2879250229.0200005</v>
      </c>
      <c r="L103" s="71">
        <f t="shared" si="3"/>
        <v>2903341604.5200005</v>
      </c>
    </row>
    <row r="104" spans="1:12" ht="19.5" customHeight="1">
      <c r="A104" s="242" t="s">
        <v>196</v>
      </c>
      <c r="B104" s="243"/>
      <c r="C104" s="243"/>
      <c r="D104" s="243"/>
      <c r="E104" s="244"/>
      <c r="F104" s="8">
        <v>96</v>
      </c>
      <c r="G104" s="69">
        <v>0</v>
      </c>
      <c r="H104" s="70">
        <v>4938478.42</v>
      </c>
      <c r="I104" s="71">
        <f t="shared" si="2"/>
        <v>4938478.42</v>
      </c>
      <c r="J104" s="69">
        <v>0</v>
      </c>
      <c r="K104" s="70">
        <v>4863612.13</v>
      </c>
      <c r="L104" s="71">
        <f t="shared" si="3"/>
        <v>4863612.13</v>
      </c>
    </row>
    <row r="105" spans="1:12" ht="12.75">
      <c r="A105" s="242" t="s">
        <v>292</v>
      </c>
      <c r="B105" s="243"/>
      <c r="C105" s="243"/>
      <c r="D105" s="243"/>
      <c r="E105" s="244"/>
      <c r="F105" s="8">
        <v>97</v>
      </c>
      <c r="G105" s="69">
        <v>0</v>
      </c>
      <c r="H105" s="70">
        <v>4571635</v>
      </c>
      <c r="I105" s="71">
        <f t="shared" si="2"/>
        <v>4571635</v>
      </c>
      <c r="J105" s="69">
        <v>0</v>
      </c>
      <c r="K105" s="70">
        <v>4571635</v>
      </c>
      <c r="L105" s="71">
        <f t="shared" si="3"/>
        <v>4571635</v>
      </c>
    </row>
    <row r="106" spans="1:12" ht="12.75">
      <c r="A106" s="242" t="s">
        <v>293</v>
      </c>
      <c r="B106" s="243"/>
      <c r="C106" s="243"/>
      <c r="D106" s="243"/>
      <c r="E106" s="244"/>
      <c r="F106" s="8">
        <v>98</v>
      </c>
      <c r="G106" s="69">
        <v>0</v>
      </c>
      <c r="H106" s="70">
        <v>84827000</v>
      </c>
      <c r="I106" s="71">
        <f t="shared" si="2"/>
        <v>84827000</v>
      </c>
      <c r="J106" s="69">
        <v>0</v>
      </c>
      <c r="K106" s="70">
        <v>85827000</v>
      </c>
      <c r="L106" s="71">
        <f t="shared" si="3"/>
        <v>85827000</v>
      </c>
    </row>
    <row r="107" spans="1:12" ht="33" customHeight="1">
      <c r="A107" s="245" t="s">
        <v>294</v>
      </c>
      <c r="B107" s="246"/>
      <c r="C107" s="246"/>
      <c r="D107" s="243"/>
      <c r="E107" s="244"/>
      <c r="F107" s="8">
        <v>99</v>
      </c>
      <c r="G107" s="69">
        <v>8388857.08</v>
      </c>
      <c r="H107" s="70">
        <v>0</v>
      </c>
      <c r="I107" s="71">
        <f t="shared" si="2"/>
        <v>8388857.08</v>
      </c>
      <c r="J107" s="69">
        <v>7331237.69</v>
      </c>
      <c r="K107" s="70">
        <v>0</v>
      </c>
      <c r="L107" s="71">
        <f t="shared" si="3"/>
        <v>7331237.69</v>
      </c>
    </row>
    <row r="108" spans="1:12" ht="12.75">
      <c r="A108" s="245" t="s">
        <v>182</v>
      </c>
      <c r="B108" s="246"/>
      <c r="C108" s="246"/>
      <c r="D108" s="243"/>
      <c r="E108" s="244"/>
      <c r="F108" s="8">
        <v>100</v>
      </c>
      <c r="G108" s="72">
        <f>SUM(G109:G110)</f>
        <v>10177651.35</v>
      </c>
      <c r="H108" s="73">
        <f>SUM(H109:H110)</f>
        <v>114519376.21</v>
      </c>
      <c r="I108" s="71">
        <f t="shared" si="2"/>
        <v>124697027.55999999</v>
      </c>
      <c r="J108" s="72">
        <f>SUM(J109:J110)</f>
        <v>10034107.67</v>
      </c>
      <c r="K108" s="73">
        <f>SUM(K109:K110)</f>
        <v>114820659.37</v>
      </c>
      <c r="L108" s="71">
        <f t="shared" si="3"/>
        <v>124854767.04</v>
      </c>
    </row>
    <row r="109" spans="1:12" ht="12.75">
      <c r="A109" s="242" t="s">
        <v>237</v>
      </c>
      <c r="B109" s="243"/>
      <c r="C109" s="243"/>
      <c r="D109" s="243"/>
      <c r="E109" s="244"/>
      <c r="F109" s="8">
        <v>101</v>
      </c>
      <c r="G109" s="69">
        <v>10177651.35</v>
      </c>
      <c r="H109" s="70">
        <v>108283901.92999999</v>
      </c>
      <c r="I109" s="71">
        <f t="shared" si="2"/>
        <v>118461553.27999999</v>
      </c>
      <c r="J109" s="69">
        <v>10034107.67</v>
      </c>
      <c r="K109" s="70">
        <v>107235720.88000001</v>
      </c>
      <c r="L109" s="71">
        <f t="shared" si="3"/>
        <v>117269828.55000001</v>
      </c>
    </row>
    <row r="110" spans="1:12" ht="12.75">
      <c r="A110" s="242" t="s">
        <v>238</v>
      </c>
      <c r="B110" s="243"/>
      <c r="C110" s="243"/>
      <c r="D110" s="243"/>
      <c r="E110" s="244"/>
      <c r="F110" s="8">
        <v>102</v>
      </c>
      <c r="G110" s="69">
        <v>0</v>
      </c>
      <c r="H110" s="70">
        <v>6235474.28</v>
      </c>
      <c r="I110" s="71">
        <f t="shared" si="2"/>
        <v>6235474.28</v>
      </c>
      <c r="J110" s="69">
        <v>0</v>
      </c>
      <c r="K110" s="70">
        <v>7584938.49</v>
      </c>
      <c r="L110" s="71">
        <f t="shared" si="3"/>
        <v>7584938.49</v>
      </c>
    </row>
    <row r="111" spans="1:12" ht="12.75">
      <c r="A111" s="245" t="s">
        <v>183</v>
      </c>
      <c r="B111" s="246"/>
      <c r="C111" s="246"/>
      <c r="D111" s="243"/>
      <c r="E111" s="244"/>
      <c r="F111" s="8">
        <v>103</v>
      </c>
      <c r="G111" s="72">
        <f>SUM(G112:G113)</f>
        <v>520145.26</v>
      </c>
      <c r="H111" s="73">
        <f>SUM(H112:H113)</f>
        <v>34993127.75</v>
      </c>
      <c r="I111" s="71">
        <f t="shared" si="2"/>
        <v>35513273.01</v>
      </c>
      <c r="J111" s="72">
        <f>SUM(J112:J113)</f>
        <v>1585394.3</v>
      </c>
      <c r="K111" s="73">
        <f>SUM(K112:K113)</f>
        <v>36321487.669999994</v>
      </c>
      <c r="L111" s="71">
        <f t="shared" si="3"/>
        <v>37906881.96999999</v>
      </c>
    </row>
    <row r="112" spans="1:12" ht="12.75">
      <c r="A112" s="242" t="s">
        <v>239</v>
      </c>
      <c r="B112" s="243"/>
      <c r="C112" s="243"/>
      <c r="D112" s="243"/>
      <c r="E112" s="244"/>
      <c r="F112" s="8">
        <v>104</v>
      </c>
      <c r="G112" s="69">
        <v>499478.21</v>
      </c>
      <c r="H112" s="70">
        <v>34462673.46</v>
      </c>
      <c r="I112" s="71">
        <f t="shared" si="2"/>
        <v>34962151.67</v>
      </c>
      <c r="J112" s="69">
        <v>0</v>
      </c>
      <c r="K112" s="70">
        <v>34923051.26</v>
      </c>
      <c r="L112" s="71">
        <f t="shared" si="3"/>
        <v>34923051.26</v>
      </c>
    </row>
    <row r="113" spans="1:12" ht="12.75">
      <c r="A113" s="242" t="s">
        <v>240</v>
      </c>
      <c r="B113" s="243"/>
      <c r="C113" s="243"/>
      <c r="D113" s="243"/>
      <c r="E113" s="244"/>
      <c r="F113" s="8">
        <v>105</v>
      </c>
      <c r="G113" s="69">
        <v>20667.05</v>
      </c>
      <c r="H113" s="70">
        <v>530454.29</v>
      </c>
      <c r="I113" s="71">
        <f t="shared" si="2"/>
        <v>551121.3400000001</v>
      </c>
      <c r="J113" s="69">
        <v>1585394.3</v>
      </c>
      <c r="K113" s="70">
        <v>1398436.41</v>
      </c>
      <c r="L113" s="71">
        <f t="shared" si="3"/>
        <v>2983830.71</v>
      </c>
    </row>
    <row r="114" spans="1:12" ht="12.75">
      <c r="A114" s="245" t="s">
        <v>295</v>
      </c>
      <c r="B114" s="246"/>
      <c r="C114" s="246"/>
      <c r="D114" s="243"/>
      <c r="E114" s="244"/>
      <c r="F114" s="8">
        <v>106</v>
      </c>
      <c r="G114" s="69"/>
      <c r="H114" s="70"/>
      <c r="I114" s="71">
        <f t="shared" si="2"/>
        <v>0</v>
      </c>
      <c r="J114" s="69"/>
      <c r="K114" s="70"/>
      <c r="L114" s="71">
        <f t="shared" si="3"/>
        <v>0</v>
      </c>
    </row>
    <row r="115" spans="1:12" ht="12.75">
      <c r="A115" s="245" t="s">
        <v>184</v>
      </c>
      <c r="B115" s="246"/>
      <c r="C115" s="246"/>
      <c r="D115" s="243"/>
      <c r="E115" s="244"/>
      <c r="F115" s="8">
        <v>107</v>
      </c>
      <c r="G115" s="72">
        <f>SUM(G116:G118)</f>
        <v>271430.77</v>
      </c>
      <c r="H115" s="73">
        <f>SUM(H116:H118)</f>
        <v>390441905.96999997</v>
      </c>
      <c r="I115" s="71">
        <f t="shared" si="2"/>
        <v>390713336.73999995</v>
      </c>
      <c r="J115" s="72">
        <f>SUM(J116:J118)</f>
        <v>258207.58</v>
      </c>
      <c r="K115" s="73">
        <f>SUM(K116:K118)</f>
        <v>389125327.15999997</v>
      </c>
      <c r="L115" s="71">
        <f t="shared" si="3"/>
        <v>389383534.73999995</v>
      </c>
    </row>
    <row r="116" spans="1:12" ht="12.75">
      <c r="A116" s="242" t="s">
        <v>222</v>
      </c>
      <c r="B116" s="243"/>
      <c r="C116" s="243"/>
      <c r="D116" s="243"/>
      <c r="E116" s="244"/>
      <c r="F116" s="8">
        <v>108</v>
      </c>
      <c r="G116" s="69">
        <v>0</v>
      </c>
      <c r="H116" s="70">
        <v>384540549.89</v>
      </c>
      <c r="I116" s="71">
        <f t="shared" si="2"/>
        <v>384540549.89</v>
      </c>
      <c r="J116" s="69">
        <v>0</v>
      </c>
      <c r="K116" s="70">
        <v>383807010.38</v>
      </c>
      <c r="L116" s="71">
        <f t="shared" si="3"/>
        <v>383807010.38</v>
      </c>
    </row>
    <row r="117" spans="1:12" ht="12.75">
      <c r="A117" s="242" t="s">
        <v>223</v>
      </c>
      <c r="B117" s="243"/>
      <c r="C117" s="243"/>
      <c r="D117" s="243"/>
      <c r="E117" s="244"/>
      <c r="F117" s="8">
        <v>109</v>
      </c>
      <c r="G117" s="69">
        <v>0</v>
      </c>
      <c r="H117" s="70">
        <v>0</v>
      </c>
      <c r="I117" s="71">
        <f t="shared" si="2"/>
        <v>0</v>
      </c>
      <c r="J117" s="69">
        <v>0</v>
      </c>
      <c r="K117" s="70">
        <v>0</v>
      </c>
      <c r="L117" s="71">
        <f t="shared" si="3"/>
        <v>0</v>
      </c>
    </row>
    <row r="118" spans="1:12" ht="12.75">
      <c r="A118" s="242" t="s">
        <v>224</v>
      </c>
      <c r="B118" s="243"/>
      <c r="C118" s="243"/>
      <c r="D118" s="243"/>
      <c r="E118" s="244"/>
      <c r="F118" s="8">
        <v>110</v>
      </c>
      <c r="G118" s="69">
        <v>271430.77</v>
      </c>
      <c r="H118" s="70">
        <v>5901356.08</v>
      </c>
      <c r="I118" s="71">
        <f t="shared" si="2"/>
        <v>6172786.85</v>
      </c>
      <c r="J118" s="69">
        <v>258207.58</v>
      </c>
      <c r="K118" s="70">
        <v>5318316.78</v>
      </c>
      <c r="L118" s="71">
        <f t="shared" si="3"/>
        <v>5576524.36</v>
      </c>
    </row>
    <row r="119" spans="1:12" ht="12.75">
      <c r="A119" s="245" t="s">
        <v>185</v>
      </c>
      <c r="B119" s="246"/>
      <c r="C119" s="246"/>
      <c r="D119" s="243"/>
      <c r="E119" s="244"/>
      <c r="F119" s="8">
        <v>111</v>
      </c>
      <c r="G119" s="72">
        <f>SUM(G120:G123)</f>
        <v>47251159.22</v>
      </c>
      <c r="H119" s="73">
        <f>SUM(H120:H123)</f>
        <v>276602122.82</v>
      </c>
      <c r="I119" s="71">
        <f t="shared" si="2"/>
        <v>323853282.03999996</v>
      </c>
      <c r="J119" s="72">
        <f>SUM(J120:J123)</f>
        <v>45740264.63999999</v>
      </c>
      <c r="K119" s="73">
        <f>SUM(K120:K123)</f>
        <v>298797808.32</v>
      </c>
      <c r="L119" s="71">
        <f t="shared" si="3"/>
        <v>344538072.96</v>
      </c>
    </row>
    <row r="120" spans="1:12" ht="12.75">
      <c r="A120" s="242" t="s">
        <v>225</v>
      </c>
      <c r="B120" s="243"/>
      <c r="C120" s="243"/>
      <c r="D120" s="243"/>
      <c r="E120" s="244"/>
      <c r="F120" s="8">
        <v>112</v>
      </c>
      <c r="G120" s="69">
        <v>5128835.76</v>
      </c>
      <c r="H120" s="70">
        <v>101496091.21000001</v>
      </c>
      <c r="I120" s="71">
        <f t="shared" si="2"/>
        <v>106624926.97000001</v>
      </c>
      <c r="J120" s="69">
        <v>4195276.03</v>
      </c>
      <c r="K120" s="70">
        <v>104857809.72000001</v>
      </c>
      <c r="L120" s="71">
        <f t="shared" si="3"/>
        <v>109053085.75000001</v>
      </c>
    </row>
    <row r="121" spans="1:12" ht="12.75">
      <c r="A121" s="242" t="s">
        <v>226</v>
      </c>
      <c r="B121" s="243"/>
      <c r="C121" s="243"/>
      <c r="D121" s="243"/>
      <c r="E121" s="244"/>
      <c r="F121" s="8">
        <v>113</v>
      </c>
      <c r="G121" s="69">
        <v>1725.13</v>
      </c>
      <c r="H121" s="70">
        <v>50097404.75999999</v>
      </c>
      <c r="I121" s="71">
        <f t="shared" si="2"/>
        <v>50099129.88999999</v>
      </c>
      <c r="J121" s="69">
        <v>367.3</v>
      </c>
      <c r="K121" s="70">
        <v>89384039.83</v>
      </c>
      <c r="L121" s="71">
        <f t="shared" si="3"/>
        <v>89384407.13</v>
      </c>
    </row>
    <row r="122" spans="1:12" ht="12.75">
      <c r="A122" s="242" t="s">
        <v>227</v>
      </c>
      <c r="B122" s="243"/>
      <c r="C122" s="243"/>
      <c r="D122" s="243"/>
      <c r="E122" s="244"/>
      <c r="F122" s="8">
        <v>114</v>
      </c>
      <c r="G122" s="69">
        <v>0</v>
      </c>
      <c r="H122" s="70">
        <v>132015.89</v>
      </c>
      <c r="I122" s="71">
        <f t="shared" si="2"/>
        <v>132015.89</v>
      </c>
      <c r="J122" s="69">
        <v>0</v>
      </c>
      <c r="K122" s="70">
        <v>339652.01</v>
      </c>
      <c r="L122" s="71">
        <f t="shared" si="3"/>
        <v>339652.01</v>
      </c>
    </row>
    <row r="123" spans="1:12" ht="12.75">
      <c r="A123" s="242" t="s">
        <v>228</v>
      </c>
      <c r="B123" s="243"/>
      <c r="C123" s="243"/>
      <c r="D123" s="243"/>
      <c r="E123" s="244"/>
      <c r="F123" s="8">
        <v>115</v>
      </c>
      <c r="G123" s="69">
        <v>42120598.33</v>
      </c>
      <c r="H123" s="70">
        <v>124876610.96000001</v>
      </c>
      <c r="I123" s="71">
        <f t="shared" si="2"/>
        <v>166997209.29000002</v>
      </c>
      <c r="J123" s="69">
        <v>41544621.309999995</v>
      </c>
      <c r="K123" s="70">
        <v>104216306.76</v>
      </c>
      <c r="L123" s="71">
        <f t="shared" si="3"/>
        <v>145760928.07</v>
      </c>
    </row>
    <row r="124" spans="1:12" ht="26.25" customHeight="1">
      <c r="A124" s="245" t="s">
        <v>186</v>
      </c>
      <c r="B124" s="246"/>
      <c r="C124" s="246"/>
      <c r="D124" s="243"/>
      <c r="E124" s="244"/>
      <c r="F124" s="8">
        <v>116</v>
      </c>
      <c r="G124" s="72">
        <f>SUM(G125:G126)</f>
        <v>9094406.21</v>
      </c>
      <c r="H124" s="73">
        <f>SUM(H125:H126)</f>
        <v>174391753.13</v>
      </c>
      <c r="I124" s="71">
        <f t="shared" si="2"/>
        <v>183486159.34</v>
      </c>
      <c r="J124" s="72">
        <f>SUM(J125:J126)</f>
        <v>2649308.28</v>
      </c>
      <c r="K124" s="73">
        <f>SUM(K125:K126)</f>
        <v>163670364.69</v>
      </c>
      <c r="L124" s="71">
        <f t="shared" si="3"/>
        <v>166319672.97</v>
      </c>
    </row>
    <row r="125" spans="1:12" ht="12.75">
      <c r="A125" s="242" t="s">
        <v>229</v>
      </c>
      <c r="B125" s="243"/>
      <c r="C125" s="243"/>
      <c r="D125" s="243"/>
      <c r="E125" s="244"/>
      <c r="F125" s="8">
        <v>117</v>
      </c>
      <c r="G125" s="69">
        <v>0</v>
      </c>
      <c r="H125" s="70">
        <v>0</v>
      </c>
      <c r="I125" s="71">
        <f t="shared" si="2"/>
        <v>0</v>
      </c>
      <c r="J125" s="69">
        <v>0</v>
      </c>
      <c r="K125" s="70">
        <v>0</v>
      </c>
      <c r="L125" s="71">
        <f t="shared" si="3"/>
        <v>0</v>
      </c>
    </row>
    <row r="126" spans="1:12" ht="12.75">
      <c r="A126" s="242" t="s">
        <v>230</v>
      </c>
      <c r="B126" s="243"/>
      <c r="C126" s="243"/>
      <c r="D126" s="243"/>
      <c r="E126" s="244"/>
      <c r="F126" s="8">
        <v>118</v>
      </c>
      <c r="G126" s="69">
        <v>9094406.21</v>
      </c>
      <c r="H126" s="70">
        <v>174391753.13</v>
      </c>
      <c r="I126" s="71">
        <f t="shared" si="2"/>
        <v>183486159.34</v>
      </c>
      <c r="J126" s="69">
        <v>2649308.28</v>
      </c>
      <c r="K126" s="70">
        <v>163670364.69</v>
      </c>
      <c r="L126" s="71">
        <f t="shared" si="3"/>
        <v>166319672.97</v>
      </c>
    </row>
    <row r="127" spans="1:12" ht="12.75">
      <c r="A127" s="245" t="s">
        <v>187</v>
      </c>
      <c r="B127" s="246"/>
      <c r="C127" s="246"/>
      <c r="D127" s="243"/>
      <c r="E127" s="244"/>
      <c r="F127" s="8">
        <v>119</v>
      </c>
      <c r="G127" s="72">
        <f>G79+G99+G100+G107+G108+G111+G114+G115+G119+G124</f>
        <v>2407826950.7824993</v>
      </c>
      <c r="H127" s="73">
        <f>H79+H99+H100+H107+H108+H111+H114+H115+H119+H124</f>
        <v>6786612267.83</v>
      </c>
      <c r="I127" s="71">
        <f t="shared" si="2"/>
        <v>9194439218.6125</v>
      </c>
      <c r="J127" s="72">
        <f>J79+J99+J100+J107+J108+J111+J114+J115+J119+J124</f>
        <v>2453170535.7175</v>
      </c>
      <c r="K127" s="73">
        <f>K79+K99+K100+K107+K108+K111+K114+K115+K119+K124</f>
        <v>6984128604.179999</v>
      </c>
      <c r="L127" s="71">
        <f t="shared" si="3"/>
        <v>9437299139.8975</v>
      </c>
    </row>
    <row r="128" spans="1:12" ht="12.75">
      <c r="A128" s="248" t="s">
        <v>33</v>
      </c>
      <c r="B128" s="249"/>
      <c r="C128" s="249"/>
      <c r="D128" s="251"/>
      <c r="E128" s="252"/>
      <c r="F128" s="10">
        <v>120</v>
      </c>
      <c r="G128" s="74">
        <v>86141049.42</v>
      </c>
      <c r="H128" s="75">
        <v>1174070367.44</v>
      </c>
      <c r="I128" s="76">
        <f t="shared" si="2"/>
        <v>1260211416.8600001</v>
      </c>
      <c r="J128" s="74">
        <v>3503321.96</v>
      </c>
      <c r="K128" s="75">
        <v>1198218936.53</v>
      </c>
      <c r="L128" s="76">
        <f t="shared" si="3"/>
        <v>1201722258.49</v>
      </c>
    </row>
    <row r="129" spans="1:12" ht="12.75">
      <c r="A129" s="253" t="s">
        <v>368</v>
      </c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5"/>
    </row>
    <row r="130" spans="1:12" ht="12.75">
      <c r="A130" s="256" t="s">
        <v>55</v>
      </c>
      <c r="B130" s="257"/>
      <c r="C130" s="257"/>
      <c r="D130" s="257"/>
      <c r="E130" s="257"/>
      <c r="F130" s="7">
        <v>121</v>
      </c>
      <c r="G130" s="42">
        <f>SUM(G131:G132)</f>
        <v>169369479.97250003</v>
      </c>
      <c r="H130" s="43">
        <f>SUM(H131:H132)</f>
        <v>1642274198.6499999</v>
      </c>
      <c r="I130" s="44">
        <f>G130+H130</f>
        <v>1811643678.6225</v>
      </c>
      <c r="J130" s="42">
        <f>SUM(J131:J132)</f>
        <v>183700410.3675</v>
      </c>
      <c r="K130" s="43">
        <f>SUM(K131:K132)</f>
        <v>1675068591.11</v>
      </c>
      <c r="L130" s="44">
        <f>J130+K130</f>
        <v>1858769001.4775</v>
      </c>
    </row>
    <row r="131" spans="1:12" ht="12.75">
      <c r="A131" s="245" t="s">
        <v>97</v>
      </c>
      <c r="B131" s="246"/>
      <c r="C131" s="246"/>
      <c r="D131" s="246"/>
      <c r="E131" s="247"/>
      <c r="F131" s="8">
        <v>122</v>
      </c>
      <c r="G131" s="5">
        <f>G79</f>
        <v>161161643.22021002</v>
      </c>
      <c r="H131" s="120">
        <f>H79</f>
        <v>1592248725.36</v>
      </c>
      <c r="I131" s="120">
        <f>I79</f>
        <v>1753410368.58021</v>
      </c>
      <c r="J131" s="5">
        <f>J79</f>
        <v>175245080.29438</v>
      </c>
      <c r="K131" s="120">
        <f>K79</f>
        <v>1630935294.8</v>
      </c>
      <c r="L131" s="45">
        <f>J131+K131</f>
        <v>1806180375.09438</v>
      </c>
    </row>
    <row r="132" spans="1:12" ht="12.75">
      <c r="A132" s="248" t="s">
        <v>98</v>
      </c>
      <c r="B132" s="249"/>
      <c r="C132" s="249"/>
      <c r="D132" s="249"/>
      <c r="E132" s="250"/>
      <c r="F132" s="9">
        <v>123</v>
      </c>
      <c r="G132" s="6">
        <f>G99</f>
        <v>8207836.75229</v>
      </c>
      <c r="H132" s="121">
        <f>H99</f>
        <v>50025473.29</v>
      </c>
      <c r="I132" s="121">
        <f>I99</f>
        <v>58233310.04229</v>
      </c>
      <c r="J132" s="6">
        <f>J99</f>
        <v>8455330.07312</v>
      </c>
      <c r="K132" s="121">
        <f>K99</f>
        <v>44133296.31</v>
      </c>
      <c r="L132" s="46">
        <f>J132+K132</f>
        <v>52588626.38312</v>
      </c>
    </row>
    <row r="133" spans="1:12" ht="12.75">
      <c r="A133" s="17" t="s">
        <v>369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65"/>
      <c r="H135" s="65"/>
      <c r="I135" s="65"/>
      <c r="J135" s="65"/>
      <c r="K135" s="65"/>
      <c r="L135" s="65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79:I80 I85 I89 I93 I96 I100 I108 I111 I115 I119 I124 I127 I130 I18 I20" formula="1"/>
    <ignoredError sqref="I9:I11 I128 I14 I19 I21:I23 I24:I25 I28 I33 I34:I40 I45 I53:I54 I55:I62 I63:I64 I65:I72 I76" formula="1" formulaRange="1"/>
    <ignoredError sqref="I81:I84 I86:I88 I90:I92 I94:I95 I97:I99 I101:I107 I109:I110 I112:I114 I116:I118 I120:I123 I125:I126 G100:H100 G96:H96 J96:L96 I12 I13 I15:I17 I26:I27 I29:I32 I41:I42 I43:I44 I46:I52 I73:I75 I77 J100:L100 L97:L98 L99 L101 J66:K66 G66:H66" formulaRange="1"/>
    <ignoredError sqref="G131:G132 J131:K132 H131:I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J24" sqref="J24:K24"/>
    </sheetView>
  </sheetViews>
  <sheetFormatPr defaultColWidth="9.140625" defaultRowHeight="12.75"/>
  <cols>
    <col min="1" max="16384" width="9.140625" style="41" customWidth="1"/>
  </cols>
  <sheetData>
    <row r="1" spans="1:12" ht="15.75">
      <c r="A1" s="275" t="s">
        <v>372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2.75">
      <c r="A2" s="272" t="s">
        <v>429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2.75">
      <c r="A3" s="18"/>
      <c r="B3" s="19"/>
      <c r="C3" s="19"/>
      <c r="D3" s="32"/>
      <c r="E3" s="32"/>
      <c r="F3" s="32"/>
      <c r="G3" s="32"/>
      <c r="H3" s="32"/>
      <c r="I3" s="11"/>
      <c r="J3" s="11"/>
      <c r="K3" s="276" t="s">
        <v>58</v>
      </c>
      <c r="L3" s="276"/>
    </row>
    <row r="4" spans="1:12" ht="12.75" customHeight="1">
      <c r="A4" s="268" t="s">
        <v>2</v>
      </c>
      <c r="B4" s="269"/>
      <c r="C4" s="269"/>
      <c r="D4" s="269"/>
      <c r="E4" s="269"/>
      <c r="F4" s="268" t="s">
        <v>220</v>
      </c>
      <c r="G4" s="268" t="s">
        <v>370</v>
      </c>
      <c r="H4" s="269"/>
      <c r="I4" s="269"/>
      <c r="J4" s="268" t="s">
        <v>371</v>
      </c>
      <c r="K4" s="269"/>
      <c r="L4" s="269"/>
    </row>
    <row r="5" spans="1:12" ht="12.75">
      <c r="A5" s="269"/>
      <c r="B5" s="269"/>
      <c r="C5" s="269"/>
      <c r="D5" s="269"/>
      <c r="E5" s="269"/>
      <c r="F5" s="269"/>
      <c r="G5" s="47" t="s">
        <v>358</v>
      </c>
      <c r="H5" s="47" t="s">
        <v>359</v>
      </c>
      <c r="I5" s="47" t="s">
        <v>360</v>
      </c>
      <c r="J5" s="47" t="s">
        <v>358</v>
      </c>
      <c r="K5" s="47" t="s">
        <v>359</v>
      </c>
      <c r="L5" s="47" t="s">
        <v>360</v>
      </c>
    </row>
    <row r="6" spans="1:12" ht="12.75">
      <c r="A6" s="268">
        <v>1</v>
      </c>
      <c r="B6" s="268"/>
      <c r="C6" s="268"/>
      <c r="D6" s="268"/>
      <c r="E6" s="268"/>
      <c r="F6" s="48">
        <v>2</v>
      </c>
      <c r="G6" s="48">
        <v>3</v>
      </c>
      <c r="H6" s="48">
        <v>4</v>
      </c>
      <c r="I6" s="48" t="s">
        <v>56</v>
      </c>
      <c r="J6" s="48">
        <v>6</v>
      </c>
      <c r="K6" s="48">
        <v>7</v>
      </c>
      <c r="L6" s="48" t="s">
        <v>57</v>
      </c>
    </row>
    <row r="7" spans="1:12" ht="12.75">
      <c r="A7" s="256" t="s">
        <v>99</v>
      </c>
      <c r="B7" s="257"/>
      <c r="C7" s="257"/>
      <c r="D7" s="257"/>
      <c r="E7" s="263"/>
      <c r="F7" s="7">
        <v>124</v>
      </c>
      <c r="G7" s="66">
        <f>SUM(G8:G15)</f>
        <v>105256933.11000001</v>
      </c>
      <c r="H7" s="66">
        <f>SUM(H8:H15)</f>
        <v>532710182.5200002</v>
      </c>
      <c r="I7" s="68">
        <f>G7+H7</f>
        <v>637967115.6300002</v>
      </c>
      <c r="J7" s="66">
        <f>SUM(J8:J15)</f>
        <v>111450019.31000002</v>
      </c>
      <c r="K7" s="67">
        <f>SUM(K8:K15)</f>
        <v>515542832.0199999</v>
      </c>
      <c r="L7" s="68">
        <f>J7+K7</f>
        <v>626992851.3299999</v>
      </c>
    </row>
    <row r="8" spans="1:12" ht="12.75">
      <c r="A8" s="242" t="s">
        <v>197</v>
      </c>
      <c r="B8" s="243"/>
      <c r="C8" s="243"/>
      <c r="D8" s="243"/>
      <c r="E8" s="244"/>
      <c r="F8" s="8">
        <v>125</v>
      </c>
      <c r="G8" s="69">
        <v>105015494.93</v>
      </c>
      <c r="H8" s="70">
        <v>913440292.0400002</v>
      </c>
      <c r="I8" s="71">
        <f aca="true" t="shared" si="0" ref="I8:I16">G8+H8</f>
        <v>1018455786.9700003</v>
      </c>
      <c r="J8" s="69">
        <v>111456726.08000001</v>
      </c>
      <c r="K8" s="70">
        <v>819229795.98</v>
      </c>
      <c r="L8" s="71">
        <f aca="true" t="shared" si="1" ref="L8:L16">J8+K8</f>
        <v>930686522.0600001</v>
      </c>
    </row>
    <row r="9" spans="1:12" ht="12.75">
      <c r="A9" s="242" t="s">
        <v>198</v>
      </c>
      <c r="B9" s="243"/>
      <c r="C9" s="243"/>
      <c r="D9" s="243"/>
      <c r="E9" s="244"/>
      <c r="F9" s="8">
        <v>126</v>
      </c>
      <c r="G9" s="69">
        <v>0</v>
      </c>
      <c r="H9" s="70">
        <v>492843.12</v>
      </c>
      <c r="I9" s="71">
        <f t="shared" si="0"/>
        <v>492843.12</v>
      </c>
      <c r="J9" s="69">
        <v>0</v>
      </c>
      <c r="K9" s="70">
        <v>1191311.75</v>
      </c>
      <c r="L9" s="71">
        <f t="shared" si="1"/>
        <v>1191311.75</v>
      </c>
    </row>
    <row r="10" spans="1:12" ht="25.5" customHeight="1">
      <c r="A10" s="242" t="s">
        <v>199</v>
      </c>
      <c r="B10" s="243"/>
      <c r="C10" s="243"/>
      <c r="D10" s="243"/>
      <c r="E10" s="244"/>
      <c r="F10" s="8">
        <v>127</v>
      </c>
      <c r="G10" s="69">
        <v>0</v>
      </c>
      <c r="H10" s="70">
        <v>-22818102.67</v>
      </c>
      <c r="I10" s="71">
        <f t="shared" si="0"/>
        <v>-22818102.67</v>
      </c>
      <c r="J10" s="69">
        <v>0</v>
      </c>
      <c r="K10" s="70">
        <v>-32286315.620000005</v>
      </c>
      <c r="L10" s="71">
        <f t="shared" si="1"/>
        <v>-32286315.620000005</v>
      </c>
    </row>
    <row r="11" spans="1:12" ht="12.75">
      <c r="A11" s="242" t="s">
        <v>200</v>
      </c>
      <c r="B11" s="243"/>
      <c r="C11" s="243"/>
      <c r="D11" s="243"/>
      <c r="E11" s="244"/>
      <c r="F11" s="8">
        <v>128</v>
      </c>
      <c r="G11" s="69">
        <v>-167442.69</v>
      </c>
      <c r="H11" s="70">
        <v>-127386535.84000003</v>
      </c>
      <c r="I11" s="71">
        <f t="shared" si="0"/>
        <v>-127553978.53000003</v>
      </c>
      <c r="J11" s="69">
        <v>-442200.52</v>
      </c>
      <c r="K11" s="70">
        <v>-120513781.30000001</v>
      </c>
      <c r="L11" s="71">
        <f t="shared" si="1"/>
        <v>-120955981.82000001</v>
      </c>
    </row>
    <row r="12" spans="1:12" ht="12.75">
      <c r="A12" s="242" t="s">
        <v>201</v>
      </c>
      <c r="B12" s="243"/>
      <c r="C12" s="243"/>
      <c r="D12" s="243"/>
      <c r="E12" s="244"/>
      <c r="F12" s="8">
        <v>129</v>
      </c>
      <c r="G12" s="69">
        <v>0</v>
      </c>
      <c r="H12" s="70"/>
      <c r="I12" s="71">
        <f t="shared" si="0"/>
        <v>0</v>
      </c>
      <c r="J12" s="69">
        <v>0</v>
      </c>
      <c r="K12" s="70">
        <v>-31182.320000000298</v>
      </c>
      <c r="L12" s="71">
        <f t="shared" si="1"/>
        <v>-31182.320000000298</v>
      </c>
    </row>
    <row r="13" spans="1:12" ht="12.75">
      <c r="A13" s="242" t="s">
        <v>202</v>
      </c>
      <c r="B13" s="243"/>
      <c r="C13" s="243"/>
      <c r="D13" s="243"/>
      <c r="E13" s="244"/>
      <c r="F13" s="8">
        <v>130</v>
      </c>
      <c r="G13" s="69">
        <v>342852.86</v>
      </c>
      <c r="H13" s="70">
        <v>-281467041.07</v>
      </c>
      <c r="I13" s="71">
        <f t="shared" si="0"/>
        <v>-281124188.21</v>
      </c>
      <c r="J13" s="69">
        <v>209905.31</v>
      </c>
      <c r="K13" s="70">
        <v>-189647634.45</v>
      </c>
      <c r="L13" s="71">
        <f t="shared" si="1"/>
        <v>-189437729.14</v>
      </c>
    </row>
    <row r="14" spans="1:12" ht="12.75">
      <c r="A14" s="242" t="s">
        <v>203</v>
      </c>
      <c r="B14" s="243"/>
      <c r="C14" s="243"/>
      <c r="D14" s="243"/>
      <c r="E14" s="244"/>
      <c r="F14" s="8">
        <v>131</v>
      </c>
      <c r="G14" s="69">
        <v>66028.01</v>
      </c>
      <c r="H14" s="70">
        <v>45245029.260000005</v>
      </c>
      <c r="I14" s="71">
        <f t="shared" si="0"/>
        <v>45311057.27</v>
      </c>
      <c r="J14" s="69">
        <v>225588.44</v>
      </c>
      <c r="K14" s="70">
        <v>37579029.80000001</v>
      </c>
      <c r="L14" s="71">
        <f t="shared" si="1"/>
        <v>37804618.24000001</v>
      </c>
    </row>
    <row r="15" spans="1:12" ht="12.75">
      <c r="A15" s="242" t="s">
        <v>241</v>
      </c>
      <c r="B15" s="243"/>
      <c r="C15" s="243"/>
      <c r="D15" s="243"/>
      <c r="E15" s="244"/>
      <c r="F15" s="8">
        <v>132</v>
      </c>
      <c r="G15" s="69">
        <v>0</v>
      </c>
      <c r="H15" s="70">
        <v>5203697.68</v>
      </c>
      <c r="I15" s="71">
        <f t="shared" si="0"/>
        <v>5203697.68</v>
      </c>
      <c r="J15" s="69">
        <v>0</v>
      </c>
      <c r="K15" s="70">
        <v>21608.179999999702</v>
      </c>
      <c r="L15" s="71">
        <f t="shared" si="1"/>
        <v>21608.179999999702</v>
      </c>
    </row>
    <row r="16" spans="1:12" ht="24.75" customHeight="1">
      <c r="A16" s="245" t="s">
        <v>100</v>
      </c>
      <c r="B16" s="243"/>
      <c r="C16" s="243"/>
      <c r="D16" s="243"/>
      <c r="E16" s="244"/>
      <c r="F16" s="8">
        <v>133</v>
      </c>
      <c r="G16" s="72">
        <f>G17+G18+G22+G23+G24+G28+G29</f>
        <v>35135424.5</v>
      </c>
      <c r="H16" s="73">
        <f>H17+H18+H22+H23+H24+H28+H29</f>
        <v>48014367.57000001</v>
      </c>
      <c r="I16" s="71">
        <f t="shared" si="0"/>
        <v>83149792.07000001</v>
      </c>
      <c r="J16" s="72">
        <f>J17+J18+J22+J23+J24+J28+J29</f>
        <v>36004537.95999999</v>
      </c>
      <c r="K16" s="73">
        <f>K17+K18+K22+K23+K24+K28+K29</f>
        <v>46057287.23</v>
      </c>
      <c r="L16" s="71">
        <f t="shared" si="1"/>
        <v>82061825.19</v>
      </c>
    </row>
    <row r="17" spans="1:12" ht="19.5" customHeight="1">
      <c r="A17" s="242" t="s">
        <v>218</v>
      </c>
      <c r="B17" s="243"/>
      <c r="C17" s="243"/>
      <c r="D17" s="243"/>
      <c r="E17" s="244"/>
      <c r="F17" s="8">
        <v>134</v>
      </c>
      <c r="G17" s="69"/>
      <c r="H17" s="70"/>
      <c r="I17" s="71">
        <f>G17+H17</f>
        <v>0</v>
      </c>
      <c r="J17" s="69">
        <v>0</v>
      </c>
      <c r="K17" s="70">
        <v>2402842.66</v>
      </c>
      <c r="L17" s="71">
        <f>J17+K17</f>
        <v>2402842.66</v>
      </c>
    </row>
    <row r="18" spans="1:12" ht="26.25" customHeight="1">
      <c r="A18" s="242" t="s">
        <v>205</v>
      </c>
      <c r="B18" s="243"/>
      <c r="C18" s="243"/>
      <c r="D18" s="243"/>
      <c r="E18" s="244"/>
      <c r="F18" s="8">
        <v>135</v>
      </c>
      <c r="G18" s="72">
        <f>SUM(G19:G21)</f>
        <v>1163.43</v>
      </c>
      <c r="H18" s="73">
        <f>SUM(H19:H21)</f>
        <v>2220844.96</v>
      </c>
      <c r="I18" s="71">
        <f>G18+H18</f>
        <v>2222008.39</v>
      </c>
      <c r="J18" s="72">
        <f>SUM(J19:J21)</f>
        <v>1174.02</v>
      </c>
      <c r="K18" s="73">
        <f>SUM(K19:K21)</f>
        <v>2370160.0700000003</v>
      </c>
      <c r="L18" s="71">
        <f>J18+K18</f>
        <v>2371334.0900000003</v>
      </c>
    </row>
    <row r="19" spans="1:12" ht="12.75">
      <c r="A19" s="242" t="s">
        <v>242</v>
      </c>
      <c r="B19" s="243"/>
      <c r="C19" s="243"/>
      <c r="D19" s="243"/>
      <c r="E19" s="244"/>
      <c r="F19" s="8">
        <v>136</v>
      </c>
      <c r="G19" s="69">
        <v>1163.43</v>
      </c>
      <c r="H19" s="70">
        <v>2220844.96</v>
      </c>
      <c r="I19" s="71">
        <f aca="true" t="shared" si="2" ref="I19:I24">G19+H19</f>
        <v>2222008.39</v>
      </c>
      <c r="J19" s="69">
        <v>1174.02</v>
      </c>
      <c r="K19" s="70">
        <v>2370160.0700000003</v>
      </c>
      <c r="L19" s="71">
        <f aca="true" t="shared" si="3" ref="L19:L24">J19+K19</f>
        <v>2371334.0900000003</v>
      </c>
    </row>
    <row r="20" spans="1:12" ht="24" customHeight="1">
      <c r="A20" s="242" t="s">
        <v>54</v>
      </c>
      <c r="B20" s="243"/>
      <c r="C20" s="243"/>
      <c r="D20" s="243"/>
      <c r="E20" s="244"/>
      <c r="F20" s="8">
        <v>137</v>
      </c>
      <c r="G20" s="69">
        <v>0</v>
      </c>
      <c r="H20" s="70">
        <v>0</v>
      </c>
      <c r="I20" s="71">
        <f t="shared" si="2"/>
        <v>0</v>
      </c>
      <c r="J20" s="69">
        <v>0</v>
      </c>
      <c r="K20" s="70">
        <v>0</v>
      </c>
      <c r="L20" s="71">
        <f t="shared" si="3"/>
        <v>0</v>
      </c>
    </row>
    <row r="21" spans="1:12" ht="12.75">
      <c r="A21" s="242" t="s">
        <v>243</v>
      </c>
      <c r="B21" s="243"/>
      <c r="C21" s="243"/>
      <c r="D21" s="243"/>
      <c r="E21" s="244"/>
      <c r="F21" s="8">
        <v>138</v>
      </c>
      <c r="G21" s="69">
        <v>0</v>
      </c>
      <c r="H21" s="70">
        <v>0</v>
      </c>
      <c r="I21" s="71">
        <f t="shared" si="2"/>
        <v>0</v>
      </c>
      <c r="J21" s="69">
        <v>0</v>
      </c>
      <c r="K21" s="70">
        <v>0</v>
      </c>
      <c r="L21" s="71">
        <f t="shared" si="3"/>
        <v>0</v>
      </c>
    </row>
    <row r="22" spans="1:12" ht="12.75">
      <c r="A22" s="242" t="s">
        <v>244</v>
      </c>
      <c r="B22" s="243"/>
      <c r="C22" s="243"/>
      <c r="D22" s="243"/>
      <c r="E22" s="244"/>
      <c r="F22" s="8">
        <v>139</v>
      </c>
      <c r="G22" s="69">
        <v>27915715.4</v>
      </c>
      <c r="H22" s="70">
        <v>33875660.63</v>
      </c>
      <c r="I22" s="71">
        <f t="shared" si="2"/>
        <v>61791376.03</v>
      </c>
      <c r="J22" s="69">
        <v>29195701.57</v>
      </c>
      <c r="K22" s="70">
        <v>31861637.580000002</v>
      </c>
      <c r="L22" s="71">
        <f t="shared" si="3"/>
        <v>61057339.150000006</v>
      </c>
    </row>
    <row r="23" spans="1:12" ht="20.25" customHeight="1">
      <c r="A23" s="242" t="s">
        <v>272</v>
      </c>
      <c r="B23" s="243"/>
      <c r="C23" s="243"/>
      <c r="D23" s="243"/>
      <c r="E23" s="244"/>
      <c r="F23" s="8">
        <v>140</v>
      </c>
      <c r="G23" s="69">
        <v>810587.25</v>
      </c>
      <c r="H23" s="70">
        <v>3042992.35</v>
      </c>
      <c r="I23" s="71">
        <f t="shared" si="2"/>
        <v>3853579.6</v>
      </c>
      <c r="J23" s="69">
        <v>2062062.75</v>
      </c>
      <c r="K23" s="70">
        <v>4514552.51</v>
      </c>
      <c r="L23" s="71">
        <f t="shared" si="3"/>
        <v>6576615.26</v>
      </c>
    </row>
    <row r="24" spans="1:12" ht="19.5" customHeight="1">
      <c r="A24" s="242" t="s">
        <v>101</v>
      </c>
      <c r="B24" s="243"/>
      <c r="C24" s="243"/>
      <c r="D24" s="243"/>
      <c r="E24" s="244"/>
      <c r="F24" s="8">
        <v>141</v>
      </c>
      <c r="G24" s="72">
        <f>SUM(G25:G27)</f>
        <v>335233.98</v>
      </c>
      <c r="H24" s="73">
        <f>SUM(H25:H27)</f>
        <v>686765.41</v>
      </c>
      <c r="I24" s="71">
        <f t="shared" si="2"/>
        <v>1021999.39</v>
      </c>
      <c r="J24" s="72">
        <f>SUM(J25:J27)</f>
        <v>914613.27</v>
      </c>
      <c r="K24" s="73">
        <f>SUM(K25:K27)</f>
        <v>1378370.93</v>
      </c>
      <c r="L24" s="71">
        <f t="shared" si="3"/>
        <v>2292984.2</v>
      </c>
    </row>
    <row r="25" spans="1:12" ht="12.75">
      <c r="A25" s="242" t="s">
        <v>245</v>
      </c>
      <c r="B25" s="243"/>
      <c r="C25" s="243"/>
      <c r="D25" s="243"/>
      <c r="E25" s="244"/>
      <c r="F25" s="8">
        <v>142</v>
      </c>
      <c r="G25" s="69">
        <v>178006.01</v>
      </c>
      <c r="H25" s="70">
        <v>534069.3</v>
      </c>
      <c r="I25" s="71">
        <f aca="true" t="shared" si="4" ref="I25:I32">G25+H25</f>
        <v>712075.31</v>
      </c>
      <c r="J25" s="69">
        <v>98600.16</v>
      </c>
      <c r="K25" s="70">
        <v>1003370.9299999999</v>
      </c>
      <c r="L25" s="71">
        <f aca="true" t="shared" si="5" ref="L25:L33">J25+K25</f>
        <v>1101971.0899999999</v>
      </c>
    </row>
    <row r="26" spans="1:12" ht="12.75">
      <c r="A26" s="242" t="s">
        <v>246</v>
      </c>
      <c r="B26" s="243"/>
      <c r="C26" s="243"/>
      <c r="D26" s="243"/>
      <c r="E26" s="244"/>
      <c r="F26" s="8">
        <v>143</v>
      </c>
      <c r="G26" s="69">
        <v>0</v>
      </c>
      <c r="H26" s="70">
        <v>152696.11</v>
      </c>
      <c r="I26" s="71">
        <f t="shared" si="4"/>
        <v>152696.11</v>
      </c>
      <c r="J26" s="69">
        <v>816013.11</v>
      </c>
      <c r="K26" s="70">
        <v>375000</v>
      </c>
      <c r="L26" s="71">
        <f t="shared" si="5"/>
        <v>1191013.1099999999</v>
      </c>
    </row>
    <row r="27" spans="1:12" ht="12.75">
      <c r="A27" s="242" t="s">
        <v>7</v>
      </c>
      <c r="B27" s="243"/>
      <c r="C27" s="243"/>
      <c r="D27" s="243"/>
      <c r="E27" s="244"/>
      <c r="F27" s="8">
        <v>144</v>
      </c>
      <c r="G27" s="69">
        <v>157227.97</v>
      </c>
      <c r="H27" s="70">
        <v>0</v>
      </c>
      <c r="I27" s="71">
        <f t="shared" si="4"/>
        <v>157227.97</v>
      </c>
      <c r="J27" s="69">
        <v>0</v>
      </c>
      <c r="K27" s="70">
        <v>0</v>
      </c>
      <c r="L27" s="71">
        <f t="shared" si="5"/>
        <v>0</v>
      </c>
    </row>
    <row r="28" spans="1:12" ht="12.75">
      <c r="A28" s="242" t="s">
        <v>8</v>
      </c>
      <c r="B28" s="243"/>
      <c r="C28" s="243"/>
      <c r="D28" s="243"/>
      <c r="E28" s="244"/>
      <c r="F28" s="8">
        <v>145</v>
      </c>
      <c r="G28" s="69">
        <v>5906107.41</v>
      </c>
      <c r="H28" s="70">
        <v>4789259.95</v>
      </c>
      <c r="I28" s="71">
        <f t="shared" si="4"/>
        <v>10695367.36</v>
      </c>
      <c r="J28" s="69">
        <v>3742878.1200000006</v>
      </c>
      <c r="K28" s="70">
        <v>2253053.1200000006</v>
      </c>
      <c r="L28" s="71">
        <f t="shared" si="5"/>
        <v>5995931.240000001</v>
      </c>
    </row>
    <row r="29" spans="1:12" ht="12.75">
      <c r="A29" s="242" t="s">
        <v>9</v>
      </c>
      <c r="B29" s="243"/>
      <c r="C29" s="243"/>
      <c r="D29" s="243"/>
      <c r="E29" s="244"/>
      <c r="F29" s="8">
        <v>146</v>
      </c>
      <c r="G29" s="69">
        <v>166617.03</v>
      </c>
      <c r="H29" s="70">
        <v>3398844.27</v>
      </c>
      <c r="I29" s="71">
        <f t="shared" si="4"/>
        <v>3565461.3</v>
      </c>
      <c r="J29" s="69">
        <v>88108.23</v>
      </c>
      <c r="K29" s="70">
        <v>1276670.36</v>
      </c>
      <c r="L29" s="71">
        <f t="shared" si="5"/>
        <v>1364778.59</v>
      </c>
    </row>
    <row r="30" spans="1:12" ht="12.75">
      <c r="A30" s="245" t="s">
        <v>10</v>
      </c>
      <c r="B30" s="243"/>
      <c r="C30" s="243"/>
      <c r="D30" s="243"/>
      <c r="E30" s="244"/>
      <c r="F30" s="8">
        <v>147</v>
      </c>
      <c r="G30" s="69">
        <v>5107.19</v>
      </c>
      <c r="H30" s="70">
        <v>13014899.93</v>
      </c>
      <c r="I30" s="71">
        <f t="shared" si="4"/>
        <v>13020007.12</v>
      </c>
      <c r="J30" s="69">
        <v>2886.37</v>
      </c>
      <c r="K30" s="70">
        <v>14663381.8</v>
      </c>
      <c r="L30" s="71">
        <f t="shared" si="5"/>
        <v>14666268.17</v>
      </c>
    </row>
    <row r="31" spans="1:12" ht="21.75" customHeight="1">
      <c r="A31" s="245" t="s">
        <v>11</v>
      </c>
      <c r="B31" s="243"/>
      <c r="C31" s="243"/>
      <c r="D31" s="243"/>
      <c r="E31" s="244"/>
      <c r="F31" s="8">
        <v>148</v>
      </c>
      <c r="G31" s="69">
        <v>10168.4</v>
      </c>
      <c r="H31" s="70">
        <v>3747168.94</v>
      </c>
      <c r="I31" s="71">
        <f t="shared" si="4"/>
        <v>3757337.34</v>
      </c>
      <c r="J31" s="69">
        <v>259499.34</v>
      </c>
      <c r="K31" s="70">
        <v>17485561.540000003</v>
      </c>
      <c r="L31" s="71">
        <f t="shared" si="5"/>
        <v>17745060.880000003</v>
      </c>
    </row>
    <row r="32" spans="1:12" ht="12.75">
      <c r="A32" s="245" t="s">
        <v>12</v>
      </c>
      <c r="B32" s="243"/>
      <c r="C32" s="243"/>
      <c r="D32" s="243"/>
      <c r="E32" s="244"/>
      <c r="F32" s="8">
        <v>149</v>
      </c>
      <c r="G32" s="69">
        <v>195605.64</v>
      </c>
      <c r="H32" s="70">
        <v>53116952.43000001</v>
      </c>
      <c r="I32" s="71">
        <f t="shared" si="4"/>
        <v>53312558.07000001</v>
      </c>
      <c r="J32" s="69">
        <v>712636.7</v>
      </c>
      <c r="K32" s="70">
        <v>43136685.739999995</v>
      </c>
      <c r="L32" s="71">
        <f t="shared" si="5"/>
        <v>43849322.44</v>
      </c>
    </row>
    <row r="33" spans="1:12" ht="12.75">
      <c r="A33" s="245" t="s">
        <v>102</v>
      </c>
      <c r="B33" s="243"/>
      <c r="C33" s="243"/>
      <c r="D33" s="243"/>
      <c r="E33" s="244"/>
      <c r="F33" s="8">
        <v>150</v>
      </c>
      <c r="G33" s="72">
        <f>G34+G38</f>
        <v>-93067101.28999999</v>
      </c>
      <c r="H33" s="73">
        <f>H34+H38</f>
        <v>-288434890.60999995</v>
      </c>
      <c r="I33" s="71">
        <f aca="true" t="shared" si="6" ref="I33:I42">G33+H33</f>
        <v>-381501991.9</v>
      </c>
      <c r="J33" s="72">
        <f>J34+J38</f>
        <v>-71056354.43</v>
      </c>
      <c r="K33" s="73">
        <f>K34+K38</f>
        <v>-304057163.70000005</v>
      </c>
      <c r="L33" s="71">
        <f t="shared" si="5"/>
        <v>-375113518.13000005</v>
      </c>
    </row>
    <row r="34" spans="1:12" ht="12.75">
      <c r="A34" s="242" t="s">
        <v>103</v>
      </c>
      <c r="B34" s="243"/>
      <c r="C34" s="243"/>
      <c r="D34" s="243"/>
      <c r="E34" s="244"/>
      <c r="F34" s="8">
        <v>151</v>
      </c>
      <c r="G34" s="72">
        <f>SUM(G35:G37)</f>
        <v>-103289838.07</v>
      </c>
      <c r="H34" s="73">
        <f>SUM(H35:H37)</f>
        <v>-319577472.71999997</v>
      </c>
      <c r="I34" s="71">
        <f t="shared" si="6"/>
        <v>-422867310.78999996</v>
      </c>
      <c r="J34" s="72">
        <f>SUM(J35:J37)</f>
        <v>-74836668</v>
      </c>
      <c r="K34" s="73">
        <f>SUM(K35:K37)</f>
        <v>-336206841.42</v>
      </c>
      <c r="L34" s="71">
        <f>J34+K34</f>
        <v>-411043509.42</v>
      </c>
    </row>
    <row r="35" spans="1:12" ht="12.75">
      <c r="A35" s="242" t="s">
        <v>13</v>
      </c>
      <c r="B35" s="243"/>
      <c r="C35" s="243"/>
      <c r="D35" s="243"/>
      <c r="E35" s="244"/>
      <c r="F35" s="8">
        <v>152</v>
      </c>
      <c r="G35" s="69">
        <v>-103289838.07</v>
      </c>
      <c r="H35" s="70">
        <v>-335093321.58</v>
      </c>
      <c r="I35" s="71">
        <f t="shared" si="6"/>
        <v>-438383159.65</v>
      </c>
      <c r="J35" s="69">
        <v>-74836668</v>
      </c>
      <c r="K35" s="70">
        <v>-359479965.17</v>
      </c>
      <c r="L35" s="71">
        <f>J35+K35</f>
        <v>-434316633.17</v>
      </c>
    </row>
    <row r="36" spans="1:12" ht="12.75">
      <c r="A36" s="242" t="s">
        <v>14</v>
      </c>
      <c r="B36" s="243"/>
      <c r="C36" s="243"/>
      <c r="D36" s="243"/>
      <c r="E36" s="244"/>
      <c r="F36" s="8">
        <v>153</v>
      </c>
      <c r="G36" s="69">
        <v>0</v>
      </c>
      <c r="H36" s="70">
        <v>378135.49</v>
      </c>
      <c r="I36" s="71">
        <f t="shared" si="6"/>
        <v>378135.49</v>
      </c>
      <c r="J36" s="69">
        <v>0</v>
      </c>
      <c r="K36" s="70">
        <v>-0.17999999999301508</v>
      </c>
      <c r="L36" s="71">
        <f>J36+K36</f>
        <v>-0.17999999999301508</v>
      </c>
    </row>
    <row r="37" spans="1:12" ht="12.75">
      <c r="A37" s="242" t="s">
        <v>15</v>
      </c>
      <c r="B37" s="243"/>
      <c r="C37" s="243"/>
      <c r="D37" s="243"/>
      <c r="E37" s="244"/>
      <c r="F37" s="8">
        <v>154</v>
      </c>
      <c r="G37" s="69">
        <v>0</v>
      </c>
      <c r="H37" s="70">
        <v>15137713.37</v>
      </c>
      <c r="I37" s="71">
        <f t="shared" si="6"/>
        <v>15137713.37</v>
      </c>
      <c r="J37" s="69">
        <v>0</v>
      </c>
      <c r="K37" s="70">
        <v>23273123.93</v>
      </c>
      <c r="L37" s="71">
        <f>J37+K37</f>
        <v>23273123.93</v>
      </c>
    </row>
    <row r="38" spans="1:12" ht="12.75">
      <c r="A38" s="242" t="s">
        <v>104</v>
      </c>
      <c r="B38" s="243"/>
      <c r="C38" s="243"/>
      <c r="D38" s="243"/>
      <c r="E38" s="244"/>
      <c r="F38" s="8">
        <v>155</v>
      </c>
      <c r="G38" s="72">
        <f>SUM(G39:G41)</f>
        <v>10222736.78</v>
      </c>
      <c r="H38" s="73">
        <f>SUM(H39:H41)</f>
        <v>31142582.11</v>
      </c>
      <c r="I38" s="71">
        <f t="shared" si="6"/>
        <v>41365318.89</v>
      </c>
      <c r="J38" s="72">
        <f>SUM(J39:J41)</f>
        <v>3780313.57</v>
      </c>
      <c r="K38" s="73">
        <f>SUM(K39:K41)</f>
        <v>32149677.719999995</v>
      </c>
      <c r="L38" s="71">
        <f>J38+K38</f>
        <v>35929991.28999999</v>
      </c>
    </row>
    <row r="39" spans="1:12" ht="12.75">
      <c r="A39" s="242" t="s">
        <v>16</v>
      </c>
      <c r="B39" s="243"/>
      <c r="C39" s="243"/>
      <c r="D39" s="243"/>
      <c r="E39" s="244"/>
      <c r="F39" s="8">
        <v>156</v>
      </c>
      <c r="G39" s="69">
        <v>10222736.78</v>
      </c>
      <c r="H39" s="70">
        <v>11356846.95</v>
      </c>
      <c r="I39" s="71">
        <f t="shared" si="6"/>
        <v>21579583.729999997</v>
      </c>
      <c r="J39" s="69">
        <v>3780313.57</v>
      </c>
      <c r="K39" s="70">
        <v>37638185.94</v>
      </c>
      <c r="L39" s="71">
        <f aca="true" t="shared" si="7" ref="L39:L66">J39+K39</f>
        <v>41418499.51</v>
      </c>
    </row>
    <row r="40" spans="1:12" ht="12.75">
      <c r="A40" s="242" t="s">
        <v>17</v>
      </c>
      <c r="B40" s="243"/>
      <c r="C40" s="243"/>
      <c r="D40" s="243"/>
      <c r="E40" s="244"/>
      <c r="F40" s="8">
        <v>157</v>
      </c>
      <c r="G40" s="69">
        <v>0</v>
      </c>
      <c r="H40" s="70">
        <v>-414025.42</v>
      </c>
      <c r="I40" s="71">
        <f t="shared" si="6"/>
        <v>-414025.42</v>
      </c>
      <c r="J40" s="69">
        <v>0</v>
      </c>
      <c r="K40" s="70">
        <v>-0.38000000000010914</v>
      </c>
      <c r="L40" s="71">
        <f t="shared" si="7"/>
        <v>-0.38000000000010914</v>
      </c>
    </row>
    <row r="41" spans="1:12" ht="12.75">
      <c r="A41" s="242" t="s">
        <v>18</v>
      </c>
      <c r="B41" s="243"/>
      <c r="C41" s="243"/>
      <c r="D41" s="243"/>
      <c r="E41" s="244"/>
      <c r="F41" s="8">
        <v>158</v>
      </c>
      <c r="G41" s="69">
        <v>0</v>
      </c>
      <c r="H41" s="70">
        <v>20199760.58</v>
      </c>
      <c r="I41" s="71">
        <f t="shared" si="6"/>
        <v>20199760.58</v>
      </c>
      <c r="J41" s="69">
        <v>0</v>
      </c>
      <c r="K41" s="70">
        <v>-5488507.84</v>
      </c>
      <c r="L41" s="71">
        <f t="shared" si="7"/>
        <v>-5488507.84</v>
      </c>
    </row>
    <row r="42" spans="1:12" ht="22.5" customHeight="1">
      <c r="A42" s="245" t="s">
        <v>105</v>
      </c>
      <c r="B42" s="243"/>
      <c r="C42" s="243"/>
      <c r="D42" s="243"/>
      <c r="E42" s="244"/>
      <c r="F42" s="8">
        <v>159</v>
      </c>
      <c r="G42" s="72">
        <f>G43+G46</f>
        <v>-6111518.85</v>
      </c>
      <c r="H42" s="73">
        <f>H43+H46</f>
        <v>0</v>
      </c>
      <c r="I42" s="71">
        <f t="shared" si="6"/>
        <v>-6111518.85</v>
      </c>
      <c r="J42" s="72">
        <f>J43+J46</f>
        <v>-42363117</v>
      </c>
      <c r="K42" s="73">
        <f>K43+K46</f>
        <v>-1250932.03</v>
      </c>
      <c r="L42" s="71">
        <f t="shared" si="7"/>
        <v>-43614049.03</v>
      </c>
    </row>
    <row r="43" spans="1:12" ht="21" customHeight="1">
      <c r="A43" s="242" t="s">
        <v>106</v>
      </c>
      <c r="B43" s="243"/>
      <c r="C43" s="243"/>
      <c r="D43" s="243"/>
      <c r="E43" s="244"/>
      <c r="F43" s="8">
        <v>160</v>
      </c>
      <c r="G43" s="72">
        <f>SUM(G44:G45)</f>
        <v>-6111518.85</v>
      </c>
      <c r="H43" s="73">
        <f>SUM(H44:H45)</f>
        <v>0</v>
      </c>
      <c r="I43" s="71">
        <f aca="true" t="shared" si="8" ref="I43:I66">G43+H43</f>
        <v>-6111518.85</v>
      </c>
      <c r="J43" s="72">
        <f>SUM(J44:J45)</f>
        <v>-42363117</v>
      </c>
      <c r="K43" s="73">
        <f>SUM(K44:K45)</f>
        <v>0</v>
      </c>
      <c r="L43" s="71">
        <f t="shared" si="7"/>
        <v>-42363117</v>
      </c>
    </row>
    <row r="44" spans="1:12" ht="12.75">
      <c r="A44" s="242" t="s">
        <v>19</v>
      </c>
      <c r="B44" s="243"/>
      <c r="C44" s="243"/>
      <c r="D44" s="243"/>
      <c r="E44" s="244"/>
      <c r="F44" s="8">
        <v>161</v>
      </c>
      <c r="G44" s="69">
        <v>-6098475.13</v>
      </c>
      <c r="H44" s="70">
        <v>0</v>
      </c>
      <c r="I44" s="71">
        <f t="shared" si="8"/>
        <v>-6098475.13</v>
      </c>
      <c r="J44" s="69">
        <v>-42341326.63</v>
      </c>
      <c r="K44" s="70">
        <v>0</v>
      </c>
      <c r="L44" s="71">
        <f t="shared" si="7"/>
        <v>-42341326.63</v>
      </c>
    </row>
    <row r="45" spans="1:12" ht="12.75">
      <c r="A45" s="242" t="s">
        <v>20</v>
      </c>
      <c r="B45" s="243"/>
      <c r="C45" s="243"/>
      <c r="D45" s="243"/>
      <c r="E45" s="244"/>
      <c r="F45" s="8">
        <v>162</v>
      </c>
      <c r="G45" s="69">
        <v>-13043.72</v>
      </c>
      <c r="H45" s="70">
        <v>0</v>
      </c>
      <c r="I45" s="71">
        <f t="shared" si="8"/>
        <v>-13043.72</v>
      </c>
      <c r="J45" s="69">
        <v>-21790.37</v>
      </c>
      <c r="K45" s="70">
        <v>0</v>
      </c>
      <c r="L45" s="71">
        <f t="shared" si="7"/>
        <v>-21790.37</v>
      </c>
    </row>
    <row r="46" spans="1:12" ht="21.75" customHeight="1">
      <c r="A46" s="242" t="s">
        <v>107</v>
      </c>
      <c r="B46" s="243"/>
      <c r="C46" s="243"/>
      <c r="D46" s="243"/>
      <c r="E46" s="244"/>
      <c r="F46" s="8">
        <v>163</v>
      </c>
      <c r="G46" s="72">
        <f>SUM(G47:G49)</f>
        <v>0</v>
      </c>
      <c r="H46" s="73">
        <f>SUM(H47:H49)</f>
        <v>0</v>
      </c>
      <c r="I46" s="71">
        <f t="shared" si="8"/>
        <v>0</v>
      </c>
      <c r="J46" s="72">
        <f>SUM(J47:J49)</f>
        <v>0</v>
      </c>
      <c r="K46" s="73">
        <f>SUM(K47:K49)</f>
        <v>-1250932.03</v>
      </c>
      <c r="L46" s="71">
        <f t="shared" si="7"/>
        <v>-1250932.03</v>
      </c>
    </row>
    <row r="47" spans="1:12" ht="12.75">
      <c r="A47" s="242" t="s">
        <v>21</v>
      </c>
      <c r="B47" s="243"/>
      <c r="C47" s="243"/>
      <c r="D47" s="243"/>
      <c r="E47" s="244"/>
      <c r="F47" s="8">
        <v>164</v>
      </c>
      <c r="G47" s="69">
        <v>0</v>
      </c>
      <c r="H47" s="70"/>
      <c r="I47" s="71">
        <f t="shared" si="8"/>
        <v>0</v>
      </c>
      <c r="J47" s="69">
        <v>0</v>
      </c>
      <c r="K47" s="70">
        <v>-1250932.03</v>
      </c>
      <c r="L47" s="71">
        <f t="shared" si="7"/>
        <v>-1250932.03</v>
      </c>
    </row>
    <row r="48" spans="1:12" ht="12.75">
      <c r="A48" s="242" t="s">
        <v>22</v>
      </c>
      <c r="B48" s="243"/>
      <c r="C48" s="243"/>
      <c r="D48" s="243"/>
      <c r="E48" s="244"/>
      <c r="F48" s="8">
        <v>165</v>
      </c>
      <c r="G48" s="69">
        <v>0</v>
      </c>
      <c r="H48" s="70">
        <v>0</v>
      </c>
      <c r="I48" s="71">
        <f t="shared" si="8"/>
        <v>0</v>
      </c>
      <c r="J48" s="69">
        <v>0</v>
      </c>
      <c r="K48" s="70">
        <v>0</v>
      </c>
      <c r="L48" s="71">
        <f t="shared" si="7"/>
        <v>0</v>
      </c>
    </row>
    <row r="49" spans="1:12" ht="12.75">
      <c r="A49" s="242" t="s">
        <v>23</v>
      </c>
      <c r="B49" s="243"/>
      <c r="C49" s="243"/>
      <c r="D49" s="243"/>
      <c r="E49" s="244"/>
      <c r="F49" s="8">
        <v>166</v>
      </c>
      <c r="G49" s="69">
        <v>0</v>
      </c>
      <c r="H49" s="70">
        <v>0</v>
      </c>
      <c r="I49" s="71">
        <f t="shared" si="8"/>
        <v>0</v>
      </c>
      <c r="J49" s="69">
        <v>0</v>
      </c>
      <c r="K49" s="70">
        <v>0</v>
      </c>
      <c r="L49" s="71">
        <f t="shared" si="7"/>
        <v>0</v>
      </c>
    </row>
    <row r="50" spans="1:12" ht="21" customHeight="1">
      <c r="A50" s="245" t="s">
        <v>209</v>
      </c>
      <c r="B50" s="243"/>
      <c r="C50" s="243"/>
      <c r="D50" s="243"/>
      <c r="E50" s="244"/>
      <c r="F50" s="8">
        <v>167</v>
      </c>
      <c r="G50" s="72">
        <f>SUM(G51:G53)</f>
        <v>1201441.53</v>
      </c>
      <c r="H50" s="73">
        <f>SUM(H51:H53)</f>
        <v>0</v>
      </c>
      <c r="I50" s="71">
        <f t="shared" si="8"/>
        <v>1201441.53</v>
      </c>
      <c r="J50" s="72">
        <f>SUM(J51:J53)</f>
        <v>1620519.07</v>
      </c>
      <c r="K50" s="73">
        <f>SUM(K51:K53)</f>
        <v>0</v>
      </c>
      <c r="L50" s="71">
        <f t="shared" si="7"/>
        <v>1620519.07</v>
      </c>
    </row>
    <row r="51" spans="1:12" ht="12.75">
      <c r="A51" s="242" t="s">
        <v>24</v>
      </c>
      <c r="B51" s="243"/>
      <c r="C51" s="243"/>
      <c r="D51" s="243"/>
      <c r="E51" s="244"/>
      <c r="F51" s="8">
        <v>168</v>
      </c>
      <c r="G51" s="69">
        <v>1201441.53</v>
      </c>
      <c r="H51" s="70">
        <v>0</v>
      </c>
      <c r="I51" s="71">
        <f t="shared" si="8"/>
        <v>1201441.53</v>
      </c>
      <c r="J51" s="69">
        <v>1620519.07</v>
      </c>
      <c r="K51" s="70">
        <v>0</v>
      </c>
      <c r="L51" s="71">
        <f t="shared" si="7"/>
        <v>1620519.07</v>
      </c>
    </row>
    <row r="52" spans="1:12" ht="12.75">
      <c r="A52" s="242" t="s">
        <v>25</v>
      </c>
      <c r="B52" s="243"/>
      <c r="C52" s="243"/>
      <c r="D52" s="243"/>
      <c r="E52" s="244"/>
      <c r="F52" s="8">
        <v>169</v>
      </c>
      <c r="G52" s="69">
        <v>0</v>
      </c>
      <c r="H52" s="70">
        <v>0</v>
      </c>
      <c r="I52" s="71">
        <f t="shared" si="8"/>
        <v>0</v>
      </c>
      <c r="J52" s="69">
        <v>0</v>
      </c>
      <c r="K52" s="70">
        <v>0</v>
      </c>
      <c r="L52" s="71">
        <f t="shared" si="7"/>
        <v>0</v>
      </c>
    </row>
    <row r="53" spans="1:12" ht="12.75">
      <c r="A53" s="242" t="s">
        <v>26</v>
      </c>
      <c r="B53" s="243"/>
      <c r="C53" s="243"/>
      <c r="D53" s="243"/>
      <c r="E53" s="244"/>
      <c r="F53" s="8">
        <v>170</v>
      </c>
      <c r="G53" s="69">
        <v>0</v>
      </c>
      <c r="H53" s="70">
        <v>0</v>
      </c>
      <c r="I53" s="71">
        <f t="shared" si="8"/>
        <v>0</v>
      </c>
      <c r="J53" s="69">
        <v>0</v>
      </c>
      <c r="K53" s="70">
        <v>0</v>
      </c>
      <c r="L53" s="71">
        <f t="shared" si="7"/>
        <v>0</v>
      </c>
    </row>
    <row r="54" spans="1:12" ht="21" customHeight="1">
      <c r="A54" s="245" t="s">
        <v>108</v>
      </c>
      <c r="B54" s="243"/>
      <c r="C54" s="243"/>
      <c r="D54" s="243"/>
      <c r="E54" s="244"/>
      <c r="F54" s="8">
        <v>171</v>
      </c>
      <c r="G54" s="72">
        <f>SUM(G55:G56)</f>
        <v>0</v>
      </c>
      <c r="H54" s="73">
        <f>SUM(H55:H56)</f>
        <v>1842164.04</v>
      </c>
      <c r="I54" s="71">
        <f t="shared" si="8"/>
        <v>1842164.04</v>
      </c>
      <c r="J54" s="72">
        <f>SUM(J55:J56)</f>
        <v>0</v>
      </c>
      <c r="K54" s="73">
        <f>SUM(K55:K56)</f>
        <v>32932.17</v>
      </c>
      <c r="L54" s="71">
        <f t="shared" si="7"/>
        <v>32932.17</v>
      </c>
    </row>
    <row r="55" spans="1:12" ht="12.75">
      <c r="A55" s="242" t="s">
        <v>27</v>
      </c>
      <c r="B55" s="243"/>
      <c r="C55" s="243"/>
      <c r="D55" s="243"/>
      <c r="E55" s="244"/>
      <c r="F55" s="8">
        <v>172</v>
      </c>
      <c r="G55" s="69">
        <v>0</v>
      </c>
      <c r="H55" s="70">
        <v>1665459.94</v>
      </c>
      <c r="I55" s="71">
        <f t="shared" si="8"/>
        <v>1665459.94</v>
      </c>
      <c r="J55" s="69">
        <v>0</v>
      </c>
      <c r="K55" s="70">
        <v>0</v>
      </c>
      <c r="L55" s="71">
        <f t="shared" si="7"/>
        <v>0</v>
      </c>
    </row>
    <row r="56" spans="1:12" ht="12.75">
      <c r="A56" s="242" t="s">
        <v>28</v>
      </c>
      <c r="B56" s="243"/>
      <c r="C56" s="243"/>
      <c r="D56" s="243"/>
      <c r="E56" s="244"/>
      <c r="F56" s="8">
        <v>173</v>
      </c>
      <c r="G56" s="69">
        <v>0</v>
      </c>
      <c r="H56" s="70">
        <v>176704.1</v>
      </c>
      <c r="I56" s="71">
        <f t="shared" si="8"/>
        <v>176704.1</v>
      </c>
      <c r="J56" s="69">
        <v>0</v>
      </c>
      <c r="K56" s="70">
        <v>32932.17</v>
      </c>
      <c r="L56" s="71">
        <f t="shared" si="7"/>
        <v>32932.17</v>
      </c>
    </row>
    <row r="57" spans="1:12" ht="21" customHeight="1">
      <c r="A57" s="245" t="s">
        <v>109</v>
      </c>
      <c r="B57" s="243"/>
      <c r="C57" s="243"/>
      <c r="D57" s="243"/>
      <c r="E57" s="244"/>
      <c r="F57" s="8">
        <v>174</v>
      </c>
      <c r="G57" s="72">
        <f>G58+G62</f>
        <v>-26831773.770000003</v>
      </c>
      <c r="H57" s="73">
        <f>H58+H62</f>
        <v>-231296758.77999997</v>
      </c>
      <c r="I57" s="71">
        <f t="shared" si="8"/>
        <v>-258128532.54999998</v>
      </c>
      <c r="J57" s="72">
        <f>J58+J62</f>
        <v>-26412422.79</v>
      </c>
      <c r="K57" s="73">
        <f>K58+K62</f>
        <v>-248080300.98999992</v>
      </c>
      <c r="L57" s="71">
        <f t="shared" si="7"/>
        <v>-274492723.7799999</v>
      </c>
    </row>
    <row r="58" spans="1:12" ht="12.75">
      <c r="A58" s="242" t="s">
        <v>110</v>
      </c>
      <c r="B58" s="243"/>
      <c r="C58" s="243"/>
      <c r="D58" s="243"/>
      <c r="E58" s="244"/>
      <c r="F58" s="8">
        <v>175</v>
      </c>
      <c r="G58" s="72">
        <f>SUM(G59:G61)</f>
        <v>-7289132.65</v>
      </c>
      <c r="H58" s="73">
        <f>SUM(H59:H61)</f>
        <v>-64358808.449999996</v>
      </c>
      <c r="I58" s="71">
        <f t="shared" si="8"/>
        <v>-71647941.1</v>
      </c>
      <c r="J58" s="72">
        <f>SUM(J59:J61)</f>
        <v>-6995186.86</v>
      </c>
      <c r="K58" s="73">
        <f>SUM(K59:K61)</f>
        <v>-67203158.9499999</v>
      </c>
      <c r="L58" s="71">
        <f t="shared" si="7"/>
        <v>-74198345.8099999</v>
      </c>
    </row>
    <row r="59" spans="1:12" ht="12.75">
      <c r="A59" s="242" t="s">
        <v>29</v>
      </c>
      <c r="B59" s="243"/>
      <c r="C59" s="243"/>
      <c r="D59" s="243"/>
      <c r="E59" s="244"/>
      <c r="F59" s="8">
        <v>176</v>
      </c>
      <c r="G59" s="69">
        <v>-5905842.16</v>
      </c>
      <c r="H59" s="70">
        <v>-41076283.9</v>
      </c>
      <c r="I59" s="71">
        <f t="shared" si="8"/>
        <v>-46982126.06</v>
      </c>
      <c r="J59" s="69">
        <v>-5747532.53</v>
      </c>
      <c r="K59" s="70">
        <v>-44367177.7899999</v>
      </c>
      <c r="L59" s="71">
        <f t="shared" si="7"/>
        <v>-50114710.3199999</v>
      </c>
    </row>
    <row r="60" spans="1:12" ht="12.75">
      <c r="A60" s="242" t="s">
        <v>30</v>
      </c>
      <c r="B60" s="243"/>
      <c r="C60" s="243"/>
      <c r="D60" s="243"/>
      <c r="E60" s="244"/>
      <c r="F60" s="8">
        <v>177</v>
      </c>
      <c r="G60" s="69">
        <v>-1383290.49</v>
      </c>
      <c r="H60" s="70">
        <v>-23308739.06</v>
      </c>
      <c r="I60" s="71">
        <f t="shared" si="8"/>
        <v>-24692029.549999997</v>
      </c>
      <c r="J60" s="69">
        <v>-1247654.33</v>
      </c>
      <c r="K60" s="70">
        <v>-22074282.08</v>
      </c>
      <c r="L60" s="71">
        <f t="shared" si="7"/>
        <v>-23321936.409999996</v>
      </c>
    </row>
    <row r="61" spans="1:12" ht="12.75">
      <c r="A61" s="242" t="s">
        <v>31</v>
      </c>
      <c r="B61" s="243"/>
      <c r="C61" s="243"/>
      <c r="D61" s="243"/>
      <c r="E61" s="244"/>
      <c r="F61" s="8">
        <v>178</v>
      </c>
      <c r="G61" s="69">
        <v>0</v>
      </c>
      <c r="H61" s="70">
        <v>26214.51</v>
      </c>
      <c r="I61" s="71">
        <f t="shared" si="8"/>
        <v>26214.51</v>
      </c>
      <c r="J61" s="69">
        <v>0</v>
      </c>
      <c r="K61" s="70">
        <v>-761699.08</v>
      </c>
      <c r="L61" s="71">
        <f t="shared" si="7"/>
        <v>-761699.08</v>
      </c>
    </row>
    <row r="62" spans="1:12" ht="24" customHeight="1">
      <c r="A62" s="242" t="s">
        <v>111</v>
      </c>
      <c r="B62" s="243"/>
      <c r="C62" s="243"/>
      <c r="D62" s="243"/>
      <c r="E62" s="244"/>
      <c r="F62" s="8">
        <v>179</v>
      </c>
      <c r="G62" s="72">
        <f>SUM(G63:G65)</f>
        <v>-19542641.12</v>
      </c>
      <c r="H62" s="73">
        <f>SUM(H63:H65)</f>
        <v>-166937950.32999998</v>
      </c>
      <c r="I62" s="71">
        <f t="shared" si="8"/>
        <v>-186480591.45</v>
      </c>
      <c r="J62" s="72">
        <f>SUM(J63:J65)</f>
        <v>-19417235.93</v>
      </c>
      <c r="K62" s="73">
        <f>SUM(K63:K65)</f>
        <v>-180877142.04000002</v>
      </c>
      <c r="L62" s="71">
        <f t="shared" si="7"/>
        <v>-200294377.97000003</v>
      </c>
    </row>
    <row r="63" spans="1:12" ht="12.75">
      <c r="A63" s="242" t="s">
        <v>32</v>
      </c>
      <c r="B63" s="243"/>
      <c r="C63" s="243"/>
      <c r="D63" s="243"/>
      <c r="E63" s="244"/>
      <c r="F63" s="8">
        <v>180</v>
      </c>
      <c r="G63" s="69">
        <v>-513674.5</v>
      </c>
      <c r="H63" s="70">
        <v>-14314237.36</v>
      </c>
      <c r="I63" s="71">
        <f t="shared" si="8"/>
        <v>-14827911.86</v>
      </c>
      <c r="J63" s="69">
        <v>-599520.41</v>
      </c>
      <c r="K63" s="70">
        <v>-13593493.14</v>
      </c>
      <c r="L63" s="71">
        <f t="shared" si="7"/>
        <v>-14193013.55</v>
      </c>
    </row>
    <row r="64" spans="1:12" ht="12.75">
      <c r="A64" s="242" t="s">
        <v>47</v>
      </c>
      <c r="B64" s="243"/>
      <c r="C64" s="243"/>
      <c r="D64" s="243"/>
      <c r="E64" s="244"/>
      <c r="F64" s="8">
        <v>181</v>
      </c>
      <c r="G64" s="69">
        <v>-11246069.81</v>
      </c>
      <c r="H64" s="70">
        <v>-92146529.82</v>
      </c>
      <c r="I64" s="71">
        <f t="shared" si="8"/>
        <v>-103392599.63</v>
      </c>
      <c r="J64" s="69">
        <v>-11497234.04</v>
      </c>
      <c r="K64" s="70">
        <v>-94798708.56</v>
      </c>
      <c r="L64" s="71">
        <f t="shared" si="7"/>
        <v>-106295942.6</v>
      </c>
    </row>
    <row r="65" spans="1:12" ht="12.75">
      <c r="A65" s="242" t="s">
        <v>48</v>
      </c>
      <c r="B65" s="243"/>
      <c r="C65" s="243"/>
      <c r="D65" s="243"/>
      <c r="E65" s="244"/>
      <c r="F65" s="8">
        <v>182</v>
      </c>
      <c r="G65" s="69">
        <v>-7782896.81</v>
      </c>
      <c r="H65" s="70">
        <v>-60477183.15</v>
      </c>
      <c r="I65" s="71">
        <f t="shared" si="8"/>
        <v>-68260079.96</v>
      </c>
      <c r="J65" s="69">
        <v>-7320481.48</v>
      </c>
      <c r="K65" s="70">
        <v>-72484940.34</v>
      </c>
      <c r="L65" s="71">
        <f t="shared" si="7"/>
        <v>-79805421.82000001</v>
      </c>
    </row>
    <row r="66" spans="1:12" ht="12.75">
      <c r="A66" s="245" t="s">
        <v>112</v>
      </c>
      <c r="B66" s="243"/>
      <c r="C66" s="243"/>
      <c r="D66" s="243"/>
      <c r="E66" s="244"/>
      <c r="F66" s="8">
        <v>183</v>
      </c>
      <c r="G66" s="72">
        <f>SUM(G67:G73)</f>
        <v>-2854672.27</v>
      </c>
      <c r="H66" s="73">
        <f>SUM(H67:H73)</f>
        <v>-43909342.89999999</v>
      </c>
      <c r="I66" s="71">
        <f t="shared" si="8"/>
        <v>-46764015.169999994</v>
      </c>
      <c r="J66" s="72">
        <f>SUM(J67:J73)</f>
        <v>-288902.37</v>
      </c>
      <c r="K66" s="73">
        <f>SUM(K67:K73)</f>
        <v>-13095791.94</v>
      </c>
      <c r="L66" s="71">
        <f t="shared" si="7"/>
        <v>-13384694.309999999</v>
      </c>
    </row>
    <row r="67" spans="1:12" ht="21" customHeight="1">
      <c r="A67" s="242" t="s">
        <v>219</v>
      </c>
      <c r="B67" s="243"/>
      <c r="C67" s="243"/>
      <c r="D67" s="243"/>
      <c r="E67" s="244"/>
      <c r="F67" s="8">
        <v>184</v>
      </c>
      <c r="G67" s="69">
        <v>0</v>
      </c>
      <c r="H67" s="70">
        <v>0</v>
      </c>
      <c r="I67" s="71">
        <f aca="true" t="shared" si="9" ref="I67:I74">G67+H67</f>
        <v>0</v>
      </c>
      <c r="J67" s="69">
        <v>0</v>
      </c>
      <c r="K67" s="70">
        <v>0</v>
      </c>
      <c r="L67" s="71">
        <f aca="true" t="shared" si="10" ref="L67:L74">J67+K67</f>
        <v>0</v>
      </c>
    </row>
    <row r="68" spans="1:12" ht="12.75">
      <c r="A68" s="242" t="s">
        <v>49</v>
      </c>
      <c r="B68" s="243"/>
      <c r="C68" s="243"/>
      <c r="D68" s="243"/>
      <c r="E68" s="244"/>
      <c r="F68" s="8">
        <v>185</v>
      </c>
      <c r="G68" s="69">
        <v>-15007.09</v>
      </c>
      <c r="H68" s="70">
        <v>-37724.22</v>
      </c>
      <c r="I68" s="71">
        <f t="shared" si="9"/>
        <v>-52731.31</v>
      </c>
      <c r="J68" s="69">
        <v>-6936.13</v>
      </c>
      <c r="K68" s="70">
        <v>-37948.63</v>
      </c>
      <c r="L68" s="71">
        <f t="shared" si="10"/>
        <v>-44884.759999999995</v>
      </c>
    </row>
    <row r="69" spans="1:12" ht="12.75">
      <c r="A69" s="242" t="s">
        <v>206</v>
      </c>
      <c r="B69" s="243"/>
      <c r="C69" s="243"/>
      <c r="D69" s="243"/>
      <c r="E69" s="244"/>
      <c r="F69" s="8">
        <v>186</v>
      </c>
      <c r="G69" s="69">
        <v>0</v>
      </c>
      <c r="H69" s="70">
        <v>-21977684.58</v>
      </c>
      <c r="I69" s="71">
        <f t="shared" si="9"/>
        <v>-21977684.58</v>
      </c>
      <c r="J69" s="69">
        <v>-55564.97</v>
      </c>
      <c r="K69" s="70">
        <v>-6560721.04</v>
      </c>
      <c r="L69" s="71">
        <f t="shared" si="10"/>
        <v>-6616286.01</v>
      </c>
    </row>
    <row r="70" spans="1:12" ht="23.25" customHeight="1">
      <c r="A70" s="242" t="s">
        <v>252</v>
      </c>
      <c r="B70" s="243"/>
      <c r="C70" s="243"/>
      <c r="D70" s="243"/>
      <c r="E70" s="244"/>
      <c r="F70" s="8">
        <v>187</v>
      </c>
      <c r="G70" s="69">
        <v>0</v>
      </c>
      <c r="H70" s="70">
        <v>-1553617.72</v>
      </c>
      <c r="I70" s="71">
        <f t="shared" si="9"/>
        <v>-1553617.72</v>
      </c>
      <c r="J70" s="69">
        <v>0</v>
      </c>
      <c r="K70" s="70">
        <v>-50278.81</v>
      </c>
      <c r="L70" s="71">
        <f t="shared" si="10"/>
        <v>-50278.81</v>
      </c>
    </row>
    <row r="71" spans="1:12" ht="19.5" customHeight="1">
      <c r="A71" s="242" t="s">
        <v>253</v>
      </c>
      <c r="B71" s="243"/>
      <c r="C71" s="243"/>
      <c r="D71" s="243"/>
      <c r="E71" s="244"/>
      <c r="F71" s="8">
        <v>188</v>
      </c>
      <c r="G71" s="69">
        <v>-2679034.39</v>
      </c>
      <c r="H71" s="70">
        <v>-2990901.63</v>
      </c>
      <c r="I71" s="71">
        <f t="shared" si="9"/>
        <v>-5669936.02</v>
      </c>
      <c r="J71" s="69">
        <v>-93637.14</v>
      </c>
      <c r="K71" s="70">
        <v>-1222365.07</v>
      </c>
      <c r="L71" s="71">
        <f t="shared" si="10"/>
        <v>-1316002.21</v>
      </c>
    </row>
    <row r="72" spans="1:12" ht="12.75">
      <c r="A72" s="242" t="s">
        <v>255</v>
      </c>
      <c r="B72" s="243"/>
      <c r="C72" s="243"/>
      <c r="D72" s="243"/>
      <c r="E72" s="244"/>
      <c r="F72" s="8">
        <v>189</v>
      </c>
      <c r="G72" s="69">
        <v>0</v>
      </c>
      <c r="H72" s="70">
        <v>0</v>
      </c>
      <c r="I72" s="71">
        <f t="shared" si="9"/>
        <v>0</v>
      </c>
      <c r="J72" s="69">
        <v>0</v>
      </c>
      <c r="K72" s="70">
        <v>0</v>
      </c>
      <c r="L72" s="71">
        <f t="shared" si="10"/>
        <v>0</v>
      </c>
    </row>
    <row r="73" spans="1:12" ht="12.75">
      <c r="A73" s="242" t="s">
        <v>254</v>
      </c>
      <c r="B73" s="243"/>
      <c r="C73" s="243"/>
      <c r="D73" s="243"/>
      <c r="E73" s="244"/>
      <c r="F73" s="8">
        <v>190</v>
      </c>
      <c r="G73" s="69">
        <v>-160630.79</v>
      </c>
      <c r="H73" s="70">
        <v>-17349414.75</v>
      </c>
      <c r="I73" s="71">
        <f t="shared" si="9"/>
        <v>-17510045.54</v>
      </c>
      <c r="J73" s="69">
        <v>-132764.13</v>
      </c>
      <c r="K73" s="70">
        <v>-5224478.39</v>
      </c>
      <c r="L73" s="71">
        <f t="shared" si="10"/>
        <v>-5357242.52</v>
      </c>
    </row>
    <row r="74" spans="1:12" ht="24.75" customHeight="1">
      <c r="A74" s="245" t="s">
        <v>113</v>
      </c>
      <c r="B74" s="243"/>
      <c r="C74" s="243"/>
      <c r="D74" s="243"/>
      <c r="E74" s="244"/>
      <c r="F74" s="8">
        <v>191</v>
      </c>
      <c r="G74" s="72">
        <f>SUM(G75:G76)</f>
        <v>-62530.62</v>
      </c>
      <c r="H74" s="73">
        <f>SUM(H75:H76)</f>
        <v>-16550994.07</v>
      </c>
      <c r="I74" s="71">
        <f t="shared" si="9"/>
        <v>-16613524.69</v>
      </c>
      <c r="J74" s="72">
        <f>SUM(J75:J76)</f>
        <v>-66839.8</v>
      </c>
      <c r="K74" s="73">
        <f>SUM(K75:K76)</f>
        <v>-27630298.47</v>
      </c>
      <c r="L74" s="71">
        <f t="shared" si="10"/>
        <v>-27697138.27</v>
      </c>
    </row>
    <row r="75" spans="1:12" ht="12.75">
      <c r="A75" s="242" t="s">
        <v>50</v>
      </c>
      <c r="B75" s="243"/>
      <c r="C75" s="243"/>
      <c r="D75" s="243"/>
      <c r="E75" s="244"/>
      <c r="F75" s="8">
        <v>192</v>
      </c>
      <c r="G75" s="69">
        <v>0</v>
      </c>
      <c r="H75" s="70">
        <v>-1318850.76</v>
      </c>
      <c r="I75" s="71">
        <f aca="true" t="shared" si="11" ref="I75:I84">G75+H75</f>
        <v>-1318850.76</v>
      </c>
      <c r="J75" s="69">
        <v>0</v>
      </c>
      <c r="K75" s="70">
        <v>-1358038.72</v>
      </c>
      <c r="L75" s="71">
        <f aca="true" t="shared" si="12" ref="L75:L84">J75+K75</f>
        <v>-1358038.72</v>
      </c>
    </row>
    <row r="76" spans="1:12" ht="12.75">
      <c r="A76" s="242" t="s">
        <v>51</v>
      </c>
      <c r="B76" s="243"/>
      <c r="C76" s="243"/>
      <c r="D76" s="243"/>
      <c r="E76" s="244"/>
      <c r="F76" s="8">
        <v>193</v>
      </c>
      <c r="G76" s="69">
        <v>-62530.62</v>
      </c>
      <c r="H76" s="70">
        <v>-15232143.31</v>
      </c>
      <c r="I76" s="71">
        <f t="shared" si="11"/>
        <v>-15294673.93</v>
      </c>
      <c r="J76" s="69">
        <v>-66839.8</v>
      </c>
      <c r="K76" s="70">
        <v>-26272259.75</v>
      </c>
      <c r="L76" s="71">
        <f t="shared" si="12"/>
        <v>-26339099.55</v>
      </c>
    </row>
    <row r="77" spans="1:12" ht="12.75">
      <c r="A77" s="245" t="s">
        <v>59</v>
      </c>
      <c r="B77" s="243"/>
      <c r="C77" s="243"/>
      <c r="D77" s="243"/>
      <c r="E77" s="244"/>
      <c r="F77" s="8">
        <v>194</v>
      </c>
      <c r="G77" s="69">
        <v>-190.03</v>
      </c>
      <c r="H77" s="70">
        <v>-29175360.54</v>
      </c>
      <c r="I77" s="71">
        <f t="shared" si="11"/>
        <v>-29175550.57</v>
      </c>
      <c r="J77" s="69">
        <v>0</v>
      </c>
      <c r="K77" s="70">
        <v>-24547904.82</v>
      </c>
      <c r="L77" s="71">
        <f t="shared" si="12"/>
        <v>-24547904.82</v>
      </c>
    </row>
    <row r="78" spans="1:12" ht="48" customHeight="1">
      <c r="A78" s="245" t="s">
        <v>362</v>
      </c>
      <c r="B78" s="243"/>
      <c r="C78" s="243"/>
      <c r="D78" s="243"/>
      <c r="E78" s="244"/>
      <c r="F78" s="8">
        <v>195</v>
      </c>
      <c r="G78" s="72">
        <f>G7+G16+G30+G31+G32+G33+G42+G50+G54+G57+G66+G74+G77</f>
        <v>12876893.54000001</v>
      </c>
      <c r="H78" s="73">
        <f>H7+H16+H30+H31+H32+H33+H42+H50+H54+H57+H66+H74+H77</f>
        <v>43078388.53000044</v>
      </c>
      <c r="I78" s="71">
        <f t="shared" si="11"/>
        <v>55955282.070000455</v>
      </c>
      <c r="J78" s="72">
        <f>J7+J16+J30+J31+J32+J33+J42+J50+J54+J57+J66+J74+J77</f>
        <v>9862462.360000001</v>
      </c>
      <c r="K78" s="73">
        <f>K7+K16+K30+K31+K32+K33+K42+K50+K54+K57+K66+K74+K77</f>
        <v>18256288.549999885</v>
      </c>
      <c r="L78" s="71">
        <f t="shared" si="12"/>
        <v>28118750.909999885</v>
      </c>
    </row>
    <row r="79" spans="1:12" ht="12.75">
      <c r="A79" s="245" t="s">
        <v>114</v>
      </c>
      <c r="B79" s="243"/>
      <c r="C79" s="243"/>
      <c r="D79" s="243"/>
      <c r="E79" s="244"/>
      <c r="F79" s="8">
        <v>196</v>
      </c>
      <c r="G79" s="72">
        <f>SUM(G80:G81)</f>
        <v>-2285866.02</v>
      </c>
      <c r="H79" s="73">
        <f>SUM(H80:H81)</f>
        <v>-9322879.36</v>
      </c>
      <c r="I79" s="71">
        <f t="shared" si="11"/>
        <v>-11608745.379999999</v>
      </c>
      <c r="J79" s="72">
        <f>SUM(J80:J81)</f>
        <v>-1575453.86</v>
      </c>
      <c r="K79" s="73">
        <f>SUM(K80:K81)</f>
        <v>-3147486.27</v>
      </c>
      <c r="L79" s="71">
        <f t="shared" si="12"/>
        <v>-4722940.13</v>
      </c>
    </row>
    <row r="80" spans="1:12" ht="12.75">
      <c r="A80" s="242" t="s">
        <v>52</v>
      </c>
      <c r="B80" s="243"/>
      <c r="C80" s="243"/>
      <c r="D80" s="243"/>
      <c r="E80" s="244"/>
      <c r="F80" s="8">
        <v>197</v>
      </c>
      <c r="G80" s="69">
        <v>-2285866.02</v>
      </c>
      <c r="H80" s="70">
        <v>-9322879.36</v>
      </c>
      <c r="I80" s="71">
        <f t="shared" si="11"/>
        <v>-11608745.379999999</v>
      </c>
      <c r="J80" s="69">
        <v>-1575453.86</v>
      </c>
      <c r="K80" s="70">
        <v>-3147486.27</v>
      </c>
      <c r="L80" s="71">
        <f t="shared" si="12"/>
        <v>-4722940.13</v>
      </c>
    </row>
    <row r="81" spans="1:12" ht="12.75">
      <c r="A81" s="242" t="s">
        <v>53</v>
      </c>
      <c r="B81" s="243"/>
      <c r="C81" s="243"/>
      <c r="D81" s="243"/>
      <c r="E81" s="244"/>
      <c r="F81" s="8">
        <v>198</v>
      </c>
      <c r="G81" s="69">
        <v>0</v>
      </c>
      <c r="H81" s="70">
        <v>0</v>
      </c>
      <c r="I81" s="71">
        <f t="shared" si="11"/>
        <v>0</v>
      </c>
      <c r="J81" s="69">
        <v>0</v>
      </c>
      <c r="K81" s="70">
        <v>0</v>
      </c>
      <c r="L81" s="71">
        <f t="shared" si="12"/>
        <v>0</v>
      </c>
    </row>
    <row r="82" spans="1:12" ht="21" customHeight="1">
      <c r="A82" s="245" t="s">
        <v>208</v>
      </c>
      <c r="B82" s="243"/>
      <c r="C82" s="243"/>
      <c r="D82" s="243"/>
      <c r="E82" s="244"/>
      <c r="F82" s="8">
        <v>199</v>
      </c>
      <c r="G82" s="72">
        <f>G78+G79</f>
        <v>10591027.52000001</v>
      </c>
      <c r="H82" s="73">
        <f>H78+H79</f>
        <v>33755509.17000044</v>
      </c>
      <c r="I82" s="71">
        <f t="shared" si="11"/>
        <v>44346536.69000045</v>
      </c>
      <c r="J82" s="72">
        <f>J78+J79</f>
        <v>8287008.500000001</v>
      </c>
      <c r="K82" s="73">
        <f>K78+K79</f>
        <v>15108802.279999886</v>
      </c>
      <c r="L82" s="71">
        <f t="shared" si="12"/>
        <v>23395810.779999886</v>
      </c>
    </row>
    <row r="83" spans="1:12" ht="12.75">
      <c r="A83" s="245" t="s">
        <v>256</v>
      </c>
      <c r="B83" s="246"/>
      <c r="C83" s="246"/>
      <c r="D83" s="246"/>
      <c r="E83" s="247"/>
      <c r="F83" s="8">
        <v>200</v>
      </c>
      <c r="G83" s="69">
        <v>10264124.83793</v>
      </c>
      <c r="H83" s="70">
        <v>33361658.8133698</v>
      </c>
      <c r="I83" s="71">
        <f t="shared" si="11"/>
        <v>43625783.6512998</v>
      </c>
      <c r="J83" s="69">
        <v>8061949</v>
      </c>
      <c r="K83" s="70">
        <v>14738180.713560052</v>
      </c>
      <c r="L83" s="71">
        <f t="shared" si="12"/>
        <v>22800129.713560052</v>
      </c>
    </row>
    <row r="84" spans="1:12" ht="12.75">
      <c r="A84" s="245" t="s">
        <v>257</v>
      </c>
      <c r="B84" s="246"/>
      <c r="C84" s="246"/>
      <c r="D84" s="246"/>
      <c r="E84" s="247"/>
      <c r="F84" s="8">
        <v>201</v>
      </c>
      <c r="G84" s="69">
        <v>326902.702069999</v>
      </c>
      <c r="H84" s="70">
        <v>393850.396630194</v>
      </c>
      <c r="I84" s="71">
        <f t="shared" si="11"/>
        <v>720753.098700193</v>
      </c>
      <c r="J84" s="69">
        <v>225059.73</v>
      </c>
      <c r="K84" s="70">
        <v>370622.68644000014</v>
      </c>
      <c r="L84" s="71">
        <f t="shared" si="12"/>
        <v>595682.4164400002</v>
      </c>
    </row>
    <row r="85" spans="1:12" ht="12.75">
      <c r="A85" s="245" t="s">
        <v>262</v>
      </c>
      <c r="B85" s="246"/>
      <c r="C85" s="246"/>
      <c r="D85" s="246"/>
      <c r="E85" s="246"/>
      <c r="F85" s="8">
        <v>202</v>
      </c>
      <c r="G85" s="69">
        <f aca="true" t="shared" si="13" ref="G85:L85">G7+G16+G30+G31+G32</f>
        <v>140603238.84</v>
      </c>
      <c r="H85" s="70">
        <f t="shared" si="13"/>
        <v>650603571.3900003</v>
      </c>
      <c r="I85" s="123">
        <f t="shared" si="13"/>
        <v>791206810.2300004</v>
      </c>
      <c r="J85" s="69">
        <f t="shared" si="13"/>
        <v>148429579.68</v>
      </c>
      <c r="K85" s="70">
        <f t="shared" si="13"/>
        <v>636885748.3299998</v>
      </c>
      <c r="L85" s="78">
        <f t="shared" si="13"/>
        <v>785315328.01</v>
      </c>
    </row>
    <row r="86" spans="1:12" ht="12.75">
      <c r="A86" s="245" t="s">
        <v>263</v>
      </c>
      <c r="B86" s="246"/>
      <c r="C86" s="246"/>
      <c r="D86" s="246"/>
      <c r="E86" s="246"/>
      <c r="F86" s="8">
        <v>203</v>
      </c>
      <c r="G86" s="69">
        <f aca="true" t="shared" si="14" ref="G86:L86">G33+G42+G50+G54+G57+G66+G74+G77+G79</f>
        <v>-130012211.32</v>
      </c>
      <c r="H86" s="70">
        <f t="shared" si="14"/>
        <v>-616848062.2199999</v>
      </c>
      <c r="I86" s="123">
        <f t="shared" si="14"/>
        <v>-746860273.5400001</v>
      </c>
      <c r="J86" s="69">
        <f t="shared" si="14"/>
        <v>-140142571.18000004</v>
      </c>
      <c r="K86" s="70">
        <f t="shared" si="14"/>
        <v>-621776946.0500001</v>
      </c>
      <c r="L86" s="70">
        <f t="shared" si="14"/>
        <v>-761919517.23</v>
      </c>
    </row>
    <row r="87" spans="1:12" ht="12.75">
      <c r="A87" s="245" t="s">
        <v>403</v>
      </c>
      <c r="B87" s="243"/>
      <c r="C87" s="243"/>
      <c r="D87" s="243"/>
      <c r="E87" s="243"/>
      <c r="F87" s="8">
        <v>204</v>
      </c>
      <c r="G87" s="69">
        <f>SUM(G88:G94)-G95</f>
        <v>11549145.3</v>
      </c>
      <c r="H87" s="70">
        <f>SUM(H88:H94)-H95</f>
        <v>11983898</v>
      </c>
      <c r="I87" s="123">
        <f aca="true" t="shared" si="15" ref="I87:I93">G87+H87</f>
        <v>23533043.3</v>
      </c>
      <c r="J87" s="171">
        <f>SUM(J88:J94)-J95</f>
        <v>5807850.1</v>
      </c>
      <c r="K87" s="172">
        <f>SUM(K88:K94)-K95</f>
        <v>30298941.421161998</v>
      </c>
      <c r="L87" s="172">
        <f>J87+K87</f>
        <v>36106791.521161996</v>
      </c>
    </row>
    <row r="88" spans="1:12" ht="19.5" customHeight="1">
      <c r="A88" s="242" t="s">
        <v>264</v>
      </c>
      <c r="B88" s="243"/>
      <c r="C88" s="243"/>
      <c r="D88" s="243"/>
      <c r="E88" s="243"/>
      <c r="F88" s="8">
        <v>205</v>
      </c>
      <c r="G88" s="69"/>
      <c r="H88" s="70">
        <v>-213308</v>
      </c>
      <c r="I88" s="123">
        <f t="shared" si="15"/>
        <v>-213308</v>
      </c>
      <c r="J88" s="171"/>
      <c r="K88" s="172">
        <v>-4731901.16</v>
      </c>
      <c r="L88" s="172">
        <f>J88+K88</f>
        <v>-4731901.16</v>
      </c>
    </row>
    <row r="89" spans="1:12" ht="23.25" customHeight="1">
      <c r="A89" s="242" t="s">
        <v>265</v>
      </c>
      <c r="B89" s="243"/>
      <c r="C89" s="243"/>
      <c r="D89" s="243"/>
      <c r="E89" s="243"/>
      <c r="F89" s="8">
        <v>206</v>
      </c>
      <c r="G89" s="69">
        <v>11549145.3</v>
      </c>
      <c r="H89" s="70">
        <v>14878642</v>
      </c>
      <c r="I89" s="123">
        <f t="shared" si="15"/>
        <v>26427787.3</v>
      </c>
      <c r="J89" s="171">
        <v>5807850.1</v>
      </c>
      <c r="K89" s="172">
        <v>34899058.161162</v>
      </c>
      <c r="L89" s="172">
        <f>J89+K89</f>
        <v>40706908.261162</v>
      </c>
    </row>
    <row r="90" spans="1:12" ht="21.75" customHeight="1">
      <c r="A90" s="242" t="s">
        <v>266</v>
      </c>
      <c r="B90" s="243"/>
      <c r="C90" s="243"/>
      <c r="D90" s="243"/>
      <c r="E90" s="243"/>
      <c r="F90" s="8">
        <v>207</v>
      </c>
      <c r="G90" s="69"/>
      <c r="H90" s="70">
        <v>-2681436</v>
      </c>
      <c r="I90" s="123">
        <f t="shared" si="15"/>
        <v>-2681436</v>
      </c>
      <c r="J90" s="171"/>
      <c r="K90" s="172">
        <v>131784.42000000004</v>
      </c>
      <c r="L90" s="172">
        <f>J90+K90</f>
        <v>131784.42000000004</v>
      </c>
    </row>
    <row r="91" spans="1:12" ht="21" customHeight="1">
      <c r="A91" s="242" t="s">
        <v>267</v>
      </c>
      <c r="B91" s="243"/>
      <c r="C91" s="243"/>
      <c r="D91" s="243"/>
      <c r="E91" s="243"/>
      <c r="F91" s="8">
        <v>208</v>
      </c>
      <c r="G91" s="69"/>
      <c r="H91" s="70"/>
      <c r="I91" s="123">
        <f t="shared" si="15"/>
        <v>0</v>
      </c>
      <c r="J91" s="171"/>
      <c r="K91" s="172"/>
      <c r="L91" s="172">
        <v>0</v>
      </c>
    </row>
    <row r="92" spans="1:12" ht="12.75">
      <c r="A92" s="242" t="s">
        <v>268</v>
      </c>
      <c r="B92" s="243"/>
      <c r="C92" s="243"/>
      <c r="D92" s="243"/>
      <c r="E92" s="243"/>
      <c r="F92" s="8">
        <v>209</v>
      </c>
      <c r="G92" s="69"/>
      <c r="H92" s="70"/>
      <c r="I92" s="123">
        <f t="shared" si="15"/>
        <v>0</v>
      </c>
      <c r="J92" s="171"/>
      <c r="K92" s="172"/>
      <c r="L92" s="172">
        <v>0</v>
      </c>
    </row>
    <row r="93" spans="1:12" ht="22.5" customHeight="1">
      <c r="A93" s="242" t="s">
        <v>269</v>
      </c>
      <c r="B93" s="243"/>
      <c r="C93" s="243"/>
      <c r="D93" s="243"/>
      <c r="E93" s="243"/>
      <c r="F93" s="8">
        <v>210</v>
      </c>
      <c r="G93" s="69"/>
      <c r="H93" s="70"/>
      <c r="I93" s="123">
        <f t="shared" si="15"/>
        <v>0</v>
      </c>
      <c r="J93" s="171"/>
      <c r="K93" s="172"/>
      <c r="L93" s="172">
        <v>0</v>
      </c>
    </row>
    <row r="94" spans="1:12" ht="12.75">
      <c r="A94" s="242" t="s">
        <v>270</v>
      </c>
      <c r="B94" s="243"/>
      <c r="C94" s="243"/>
      <c r="D94" s="243"/>
      <c r="E94" s="243"/>
      <c r="F94" s="8">
        <v>211</v>
      </c>
      <c r="G94" s="69"/>
      <c r="H94" s="70"/>
      <c r="I94" s="123">
        <v>0</v>
      </c>
      <c r="J94" s="171"/>
      <c r="K94" s="172"/>
      <c r="L94" s="172">
        <v>0</v>
      </c>
    </row>
    <row r="95" spans="1:12" ht="12.75">
      <c r="A95" s="242" t="s">
        <v>271</v>
      </c>
      <c r="B95" s="243"/>
      <c r="C95" s="243"/>
      <c r="D95" s="243"/>
      <c r="E95" s="243"/>
      <c r="F95" s="8">
        <v>212</v>
      </c>
      <c r="G95" s="69"/>
      <c r="H95" s="70"/>
      <c r="I95" s="123">
        <v>0</v>
      </c>
      <c r="J95" s="171"/>
      <c r="K95" s="172"/>
      <c r="L95" s="172">
        <v>0</v>
      </c>
    </row>
    <row r="96" spans="1:12" ht="12.75">
      <c r="A96" s="245" t="s">
        <v>207</v>
      </c>
      <c r="B96" s="243"/>
      <c r="C96" s="243"/>
      <c r="D96" s="243"/>
      <c r="E96" s="243"/>
      <c r="F96" s="8">
        <v>213</v>
      </c>
      <c r="G96" s="72">
        <f>G97+G98</f>
        <v>22140172.819999896</v>
      </c>
      <c r="H96" s="73">
        <f>H97+H98</f>
        <v>45739407.0400002</v>
      </c>
      <c r="I96" s="123">
        <f>G96+H96</f>
        <v>67879579.8600001</v>
      </c>
      <c r="J96" s="171">
        <f>J97+J98</f>
        <v>14094858.600000013</v>
      </c>
      <c r="K96" s="172">
        <f>K97+K98</f>
        <v>45407744.82116204</v>
      </c>
      <c r="L96" s="172">
        <f>J96+K96</f>
        <v>59502603.421162054</v>
      </c>
    </row>
    <row r="97" spans="1:12" ht="12.75">
      <c r="A97" s="245" t="s">
        <v>256</v>
      </c>
      <c r="B97" s="246"/>
      <c r="C97" s="246"/>
      <c r="D97" s="246"/>
      <c r="E97" s="247"/>
      <c r="F97" s="8">
        <v>214</v>
      </c>
      <c r="G97" s="69">
        <v>21813270.1179299</v>
      </c>
      <c r="H97" s="70">
        <v>45471644.07337</v>
      </c>
      <c r="I97" s="123">
        <f>G97+H97</f>
        <v>67284914.1912999</v>
      </c>
      <c r="J97" s="171">
        <v>13869798.870000012</v>
      </c>
      <c r="K97" s="172">
        <v>44473361.88543876</v>
      </c>
      <c r="L97" s="172">
        <f>J97+K97</f>
        <v>58343160.755438775</v>
      </c>
    </row>
    <row r="98" spans="1:12" ht="12.75">
      <c r="A98" s="245" t="s">
        <v>257</v>
      </c>
      <c r="B98" s="246"/>
      <c r="C98" s="246"/>
      <c r="D98" s="246"/>
      <c r="E98" s="247"/>
      <c r="F98" s="8">
        <v>215</v>
      </c>
      <c r="G98" s="69">
        <v>326902.702069999</v>
      </c>
      <c r="H98" s="70">
        <v>267762.966630195</v>
      </c>
      <c r="I98" s="123">
        <f>G98+H98</f>
        <v>594665.668700194</v>
      </c>
      <c r="J98" s="171">
        <v>225059.73</v>
      </c>
      <c r="K98" s="172">
        <v>934382.9357232782</v>
      </c>
      <c r="L98" s="172">
        <f>J98+K98</f>
        <v>1159442.6657232782</v>
      </c>
    </row>
    <row r="99" spans="1:12" ht="12.75">
      <c r="A99" s="248" t="s">
        <v>296</v>
      </c>
      <c r="B99" s="251"/>
      <c r="C99" s="251"/>
      <c r="D99" s="251"/>
      <c r="E99" s="251"/>
      <c r="F99" s="9">
        <v>216</v>
      </c>
      <c r="G99" s="74">
        <v>0</v>
      </c>
      <c r="H99" s="75">
        <v>0</v>
      </c>
      <c r="I99" s="153">
        <v>0</v>
      </c>
      <c r="J99" s="173">
        <v>0</v>
      </c>
      <c r="K99" s="174">
        <v>0</v>
      </c>
      <c r="L99" s="174">
        <v>0</v>
      </c>
    </row>
    <row r="100" spans="1:12" ht="12.75">
      <c r="A100" s="274" t="s">
        <v>374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G34:H34 J34:K34 G38:H38 G43:H43 G46:H46 G50:H50 G54:H54 G58:H58 G66:H66 G74:H74 G79:H79 J18:K18 J38:K38 J43:K43 J46:K46 J50:K50 J54:K54 J58:K58 J62:K62 J66:K66 J74:K74 J79:K79 G18:H18 G24:H24 J24:K24" formulaRange="1"/>
    <ignoredError sqref="I33:I34 I7 I18 I16 I24 I38 I42:I43 I46 I50 I54 I57:I58 I62 I66 I74 I78:I79 I82" formula="1"/>
    <ignoredError sqref="G85:I86 I88:I93 G87:H87 J87:K87 L86:L90 J85:K86" unlockedFormula="1"/>
    <ignoredError sqref="I87 I96:I98 J96:L96 L97:L98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view="pageBreakPreview" zoomScale="110" zoomScaleSheetLayoutView="110" zoomScalePageLayoutView="0" workbookViewId="0" topLeftCell="A1">
      <pane xSplit="6" ySplit="6" topLeftCell="G5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90" sqref="P90"/>
    </sheetView>
  </sheetViews>
  <sheetFormatPr defaultColWidth="9.140625" defaultRowHeight="12.75"/>
  <cols>
    <col min="1" max="12" width="9.140625" style="41" customWidth="1"/>
    <col min="13" max="13" width="10.28125" style="41" bestFit="1" customWidth="1"/>
    <col min="14" max="16384" width="9.140625" style="41" customWidth="1"/>
  </cols>
  <sheetData>
    <row r="1" spans="1:12" ht="15.75">
      <c r="A1" s="35" t="s">
        <v>373</v>
      </c>
      <c r="B1" s="49"/>
      <c r="C1" s="49"/>
      <c r="D1" s="49"/>
      <c r="E1" s="49"/>
      <c r="F1" s="49"/>
      <c r="G1" s="49"/>
      <c r="H1" s="50"/>
      <c r="I1" s="50"/>
      <c r="J1" s="51"/>
      <c r="K1" s="52"/>
      <c r="L1" s="53"/>
    </row>
    <row r="2" spans="1:12" ht="12.75">
      <c r="A2" s="272" t="s">
        <v>429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2.75">
      <c r="A3" s="140"/>
      <c r="B3" s="141"/>
      <c r="C3" s="141"/>
      <c r="D3" s="142"/>
      <c r="E3" s="142"/>
      <c r="F3" s="142"/>
      <c r="G3" s="142"/>
      <c r="H3" s="142"/>
      <c r="I3" s="143"/>
      <c r="J3" s="143"/>
      <c r="K3" s="279" t="s">
        <v>58</v>
      </c>
      <c r="L3" s="279"/>
    </row>
    <row r="4" spans="1:12" ht="12.75" customHeight="1">
      <c r="A4" s="277" t="s">
        <v>2</v>
      </c>
      <c r="B4" s="278"/>
      <c r="C4" s="278"/>
      <c r="D4" s="278"/>
      <c r="E4" s="278"/>
      <c r="F4" s="277" t="s">
        <v>220</v>
      </c>
      <c r="G4" s="277" t="s">
        <v>370</v>
      </c>
      <c r="H4" s="278"/>
      <c r="I4" s="278"/>
      <c r="J4" s="277" t="s">
        <v>371</v>
      </c>
      <c r="K4" s="278"/>
      <c r="L4" s="278"/>
    </row>
    <row r="5" spans="1:12" ht="12.75">
      <c r="A5" s="278"/>
      <c r="B5" s="278"/>
      <c r="C5" s="278"/>
      <c r="D5" s="278"/>
      <c r="E5" s="278"/>
      <c r="F5" s="278"/>
      <c r="G5" s="124" t="s">
        <v>358</v>
      </c>
      <c r="H5" s="124" t="s">
        <v>359</v>
      </c>
      <c r="I5" s="124" t="s">
        <v>360</v>
      </c>
      <c r="J5" s="124" t="s">
        <v>358</v>
      </c>
      <c r="K5" s="124" t="s">
        <v>359</v>
      </c>
      <c r="L5" s="124" t="s">
        <v>360</v>
      </c>
    </row>
    <row r="6" spans="1:12" ht="12.75">
      <c r="A6" s="277">
        <v>1</v>
      </c>
      <c r="B6" s="277"/>
      <c r="C6" s="277"/>
      <c r="D6" s="277"/>
      <c r="E6" s="277"/>
      <c r="F6" s="125">
        <v>2</v>
      </c>
      <c r="G6" s="125">
        <v>3</v>
      </c>
      <c r="H6" s="125">
        <v>4</v>
      </c>
      <c r="I6" s="125" t="s">
        <v>56</v>
      </c>
      <c r="J6" s="125">
        <v>6</v>
      </c>
      <c r="K6" s="125">
        <v>7</v>
      </c>
      <c r="L6" s="125" t="s">
        <v>57</v>
      </c>
    </row>
    <row r="7" spans="1:12" ht="12.75">
      <c r="A7" s="283" t="s">
        <v>99</v>
      </c>
      <c r="B7" s="284"/>
      <c r="C7" s="284"/>
      <c r="D7" s="284"/>
      <c r="E7" s="285"/>
      <c r="F7" s="126">
        <v>124</v>
      </c>
      <c r="G7" s="127">
        <f>SUM(G8:G15)</f>
        <v>105256933.11000001</v>
      </c>
      <c r="H7" s="128">
        <f>SUM(H8:H15)</f>
        <v>532710182.5200002</v>
      </c>
      <c r="I7" s="129">
        <f aca="true" t="shared" si="0" ref="I7:I38">G7+H7</f>
        <v>637967115.6300002</v>
      </c>
      <c r="J7" s="127">
        <f>SUM(J8:J15)</f>
        <v>111450019.31000002</v>
      </c>
      <c r="K7" s="128">
        <f>SUM(K8:K15)</f>
        <v>515542832.0199999</v>
      </c>
      <c r="L7" s="129">
        <f aca="true" t="shared" si="1" ref="L7:L38">J7+K7</f>
        <v>626992851.3299999</v>
      </c>
    </row>
    <row r="8" spans="1:12" ht="12.75">
      <c r="A8" s="280" t="s">
        <v>197</v>
      </c>
      <c r="B8" s="281"/>
      <c r="C8" s="281"/>
      <c r="D8" s="281"/>
      <c r="E8" s="282"/>
      <c r="F8" s="130">
        <v>125</v>
      </c>
      <c r="G8" s="131">
        <v>105015494.93</v>
      </c>
      <c r="H8" s="132">
        <v>913440292.0400002</v>
      </c>
      <c r="I8" s="133">
        <f t="shared" si="0"/>
        <v>1018455786.9700003</v>
      </c>
      <c r="J8" s="131">
        <v>111456726.08000001</v>
      </c>
      <c r="K8" s="132">
        <v>819229795.98</v>
      </c>
      <c r="L8" s="133">
        <f t="shared" si="1"/>
        <v>930686522.0600001</v>
      </c>
    </row>
    <row r="9" spans="1:12" ht="12.75">
      <c r="A9" s="280" t="s">
        <v>198</v>
      </c>
      <c r="B9" s="281"/>
      <c r="C9" s="281"/>
      <c r="D9" s="281"/>
      <c r="E9" s="282"/>
      <c r="F9" s="130">
        <v>126</v>
      </c>
      <c r="G9" s="131">
        <v>0</v>
      </c>
      <c r="H9" s="132">
        <v>492843.12</v>
      </c>
      <c r="I9" s="133">
        <f t="shared" si="0"/>
        <v>492843.12</v>
      </c>
      <c r="J9" s="131">
        <v>0</v>
      </c>
      <c r="K9" s="132">
        <v>1191311.75</v>
      </c>
      <c r="L9" s="133">
        <f t="shared" si="1"/>
        <v>1191311.75</v>
      </c>
    </row>
    <row r="10" spans="1:12" ht="25.5" customHeight="1">
      <c r="A10" s="280" t="s">
        <v>199</v>
      </c>
      <c r="B10" s="281"/>
      <c r="C10" s="281"/>
      <c r="D10" s="281"/>
      <c r="E10" s="282"/>
      <c r="F10" s="130">
        <v>127</v>
      </c>
      <c r="G10" s="131">
        <v>0</v>
      </c>
      <c r="H10" s="132">
        <v>-22818102.67</v>
      </c>
      <c r="I10" s="133">
        <f t="shared" si="0"/>
        <v>-22818102.67</v>
      </c>
      <c r="J10" s="131">
        <v>0</v>
      </c>
      <c r="K10" s="132">
        <v>-32286315.620000005</v>
      </c>
      <c r="L10" s="133">
        <f t="shared" si="1"/>
        <v>-32286315.620000005</v>
      </c>
    </row>
    <row r="11" spans="1:12" ht="12.75">
      <c r="A11" s="280" t="s">
        <v>200</v>
      </c>
      <c r="B11" s="281"/>
      <c r="C11" s="281"/>
      <c r="D11" s="281"/>
      <c r="E11" s="282"/>
      <c r="F11" s="130">
        <v>128</v>
      </c>
      <c r="G11" s="131">
        <v>-167442.69</v>
      </c>
      <c r="H11" s="132">
        <v>-127386535.84000003</v>
      </c>
      <c r="I11" s="133">
        <f t="shared" si="0"/>
        <v>-127553978.53000003</v>
      </c>
      <c r="J11" s="131">
        <v>-442200.52</v>
      </c>
      <c r="K11" s="132">
        <v>-120513781.30000001</v>
      </c>
      <c r="L11" s="133">
        <f t="shared" si="1"/>
        <v>-120955981.82000001</v>
      </c>
    </row>
    <row r="12" spans="1:12" ht="12.75">
      <c r="A12" s="280" t="s">
        <v>201</v>
      </c>
      <c r="B12" s="281"/>
      <c r="C12" s="281"/>
      <c r="D12" s="281"/>
      <c r="E12" s="282"/>
      <c r="F12" s="130">
        <v>129</v>
      </c>
      <c r="G12" s="131">
        <v>0</v>
      </c>
      <c r="H12" s="132"/>
      <c r="I12" s="133">
        <f t="shared" si="0"/>
        <v>0</v>
      </c>
      <c r="J12" s="131">
        <v>0</v>
      </c>
      <c r="K12" s="132">
        <v>-31182.320000000298</v>
      </c>
      <c r="L12" s="133">
        <f t="shared" si="1"/>
        <v>-31182.320000000298</v>
      </c>
    </row>
    <row r="13" spans="1:12" ht="12.75">
      <c r="A13" s="280" t="s">
        <v>202</v>
      </c>
      <c r="B13" s="281"/>
      <c r="C13" s="281"/>
      <c r="D13" s="281"/>
      <c r="E13" s="282"/>
      <c r="F13" s="130">
        <v>130</v>
      </c>
      <c r="G13" s="131">
        <v>342852.86</v>
      </c>
      <c r="H13" s="132">
        <v>-281467041.07</v>
      </c>
      <c r="I13" s="133">
        <f t="shared" si="0"/>
        <v>-281124188.21</v>
      </c>
      <c r="J13" s="131">
        <v>209905.31</v>
      </c>
      <c r="K13" s="132">
        <v>-189647634.45</v>
      </c>
      <c r="L13" s="133">
        <f t="shared" si="1"/>
        <v>-189437729.14</v>
      </c>
    </row>
    <row r="14" spans="1:12" ht="12.75">
      <c r="A14" s="280" t="s">
        <v>203</v>
      </c>
      <c r="B14" s="281"/>
      <c r="C14" s="281"/>
      <c r="D14" s="281"/>
      <c r="E14" s="282"/>
      <c r="F14" s="130">
        <v>131</v>
      </c>
      <c r="G14" s="131">
        <v>66028.01</v>
      </c>
      <c r="H14" s="132">
        <v>45245029.260000005</v>
      </c>
      <c r="I14" s="133">
        <f t="shared" si="0"/>
        <v>45311057.27</v>
      </c>
      <c r="J14" s="131">
        <v>225588.44</v>
      </c>
      <c r="K14" s="132">
        <v>37579029.80000001</v>
      </c>
      <c r="L14" s="133">
        <f t="shared" si="1"/>
        <v>37804618.24000001</v>
      </c>
    </row>
    <row r="15" spans="1:12" ht="12.75">
      <c r="A15" s="280" t="s">
        <v>241</v>
      </c>
      <c r="B15" s="281"/>
      <c r="C15" s="281"/>
      <c r="D15" s="281"/>
      <c r="E15" s="282"/>
      <c r="F15" s="130">
        <v>132</v>
      </c>
      <c r="G15" s="131">
        <v>0</v>
      </c>
      <c r="H15" s="132">
        <v>5203697.68</v>
      </c>
      <c r="I15" s="133">
        <f t="shared" si="0"/>
        <v>5203697.68</v>
      </c>
      <c r="J15" s="131">
        <v>0</v>
      </c>
      <c r="K15" s="132">
        <v>21608.179999999702</v>
      </c>
      <c r="L15" s="133">
        <f t="shared" si="1"/>
        <v>21608.179999999702</v>
      </c>
    </row>
    <row r="16" spans="1:12" ht="24.75" customHeight="1">
      <c r="A16" s="286" t="s">
        <v>100</v>
      </c>
      <c r="B16" s="281"/>
      <c r="C16" s="281"/>
      <c r="D16" s="281"/>
      <c r="E16" s="282"/>
      <c r="F16" s="130">
        <v>133</v>
      </c>
      <c r="G16" s="134">
        <f>G17+G18+G22+G23+G24+G28+G29</f>
        <v>35135424.5</v>
      </c>
      <c r="H16" s="135">
        <f>H17+H18+H22+H23+H24+H28+H29</f>
        <v>48014367.57000001</v>
      </c>
      <c r="I16" s="133">
        <f t="shared" si="0"/>
        <v>83149792.07000001</v>
      </c>
      <c r="J16" s="134">
        <f>J17+J18+J22+J23+J24+J28+J29</f>
        <v>36004537.95999999</v>
      </c>
      <c r="K16" s="135">
        <f>K17+K18+K22+K23+K24+K28+K29</f>
        <v>46057287.23</v>
      </c>
      <c r="L16" s="133">
        <f t="shared" si="1"/>
        <v>82061825.19</v>
      </c>
    </row>
    <row r="17" spans="1:12" ht="19.5" customHeight="1">
      <c r="A17" s="280" t="s">
        <v>218</v>
      </c>
      <c r="B17" s="281"/>
      <c r="C17" s="281"/>
      <c r="D17" s="281"/>
      <c r="E17" s="282"/>
      <c r="F17" s="130">
        <v>134</v>
      </c>
      <c r="G17" s="131">
        <v>0</v>
      </c>
      <c r="H17" s="132"/>
      <c r="I17" s="133">
        <f t="shared" si="0"/>
        <v>0</v>
      </c>
      <c r="J17" s="131">
        <v>0</v>
      </c>
      <c r="K17" s="132">
        <v>2402842.66</v>
      </c>
      <c r="L17" s="133">
        <f t="shared" si="1"/>
        <v>2402842.66</v>
      </c>
    </row>
    <row r="18" spans="1:12" ht="26.25" customHeight="1">
      <c r="A18" s="280" t="s">
        <v>205</v>
      </c>
      <c r="B18" s="281"/>
      <c r="C18" s="281"/>
      <c r="D18" s="281"/>
      <c r="E18" s="282"/>
      <c r="F18" s="130">
        <v>135</v>
      </c>
      <c r="G18" s="134">
        <f>SUM(G19:G21)</f>
        <v>1163.43</v>
      </c>
      <c r="H18" s="135">
        <f>SUM(H19:H21)</f>
        <v>2220844.96</v>
      </c>
      <c r="I18" s="133">
        <f t="shared" si="0"/>
        <v>2222008.39</v>
      </c>
      <c r="J18" s="134">
        <f>SUM(J19:J21)</f>
        <v>1174.02</v>
      </c>
      <c r="K18" s="135">
        <f>SUM(K19:K21)</f>
        <v>2370160.0700000003</v>
      </c>
      <c r="L18" s="133">
        <f t="shared" si="1"/>
        <v>2371334.0900000003</v>
      </c>
    </row>
    <row r="19" spans="1:12" ht="12.75">
      <c r="A19" s="280" t="s">
        <v>242</v>
      </c>
      <c r="B19" s="281"/>
      <c r="C19" s="281"/>
      <c r="D19" s="281"/>
      <c r="E19" s="282"/>
      <c r="F19" s="130">
        <v>136</v>
      </c>
      <c r="G19" s="131">
        <v>1163.43</v>
      </c>
      <c r="H19" s="132">
        <v>2220844.96</v>
      </c>
      <c r="I19" s="133">
        <f t="shared" si="0"/>
        <v>2222008.39</v>
      </c>
      <c r="J19" s="131">
        <v>1174.02</v>
      </c>
      <c r="K19" s="132">
        <v>2370160.0700000003</v>
      </c>
      <c r="L19" s="133">
        <f t="shared" si="1"/>
        <v>2371334.0900000003</v>
      </c>
    </row>
    <row r="20" spans="1:12" ht="24" customHeight="1">
      <c r="A20" s="280" t="s">
        <v>54</v>
      </c>
      <c r="B20" s="281"/>
      <c r="C20" s="281"/>
      <c r="D20" s="281"/>
      <c r="E20" s="282"/>
      <c r="F20" s="130">
        <v>137</v>
      </c>
      <c r="G20" s="131">
        <v>0</v>
      </c>
      <c r="H20" s="132">
        <v>0</v>
      </c>
      <c r="I20" s="133">
        <f t="shared" si="0"/>
        <v>0</v>
      </c>
      <c r="J20" s="131">
        <v>0</v>
      </c>
      <c r="K20" s="132">
        <v>0</v>
      </c>
      <c r="L20" s="133">
        <f t="shared" si="1"/>
        <v>0</v>
      </c>
    </row>
    <row r="21" spans="1:12" ht="12.75">
      <c r="A21" s="280" t="s">
        <v>243</v>
      </c>
      <c r="B21" s="281"/>
      <c r="C21" s="281"/>
      <c r="D21" s="281"/>
      <c r="E21" s="282"/>
      <c r="F21" s="130">
        <v>138</v>
      </c>
      <c r="G21" s="131">
        <v>0</v>
      </c>
      <c r="H21" s="132">
        <v>0</v>
      </c>
      <c r="I21" s="133">
        <f t="shared" si="0"/>
        <v>0</v>
      </c>
      <c r="J21" s="131">
        <v>0</v>
      </c>
      <c r="K21" s="132">
        <v>0</v>
      </c>
      <c r="L21" s="133">
        <f t="shared" si="1"/>
        <v>0</v>
      </c>
    </row>
    <row r="22" spans="1:12" ht="12.75">
      <c r="A22" s="280" t="s">
        <v>244</v>
      </c>
      <c r="B22" s="281"/>
      <c r="C22" s="281"/>
      <c r="D22" s="281"/>
      <c r="E22" s="282"/>
      <c r="F22" s="130">
        <v>139</v>
      </c>
      <c r="G22" s="131">
        <v>27915715.4</v>
      </c>
      <c r="H22" s="132">
        <v>33875660.63</v>
      </c>
      <c r="I22" s="133">
        <f t="shared" si="0"/>
        <v>61791376.03</v>
      </c>
      <c r="J22" s="131">
        <v>29195701.57</v>
      </c>
      <c r="K22" s="132">
        <v>31861637.580000002</v>
      </c>
      <c r="L22" s="133">
        <f t="shared" si="1"/>
        <v>61057339.150000006</v>
      </c>
    </row>
    <row r="23" spans="1:12" ht="20.25" customHeight="1">
      <c r="A23" s="280" t="s">
        <v>272</v>
      </c>
      <c r="B23" s="281"/>
      <c r="C23" s="281"/>
      <c r="D23" s="281"/>
      <c r="E23" s="282"/>
      <c r="F23" s="130">
        <v>140</v>
      </c>
      <c r="G23" s="131">
        <v>810587.25</v>
      </c>
      <c r="H23" s="132">
        <v>3042992.35</v>
      </c>
      <c r="I23" s="133">
        <f t="shared" si="0"/>
        <v>3853579.6</v>
      </c>
      <c r="J23" s="131">
        <v>2062062.75</v>
      </c>
      <c r="K23" s="132">
        <v>4514552.51</v>
      </c>
      <c r="L23" s="133">
        <f t="shared" si="1"/>
        <v>6576615.26</v>
      </c>
    </row>
    <row r="24" spans="1:12" ht="19.5" customHeight="1">
      <c r="A24" s="280" t="s">
        <v>101</v>
      </c>
      <c r="B24" s="281"/>
      <c r="C24" s="281"/>
      <c r="D24" s="281"/>
      <c r="E24" s="282"/>
      <c r="F24" s="130">
        <v>141</v>
      </c>
      <c r="G24" s="134">
        <f>SUM(G25:G27)</f>
        <v>335233.98</v>
      </c>
      <c r="H24" s="135">
        <f>SUM(H25:H27)</f>
        <v>686765.41</v>
      </c>
      <c r="I24" s="133">
        <f t="shared" si="0"/>
        <v>1021999.39</v>
      </c>
      <c r="J24" s="134">
        <f>SUM(J25:J27)</f>
        <v>914613.27</v>
      </c>
      <c r="K24" s="135">
        <f>SUM(K25:K27)</f>
        <v>1378370.93</v>
      </c>
      <c r="L24" s="133">
        <f t="shared" si="1"/>
        <v>2292984.2</v>
      </c>
    </row>
    <row r="25" spans="1:12" ht="12.75">
      <c r="A25" s="280" t="s">
        <v>245</v>
      </c>
      <c r="B25" s="281"/>
      <c r="C25" s="281"/>
      <c r="D25" s="281"/>
      <c r="E25" s="282"/>
      <c r="F25" s="130">
        <v>142</v>
      </c>
      <c r="G25" s="131">
        <v>178006.01</v>
      </c>
      <c r="H25" s="132">
        <v>534069.3</v>
      </c>
      <c r="I25" s="133">
        <f t="shared" si="0"/>
        <v>712075.31</v>
      </c>
      <c r="J25" s="131">
        <v>98600.16</v>
      </c>
      <c r="K25" s="132">
        <v>1003370.9299999999</v>
      </c>
      <c r="L25" s="133">
        <f t="shared" si="1"/>
        <v>1101971.0899999999</v>
      </c>
    </row>
    <row r="26" spans="1:12" ht="12.75">
      <c r="A26" s="280" t="s">
        <v>246</v>
      </c>
      <c r="B26" s="281"/>
      <c r="C26" s="281"/>
      <c r="D26" s="281"/>
      <c r="E26" s="282"/>
      <c r="F26" s="130">
        <v>143</v>
      </c>
      <c r="G26" s="131">
        <v>0</v>
      </c>
      <c r="H26" s="132">
        <v>152696.11</v>
      </c>
      <c r="I26" s="133">
        <f t="shared" si="0"/>
        <v>152696.11</v>
      </c>
      <c r="J26" s="131">
        <v>816013.11</v>
      </c>
      <c r="K26" s="132">
        <v>375000</v>
      </c>
      <c r="L26" s="133">
        <f t="shared" si="1"/>
        <v>1191013.1099999999</v>
      </c>
    </row>
    <row r="27" spans="1:12" ht="12.75">
      <c r="A27" s="280" t="s">
        <v>7</v>
      </c>
      <c r="B27" s="281"/>
      <c r="C27" s="281"/>
      <c r="D27" s="281"/>
      <c r="E27" s="282"/>
      <c r="F27" s="130">
        <v>144</v>
      </c>
      <c r="G27" s="131">
        <v>157227.97</v>
      </c>
      <c r="H27" s="132">
        <v>0</v>
      </c>
      <c r="I27" s="133">
        <f t="shared" si="0"/>
        <v>157227.97</v>
      </c>
      <c r="J27" s="131">
        <v>0</v>
      </c>
      <c r="K27" s="132">
        <v>0</v>
      </c>
      <c r="L27" s="133">
        <f t="shared" si="1"/>
        <v>0</v>
      </c>
    </row>
    <row r="28" spans="1:12" ht="12.75">
      <c r="A28" s="280" t="s">
        <v>8</v>
      </c>
      <c r="B28" s="281"/>
      <c r="C28" s="281"/>
      <c r="D28" s="281"/>
      <c r="E28" s="282"/>
      <c r="F28" s="130">
        <v>145</v>
      </c>
      <c r="G28" s="131">
        <v>5906107.41</v>
      </c>
      <c r="H28" s="132">
        <v>4789259.95</v>
      </c>
      <c r="I28" s="133">
        <f t="shared" si="0"/>
        <v>10695367.36</v>
      </c>
      <c r="J28" s="131">
        <v>3742878.1200000006</v>
      </c>
      <c r="K28" s="132">
        <v>2253053.1200000006</v>
      </c>
      <c r="L28" s="133">
        <f t="shared" si="1"/>
        <v>5995931.240000001</v>
      </c>
    </row>
    <row r="29" spans="1:12" ht="12.75">
      <c r="A29" s="280" t="s">
        <v>9</v>
      </c>
      <c r="B29" s="281"/>
      <c r="C29" s="281"/>
      <c r="D29" s="281"/>
      <c r="E29" s="282"/>
      <c r="F29" s="130">
        <v>146</v>
      </c>
      <c r="G29" s="131">
        <v>166617.03</v>
      </c>
      <c r="H29" s="132">
        <v>3398844.27</v>
      </c>
      <c r="I29" s="133">
        <f t="shared" si="0"/>
        <v>3565461.3</v>
      </c>
      <c r="J29" s="131">
        <v>88108.23</v>
      </c>
      <c r="K29" s="132">
        <v>1276670.36</v>
      </c>
      <c r="L29" s="133">
        <f t="shared" si="1"/>
        <v>1364778.59</v>
      </c>
    </row>
    <row r="30" spans="1:13" ht="12.75">
      <c r="A30" s="286" t="s">
        <v>10</v>
      </c>
      <c r="B30" s="281"/>
      <c r="C30" s="281"/>
      <c r="D30" s="281"/>
      <c r="E30" s="282"/>
      <c r="F30" s="130">
        <v>147</v>
      </c>
      <c r="G30" s="131">
        <v>5107.19</v>
      </c>
      <c r="H30" s="132">
        <v>13014899.93</v>
      </c>
      <c r="I30" s="133">
        <f t="shared" si="0"/>
        <v>13020007.12</v>
      </c>
      <c r="J30" s="131">
        <v>2886.37</v>
      </c>
      <c r="K30" s="132">
        <v>14663381.8</v>
      </c>
      <c r="L30" s="133">
        <f t="shared" si="1"/>
        <v>14666268.17</v>
      </c>
      <c r="M30" s="122"/>
    </row>
    <row r="31" spans="1:12" ht="21.75" customHeight="1">
      <c r="A31" s="286" t="s">
        <v>11</v>
      </c>
      <c r="B31" s="281"/>
      <c r="C31" s="281"/>
      <c r="D31" s="281"/>
      <c r="E31" s="282"/>
      <c r="F31" s="130">
        <v>148</v>
      </c>
      <c r="G31" s="131">
        <v>10168.4</v>
      </c>
      <c r="H31" s="132">
        <v>3747168.94</v>
      </c>
      <c r="I31" s="133">
        <f t="shared" si="0"/>
        <v>3757337.34</v>
      </c>
      <c r="J31" s="131">
        <v>259499.34</v>
      </c>
      <c r="K31" s="132">
        <v>17485561.540000003</v>
      </c>
      <c r="L31" s="133">
        <f t="shared" si="1"/>
        <v>17745060.880000003</v>
      </c>
    </row>
    <row r="32" spans="1:12" ht="12.75">
      <c r="A32" s="286" t="s">
        <v>12</v>
      </c>
      <c r="B32" s="281"/>
      <c r="C32" s="281"/>
      <c r="D32" s="281"/>
      <c r="E32" s="282"/>
      <c r="F32" s="130">
        <v>149</v>
      </c>
      <c r="G32" s="131">
        <v>195605.64</v>
      </c>
      <c r="H32" s="132">
        <v>53116952.43000001</v>
      </c>
      <c r="I32" s="133">
        <f t="shared" si="0"/>
        <v>53312558.07000001</v>
      </c>
      <c r="J32" s="131">
        <v>712636.7</v>
      </c>
      <c r="K32" s="132">
        <v>43136685.739999995</v>
      </c>
      <c r="L32" s="133">
        <f t="shared" si="1"/>
        <v>43849322.44</v>
      </c>
    </row>
    <row r="33" spans="1:12" ht="12.75">
      <c r="A33" s="286" t="s">
        <v>102</v>
      </c>
      <c r="B33" s="281"/>
      <c r="C33" s="281"/>
      <c r="D33" s="281"/>
      <c r="E33" s="282"/>
      <c r="F33" s="130">
        <v>150</v>
      </c>
      <c r="G33" s="134">
        <f>G34+G38</f>
        <v>-93067101.28999999</v>
      </c>
      <c r="H33" s="135">
        <f>H34+H38</f>
        <v>-288434890.60999995</v>
      </c>
      <c r="I33" s="133">
        <f t="shared" si="0"/>
        <v>-381501991.9</v>
      </c>
      <c r="J33" s="134">
        <f>J34+J38</f>
        <v>-71056354.43</v>
      </c>
      <c r="K33" s="135">
        <f>K34+K38</f>
        <v>-304057163.70000005</v>
      </c>
      <c r="L33" s="133">
        <f t="shared" si="1"/>
        <v>-375113518.13000005</v>
      </c>
    </row>
    <row r="34" spans="1:12" ht="12.75">
      <c r="A34" s="280" t="s">
        <v>103</v>
      </c>
      <c r="B34" s="281"/>
      <c r="C34" s="281"/>
      <c r="D34" s="281"/>
      <c r="E34" s="282"/>
      <c r="F34" s="130">
        <v>151</v>
      </c>
      <c r="G34" s="134">
        <f>SUM(G35:G37)</f>
        <v>-103289838.07</v>
      </c>
      <c r="H34" s="135">
        <f>SUM(H35:H37)</f>
        <v>-319577472.71999997</v>
      </c>
      <c r="I34" s="133">
        <f t="shared" si="0"/>
        <v>-422867310.78999996</v>
      </c>
      <c r="J34" s="134">
        <f>SUM(J35:J37)</f>
        <v>-74836668</v>
      </c>
      <c r="K34" s="135">
        <f>SUM(K35:K37)</f>
        <v>-336206841.42</v>
      </c>
      <c r="L34" s="133">
        <f t="shared" si="1"/>
        <v>-411043509.42</v>
      </c>
    </row>
    <row r="35" spans="1:12" ht="12.75">
      <c r="A35" s="280" t="s">
        <v>13</v>
      </c>
      <c r="B35" s="281"/>
      <c r="C35" s="281"/>
      <c r="D35" s="281"/>
      <c r="E35" s="282"/>
      <c r="F35" s="130">
        <v>152</v>
      </c>
      <c r="G35" s="131">
        <v>-103289838.07</v>
      </c>
      <c r="H35" s="132">
        <v>-335093321.58</v>
      </c>
      <c r="I35" s="133">
        <f t="shared" si="0"/>
        <v>-438383159.65</v>
      </c>
      <c r="J35" s="131">
        <v>-74836668</v>
      </c>
      <c r="K35" s="132">
        <v>-359479965.17</v>
      </c>
      <c r="L35" s="133">
        <f t="shared" si="1"/>
        <v>-434316633.17</v>
      </c>
    </row>
    <row r="36" spans="1:12" ht="12.75">
      <c r="A36" s="280" t="s">
        <v>14</v>
      </c>
      <c r="B36" s="281"/>
      <c r="C36" s="281"/>
      <c r="D36" s="281"/>
      <c r="E36" s="282"/>
      <c r="F36" s="130">
        <v>153</v>
      </c>
      <c r="G36" s="131">
        <v>0</v>
      </c>
      <c r="H36" s="132">
        <v>378135.49</v>
      </c>
      <c r="I36" s="133">
        <f t="shared" si="0"/>
        <v>378135.49</v>
      </c>
      <c r="J36" s="131">
        <v>0</v>
      </c>
      <c r="K36" s="132">
        <v>-0.17999999999301508</v>
      </c>
      <c r="L36" s="133">
        <f t="shared" si="1"/>
        <v>-0.17999999999301508</v>
      </c>
    </row>
    <row r="37" spans="1:12" ht="12.75">
      <c r="A37" s="280" t="s">
        <v>15</v>
      </c>
      <c r="B37" s="281"/>
      <c r="C37" s="281"/>
      <c r="D37" s="281"/>
      <c r="E37" s="282"/>
      <c r="F37" s="130">
        <v>154</v>
      </c>
      <c r="G37" s="131">
        <v>0</v>
      </c>
      <c r="H37" s="132">
        <v>15137713.37</v>
      </c>
      <c r="I37" s="133">
        <f t="shared" si="0"/>
        <v>15137713.37</v>
      </c>
      <c r="J37" s="131">
        <v>0</v>
      </c>
      <c r="K37" s="132">
        <v>23273123.93</v>
      </c>
      <c r="L37" s="133">
        <f t="shared" si="1"/>
        <v>23273123.93</v>
      </c>
    </row>
    <row r="38" spans="1:12" ht="12.75">
      <c r="A38" s="280" t="s">
        <v>104</v>
      </c>
      <c r="B38" s="281"/>
      <c r="C38" s="281"/>
      <c r="D38" s="281"/>
      <c r="E38" s="282"/>
      <c r="F38" s="130">
        <v>155</v>
      </c>
      <c r="G38" s="134">
        <f>SUM(G39:G41)</f>
        <v>10222736.78</v>
      </c>
      <c r="H38" s="135">
        <f>SUM(H39:H41)</f>
        <v>31142582.11</v>
      </c>
      <c r="I38" s="133">
        <f t="shared" si="0"/>
        <v>41365318.89</v>
      </c>
      <c r="J38" s="72">
        <f>SUM(J39:J41)</f>
        <v>3780313.57</v>
      </c>
      <c r="K38" s="73">
        <f>SUM(K39:K41)</f>
        <v>32149677.719999995</v>
      </c>
      <c r="L38" s="71">
        <f t="shared" si="1"/>
        <v>35929991.28999999</v>
      </c>
    </row>
    <row r="39" spans="1:12" ht="12.75">
      <c r="A39" s="280" t="s">
        <v>16</v>
      </c>
      <c r="B39" s="281"/>
      <c r="C39" s="281"/>
      <c r="D39" s="281"/>
      <c r="E39" s="282"/>
      <c r="F39" s="130">
        <v>156</v>
      </c>
      <c r="G39" s="131">
        <v>10222736.78</v>
      </c>
      <c r="H39" s="132">
        <v>11356846.95</v>
      </c>
      <c r="I39" s="133">
        <f aca="true" t="shared" si="2" ref="I39:I70">G39+H39</f>
        <v>21579583.729999997</v>
      </c>
      <c r="J39" s="69">
        <v>3780313.57</v>
      </c>
      <c r="K39" s="70">
        <v>37638185.94</v>
      </c>
      <c r="L39" s="71">
        <f aca="true" t="shared" si="3" ref="L39:L70">J39+K39</f>
        <v>41418499.51</v>
      </c>
    </row>
    <row r="40" spans="1:12" ht="12.75">
      <c r="A40" s="280" t="s">
        <v>17</v>
      </c>
      <c r="B40" s="281"/>
      <c r="C40" s="281"/>
      <c r="D40" s="281"/>
      <c r="E40" s="282"/>
      <c r="F40" s="130">
        <v>157</v>
      </c>
      <c r="G40" s="131">
        <v>0</v>
      </c>
      <c r="H40" s="132">
        <v>-414025.42</v>
      </c>
      <c r="I40" s="133">
        <f t="shared" si="2"/>
        <v>-414025.42</v>
      </c>
      <c r="J40" s="69">
        <v>0</v>
      </c>
      <c r="K40" s="70">
        <v>-0.38000000000010914</v>
      </c>
      <c r="L40" s="71">
        <f t="shared" si="3"/>
        <v>-0.38000000000010914</v>
      </c>
    </row>
    <row r="41" spans="1:12" ht="12.75">
      <c r="A41" s="280" t="s">
        <v>18</v>
      </c>
      <c r="B41" s="281"/>
      <c r="C41" s="281"/>
      <c r="D41" s="281"/>
      <c r="E41" s="282"/>
      <c r="F41" s="130">
        <v>158</v>
      </c>
      <c r="G41" s="131">
        <v>0</v>
      </c>
      <c r="H41" s="132">
        <v>20199760.58</v>
      </c>
      <c r="I41" s="133">
        <f t="shared" si="2"/>
        <v>20199760.58</v>
      </c>
      <c r="J41" s="69">
        <v>0</v>
      </c>
      <c r="K41" s="70">
        <v>-5488507.84</v>
      </c>
      <c r="L41" s="71">
        <f t="shared" si="3"/>
        <v>-5488507.84</v>
      </c>
    </row>
    <row r="42" spans="1:12" ht="22.5" customHeight="1">
      <c r="A42" s="286" t="s">
        <v>105</v>
      </c>
      <c r="B42" s="281"/>
      <c r="C42" s="281"/>
      <c r="D42" s="281"/>
      <c r="E42" s="282"/>
      <c r="F42" s="130">
        <v>159</v>
      </c>
      <c r="G42" s="134">
        <f>G43+G46</f>
        <v>-6111518.85</v>
      </c>
      <c r="H42" s="135">
        <f>H43+H46</f>
        <v>0</v>
      </c>
      <c r="I42" s="133">
        <f t="shared" si="2"/>
        <v>-6111518.85</v>
      </c>
      <c r="J42" s="72">
        <f>J43+J46</f>
        <v>-42363117</v>
      </c>
      <c r="K42" s="73">
        <f>K43+K46</f>
        <v>-1250932.03</v>
      </c>
      <c r="L42" s="71">
        <f t="shared" si="3"/>
        <v>-43614049.03</v>
      </c>
    </row>
    <row r="43" spans="1:12" ht="21" customHeight="1">
      <c r="A43" s="280" t="s">
        <v>106</v>
      </c>
      <c r="B43" s="281"/>
      <c r="C43" s="281"/>
      <c r="D43" s="281"/>
      <c r="E43" s="282"/>
      <c r="F43" s="130">
        <v>160</v>
      </c>
      <c r="G43" s="134">
        <f>SUM(G44:G45)</f>
        <v>-6111518.85</v>
      </c>
      <c r="H43" s="135">
        <f>SUM(H44:H45)</f>
        <v>0</v>
      </c>
      <c r="I43" s="133">
        <f t="shared" si="2"/>
        <v>-6111518.85</v>
      </c>
      <c r="J43" s="72">
        <f>SUM(J44:J45)</f>
        <v>-42363117</v>
      </c>
      <c r="K43" s="73">
        <f>SUM(K44:K45)</f>
        <v>0</v>
      </c>
      <c r="L43" s="71">
        <f t="shared" si="3"/>
        <v>-42363117</v>
      </c>
    </row>
    <row r="44" spans="1:12" ht="12.75">
      <c r="A44" s="280" t="s">
        <v>19</v>
      </c>
      <c r="B44" s="281"/>
      <c r="C44" s="281"/>
      <c r="D44" s="281"/>
      <c r="E44" s="282"/>
      <c r="F44" s="130">
        <v>161</v>
      </c>
      <c r="G44" s="131">
        <v>-6098475.13</v>
      </c>
      <c r="H44" s="132">
        <v>0</v>
      </c>
      <c r="I44" s="133">
        <f t="shared" si="2"/>
        <v>-6098475.13</v>
      </c>
      <c r="J44" s="69">
        <v>-42341326.63</v>
      </c>
      <c r="K44" s="70">
        <v>0</v>
      </c>
      <c r="L44" s="71">
        <f t="shared" si="3"/>
        <v>-42341326.63</v>
      </c>
    </row>
    <row r="45" spans="1:12" ht="12.75">
      <c r="A45" s="280" t="s">
        <v>20</v>
      </c>
      <c r="B45" s="281"/>
      <c r="C45" s="281"/>
      <c r="D45" s="281"/>
      <c r="E45" s="282"/>
      <c r="F45" s="130">
        <v>162</v>
      </c>
      <c r="G45" s="131">
        <v>-13043.72</v>
      </c>
      <c r="H45" s="132">
        <v>0</v>
      </c>
      <c r="I45" s="133">
        <f t="shared" si="2"/>
        <v>-13043.72</v>
      </c>
      <c r="J45" s="69">
        <v>-21790.37</v>
      </c>
      <c r="K45" s="70">
        <v>0</v>
      </c>
      <c r="L45" s="71">
        <f t="shared" si="3"/>
        <v>-21790.37</v>
      </c>
    </row>
    <row r="46" spans="1:12" ht="21.75" customHeight="1">
      <c r="A46" s="280" t="s">
        <v>107</v>
      </c>
      <c r="B46" s="281"/>
      <c r="C46" s="281"/>
      <c r="D46" s="281"/>
      <c r="E46" s="282"/>
      <c r="F46" s="130">
        <v>163</v>
      </c>
      <c r="G46" s="134">
        <f>SUM(G47:G49)</f>
        <v>0</v>
      </c>
      <c r="H46" s="135">
        <f>SUM(H47:H49)</f>
        <v>0</v>
      </c>
      <c r="I46" s="133">
        <f t="shared" si="2"/>
        <v>0</v>
      </c>
      <c r="J46" s="72">
        <f>SUM(J47:J49)</f>
        <v>0</v>
      </c>
      <c r="K46" s="73">
        <f>SUM(K47:K49)</f>
        <v>-1250932.03</v>
      </c>
      <c r="L46" s="71">
        <f t="shared" si="3"/>
        <v>-1250932.03</v>
      </c>
    </row>
    <row r="47" spans="1:12" ht="12.75">
      <c r="A47" s="280" t="s">
        <v>21</v>
      </c>
      <c r="B47" s="281"/>
      <c r="C47" s="281"/>
      <c r="D47" s="281"/>
      <c r="E47" s="282"/>
      <c r="F47" s="130">
        <v>164</v>
      </c>
      <c r="G47" s="131"/>
      <c r="H47" s="132"/>
      <c r="I47" s="133">
        <f t="shared" si="2"/>
        <v>0</v>
      </c>
      <c r="J47" s="69">
        <v>0</v>
      </c>
      <c r="K47" s="70">
        <v>-1250932.03</v>
      </c>
      <c r="L47" s="71">
        <f t="shared" si="3"/>
        <v>-1250932.03</v>
      </c>
    </row>
    <row r="48" spans="1:12" ht="12.75">
      <c r="A48" s="280" t="s">
        <v>22</v>
      </c>
      <c r="B48" s="281"/>
      <c r="C48" s="281"/>
      <c r="D48" s="281"/>
      <c r="E48" s="282"/>
      <c r="F48" s="130">
        <v>165</v>
      </c>
      <c r="G48" s="131"/>
      <c r="H48" s="132"/>
      <c r="I48" s="133">
        <f t="shared" si="2"/>
        <v>0</v>
      </c>
      <c r="J48" s="69">
        <v>0</v>
      </c>
      <c r="K48" s="70">
        <v>0</v>
      </c>
      <c r="L48" s="71">
        <f t="shared" si="3"/>
        <v>0</v>
      </c>
    </row>
    <row r="49" spans="1:12" ht="12.75">
      <c r="A49" s="280" t="s">
        <v>23</v>
      </c>
      <c r="B49" s="281"/>
      <c r="C49" s="281"/>
      <c r="D49" s="281"/>
      <c r="E49" s="282"/>
      <c r="F49" s="130">
        <v>166</v>
      </c>
      <c r="G49" s="131">
        <v>0</v>
      </c>
      <c r="H49" s="132">
        <v>0</v>
      </c>
      <c r="I49" s="133">
        <f t="shared" si="2"/>
        <v>0</v>
      </c>
      <c r="J49" s="69">
        <v>0</v>
      </c>
      <c r="K49" s="70">
        <v>0</v>
      </c>
      <c r="L49" s="71">
        <f t="shared" si="3"/>
        <v>0</v>
      </c>
    </row>
    <row r="50" spans="1:12" ht="21" customHeight="1">
      <c r="A50" s="286" t="s">
        <v>209</v>
      </c>
      <c r="B50" s="281"/>
      <c r="C50" s="281"/>
      <c r="D50" s="281"/>
      <c r="E50" s="282"/>
      <c r="F50" s="130">
        <v>167</v>
      </c>
      <c r="G50" s="134">
        <f>SUM(G51:G53)</f>
        <v>1201441.53</v>
      </c>
      <c r="H50" s="135">
        <f>SUM(H51:H53)</f>
        <v>0</v>
      </c>
      <c r="I50" s="133">
        <f t="shared" si="2"/>
        <v>1201441.53</v>
      </c>
      <c r="J50" s="72">
        <f>SUM(J51:J53)</f>
        <v>1620519.07</v>
      </c>
      <c r="K50" s="73">
        <f>SUM(K51:K53)</f>
        <v>0</v>
      </c>
      <c r="L50" s="71">
        <f t="shared" si="3"/>
        <v>1620519.07</v>
      </c>
    </row>
    <row r="51" spans="1:12" ht="12.75">
      <c r="A51" s="280" t="s">
        <v>24</v>
      </c>
      <c r="B51" s="281"/>
      <c r="C51" s="281"/>
      <c r="D51" s="281"/>
      <c r="E51" s="282"/>
      <c r="F51" s="130">
        <v>168</v>
      </c>
      <c r="G51" s="131">
        <v>1201441.53</v>
      </c>
      <c r="H51" s="132"/>
      <c r="I51" s="133">
        <f t="shared" si="2"/>
        <v>1201441.53</v>
      </c>
      <c r="J51" s="69">
        <v>1620519.07</v>
      </c>
      <c r="K51" s="70">
        <v>0</v>
      </c>
      <c r="L51" s="71">
        <f t="shared" si="3"/>
        <v>1620519.07</v>
      </c>
    </row>
    <row r="52" spans="1:12" ht="12.75">
      <c r="A52" s="280" t="s">
        <v>25</v>
      </c>
      <c r="B52" s="281"/>
      <c r="C52" s="281"/>
      <c r="D52" s="281"/>
      <c r="E52" s="282"/>
      <c r="F52" s="130">
        <v>169</v>
      </c>
      <c r="G52" s="131"/>
      <c r="H52" s="132"/>
      <c r="I52" s="133">
        <f t="shared" si="2"/>
        <v>0</v>
      </c>
      <c r="J52" s="69">
        <v>0</v>
      </c>
      <c r="K52" s="70">
        <v>0</v>
      </c>
      <c r="L52" s="71">
        <f t="shared" si="3"/>
        <v>0</v>
      </c>
    </row>
    <row r="53" spans="1:12" ht="12.75">
      <c r="A53" s="280" t="s">
        <v>26</v>
      </c>
      <c r="B53" s="281"/>
      <c r="C53" s="281"/>
      <c r="D53" s="281"/>
      <c r="E53" s="282"/>
      <c r="F53" s="130">
        <v>170</v>
      </c>
      <c r="G53" s="131"/>
      <c r="H53" s="132"/>
      <c r="I53" s="133">
        <f t="shared" si="2"/>
        <v>0</v>
      </c>
      <c r="J53" s="69">
        <v>0</v>
      </c>
      <c r="K53" s="70">
        <v>0</v>
      </c>
      <c r="L53" s="71">
        <f t="shared" si="3"/>
        <v>0</v>
      </c>
    </row>
    <row r="54" spans="1:12" ht="21" customHeight="1">
      <c r="A54" s="286" t="s">
        <v>108</v>
      </c>
      <c r="B54" s="281"/>
      <c r="C54" s="281"/>
      <c r="D54" s="281"/>
      <c r="E54" s="282"/>
      <c r="F54" s="130">
        <v>171</v>
      </c>
      <c r="G54" s="134">
        <f>SUM(G55:G56)</f>
        <v>0</v>
      </c>
      <c r="H54" s="135">
        <f>SUM(H55:H56)</f>
        <v>1842164.04</v>
      </c>
      <c r="I54" s="133">
        <f t="shared" si="2"/>
        <v>1842164.04</v>
      </c>
      <c r="J54" s="72">
        <f>SUM(J55:J56)</f>
        <v>0</v>
      </c>
      <c r="K54" s="73">
        <f>SUM(K55:K56)</f>
        <v>32932.17</v>
      </c>
      <c r="L54" s="71">
        <f t="shared" si="3"/>
        <v>32932.17</v>
      </c>
    </row>
    <row r="55" spans="1:12" ht="12.75">
      <c r="A55" s="280" t="s">
        <v>27</v>
      </c>
      <c r="B55" s="281"/>
      <c r="C55" s="281"/>
      <c r="D55" s="281"/>
      <c r="E55" s="282"/>
      <c r="F55" s="130">
        <v>172</v>
      </c>
      <c r="G55" s="131">
        <v>0</v>
      </c>
      <c r="H55" s="132">
        <v>1665459.94</v>
      </c>
      <c r="I55" s="133">
        <f t="shared" si="2"/>
        <v>1665459.94</v>
      </c>
      <c r="J55" s="69">
        <v>0</v>
      </c>
      <c r="K55" s="70">
        <v>0</v>
      </c>
      <c r="L55" s="71">
        <f t="shared" si="3"/>
        <v>0</v>
      </c>
    </row>
    <row r="56" spans="1:12" ht="12.75">
      <c r="A56" s="280" t="s">
        <v>28</v>
      </c>
      <c r="B56" s="281"/>
      <c r="C56" s="281"/>
      <c r="D56" s="281"/>
      <c r="E56" s="282"/>
      <c r="F56" s="130">
        <v>173</v>
      </c>
      <c r="G56" s="131">
        <v>0</v>
      </c>
      <c r="H56" s="132">
        <v>176704.1</v>
      </c>
      <c r="I56" s="133">
        <f t="shared" si="2"/>
        <v>176704.1</v>
      </c>
      <c r="J56" s="69">
        <v>0</v>
      </c>
      <c r="K56" s="70">
        <v>32932.17</v>
      </c>
      <c r="L56" s="71">
        <f t="shared" si="3"/>
        <v>32932.17</v>
      </c>
    </row>
    <row r="57" spans="1:12" ht="21" customHeight="1">
      <c r="A57" s="245" t="s">
        <v>109</v>
      </c>
      <c r="B57" s="243"/>
      <c r="C57" s="243"/>
      <c r="D57" s="243"/>
      <c r="E57" s="244"/>
      <c r="F57" s="8">
        <v>174</v>
      </c>
      <c r="G57" s="72">
        <f>G58+G62</f>
        <v>-26831773.770000003</v>
      </c>
      <c r="H57" s="73">
        <f>H58+H62</f>
        <v>-231296758.77999997</v>
      </c>
      <c r="I57" s="71">
        <f t="shared" si="2"/>
        <v>-258128532.54999998</v>
      </c>
      <c r="J57" s="72">
        <f>J58+J62</f>
        <v>-26412422.79</v>
      </c>
      <c r="K57" s="73">
        <f>K58+K62</f>
        <v>-248080300.98999992</v>
      </c>
      <c r="L57" s="71">
        <f t="shared" si="3"/>
        <v>-274492723.7799999</v>
      </c>
    </row>
    <row r="58" spans="1:12" ht="12.75">
      <c r="A58" s="242" t="s">
        <v>110</v>
      </c>
      <c r="B58" s="243"/>
      <c r="C58" s="243"/>
      <c r="D58" s="243"/>
      <c r="E58" s="244"/>
      <c r="F58" s="8">
        <v>175</v>
      </c>
      <c r="G58" s="72">
        <f>SUM(G59:G61)</f>
        <v>-7289132.65</v>
      </c>
      <c r="H58" s="73">
        <f>SUM(H59:H61)</f>
        <v>-64358808.449999996</v>
      </c>
      <c r="I58" s="71">
        <f t="shared" si="2"/>
        <v>-71647941.1</v>
      </c>
      <c r="J58" s="72">
        <f>SUM(J59:J61)</f>
        <v>-6995186.86</v>
      </c>
      <c r="K58" s="73">
        <f>SUM(K59:K61)</f>
        <v>-67203158.9499999</v>
      </c>
      <c r="L58" s="71">
        <f t="shared" si="3"/>
        <v>-74198345.8099999</v>
      </c>
    </row>
    <row r="59" spans="1:12" ht="12.75">
      <c r="A59" s="242" t="s">
        <v>29</v>
      </c>
      <c r="B59" s="243"/>
      <c r="C59" s="243"/>
      <c r="D59" s="243"/>
      <c r="E59" s="244"/>
      <c r="F59" s="8">
        <v>176</v>
      </c>
      <c r="G59" s="69">
        <v>-5905842.16</v>
      </c>
      <c r="H59" s="70">
        <v>-41076283.9</v>
      </c>
      <c r="I59" s="71">
        <f t="shared" si="2"/>
        <v>-46982126.06</v>
      </c>
      <c r="J59" s="69">
        <v>-5747532.53</v>
      </c>
      <c r="K59" s="70">
        <v>-44367177.7899999</v>
      </c>
      <c r="L59" s="71">
        <f t="shared" si="3"/>
        <v>-50114710.3199999</v>
      </c>
    </row>
    <row r="60" spans="1:12" ht="12.75">
      <c r="A60" s="242" t="s">
        <v>30</v>
      </c>
      <c r="B60" s="243"/>
      <c r="C60" s="243"/>
      <c r="D60" s="243"/>
      <c r="E60" s="244"/>
      <c r="F60" s="8">
        <v>177</v>
      </c>
      <c r="G60" s="69">
        <v>-1383290.49</v>
      </c>
      <c r="H60" s="70">
        <v>-23308739.06</v>
      </c>
      <c r="I60" s="71">
        <f t="shared" si="2"/>
        <v>-24692029.549999997</v>
      </c>
      <c r="J60" s="69">
        <v>-1247654.33</v>
      </c>
      <c r="K60" s="70">
        <v>-22074282.08</v>
      </c>
      <c r="L60" s="71">
        <f t="shared" si="3"/>
        <v>-23321936.409999996</v>
      </c>
    </row>
    <row r="61" spans="1:12" ht="12.75">
      <c r="A61" s="242" t="s">
        <v>31</v>
      </c>
      <c r="B61" s="243"/>
      <c r="C61" s="243"/>
      <c r="D61" s="243"/>
      <c r="E61" s="244"/>
      <c r="F61" s="8">
        <v>178</v>
      </c>
      <c r="G61" s="69">
        <v>0</v>
      </c>
      <c r="H61" s="70">
        <v>26214.51</v>
      </c>
      <c r="I61" s="71">
        <f t="shared" si="2"/>
        <v>26214.51</v>
      </c>
      <c r="J61" s="69">
        <v>0</v>
      </c>
      <c r="K61" s="70">
        <v>-761699.08</v>
      </c>
      <c r="L61" s="71">
        <f t="shared" si="3"/>
        <v>-761699.08</v>
      </c>
    </row>
    <row r="62" spans="1:12" ht="24" customHeight="1">
      <c r="A62" s="242" t="s">
        <v>111</v>
      </c>
      <c r="B62" s="243"/>
      <c r="C62" s="243"/>
      <c r="D62" s="243"/>
      <c r="E62" s="244"/>
      <c r="F62" s="8">
        <v>179</v>
      </c>
      <c r="G62" s="72">
        <f>SUM(G63:G65)</f>
        <v>-19542641.12</v>
      </c>
      <c r="H62" s="73">
        <f>SUM(H63:H65)</f>
        <v>-166937950.32999998</v>
      </c>
      <c r="I62" s="71">
        <f t="shared" si="2"/>
        <v>-186480591.45</v>
      </c>
      <c r="J62" s="157">
        <f>SUM(J63:J65)</f>
        <v>-19417235.93</v>
      </c>
      <c r="K62" s="158">
        <f>SUM(K63:K65)</f>
        <v>-180877142.04000002</v>
      </c>
      <c r="L62" s="159">
        <f t="shared" si="3"/>
        <v>-200294377.97000003</v>
      </c>
    </row>
    <row r="63" spans="1:12" ht="12.75">
      <c r="A63" s="242" t="s">
        <v>32</v>
      </c>
      <c r="B63" s="243"/>
      <c r="C63" s="243"/>
      <c r="D63" s="243"/>
      <c r="E63" s="244"/>
      <c r="F63" s="8">
        <v>180</v>
      </c>
      <c r="G63" s="69">
        <v>-513674.5</v>
      </c>
      <c r="H63" s="70">
        <v>-14314237.36</v>
      </c>
      <c r="I63" s="71">
        <f t="shared" si="2"/>
        <v>-14827911.86</v>
      </c>
      <c r="J63" s="160">
        <v>-599520.41</v>
      </c>
      <c r="K63" s="161">
        <v>-13593493.14</v>
      </c>
      <c r="L63" s="159">
        <f t="shared" si="3"/>
        <v>-14193013.55</v>
      </c>
    </row>
    <row r="64" spans="1:12" ht="12.75">
      <c r="A64" s="242" t="s">
        <v>47</v>
      </c>
      <c r="B64" s="243"/>
      <c r="C64" s="243"/>
      <c r="D64" s="243"/>
      <c r="E64" s="244"/>
      <c r="F64" s="8">
        <v>181</v>
      </c>
      <c r="G64" s="69">
        <v>-11246069.81</v>
      </c>
      <c r="H64" s="70">
        <v>-92146529.82</v>
      </c>
      <c r="I64" s="71">
        <f t="shared" si="2"/>
        <v>-103392599.63</v>
      </c>
      <c r="J64" s="160">
        <v>-11497234.04</v>
      </c>
      <c r="K64" s="161">
        <v>-94798708.56</v>
      </c>
      <c r="L64" s="159">
        <f t="shared" si="3"/>
        <v>-106295942.6</v>
      </c>
    </row>
    <row r="65" spans="1:12" ht="12.75">
      <c r="A65" s="242" t="s">
        <v>48</v>
      </c>
      <c r="B65" s="243"/>
      <c r="C65" s="243"/>
      <c r="D65" s="243"/>
      <c r="E65" s="244"/>
      <c r="F65" s="8">
        <v>182</v>
      </c>
      <c r="G65" s="69">
        <v>-7782896.81</v>
      </c>
      <c r="H65" s="70">
        <v>-60477183.15</v>
      </c>
      <c r="I65" s="71">
        <f t="shared" si="2"/>
        <v>-68260079.96</v>
      </c>
      <c r="J65" s="160">
        <v>-7320481.48</v>
      </c>
      <c r="K65" s="161">
        <v>-72484940.34</v>
      </c>
      <c r="L65" s="159">
        <f t="shared" si="3"/>
        <v>-79805421.82000001</v>
      </c>
    </row>
    <row r="66" spans="1:12" ht="12.75">
      <c r="A66" s="245" t="s">
        <v>112</v>
      </c>
      <c r="B66" s="243"/>
      <c r="C66" s="243"/>
      <c r="D66" s="243"/>
      <c r="E66" s="244"/>
      <c r="F66" s="8">
        <v>183</v>
      </c>
      <c r="G66" s="72">
        <f>SUM(G67:G73)</f>
        <v>-2854672.27</v>
      </c>
      <c r="H66" s="73">
        <f>SUM(H67:H73)</f>
        <v>-43909342.89999999</v>
      </c>
      <c r="I66" s="71">
        <f t="shared" si="2"/>
        <v>-46764015.169999994</v>
      </c>
      <c r="J66" s="72">
        <f>SUM(J67:J73)</f>
        <v>-288902.37</v>
      </c>
      <c r="K66" s="73">
        <f>SUM(K67:K73)</f>
        <v>-13095791.94</v>
      </c>
      <c r="L66" s="71">
        <f t="shared" si="3"/>
        <v>-13384694.309999999</v>
      </c>
    </row>
    <row r="67" spans="1:12" ht="21" customHeight="1">
      <c r="A67" s="242" t="s">
        <v>219</v>
      </c>
      <c r="B67" s="243"/>
      <c r="C67" s="243"/>
      <c r="D67" s="243"/>
      <c r="E67" s="244"/>
      <c r="F67" s="8">
        <v>184</v>
      </c>
      <c r="G67" s="69">
        <v>0</v>
      </c>
      <c r="H67" s="70">
        <v>0</v>
      </c>
      <c r="I67" s="71">
        <f t="shared" si="2"/>
        <v>0</v>
      </c>
      <c r="J67" s="69">
        <v>0</v>
      </c>
      <c r="K67" s="70">
        <v>0</v>
      </c>
      <c r="L67" s="71">
        <f t="shared" si="3"/>
        <v>0</v>
      </c>
    </row>
    <row r="68" spans="1:12" ht="12.75">
      <c r="A68" s="242" t="s">
        <v>49</v>
      </c>
      <c r="B68" s="243"/>
      <c r="C68" s="243"/>
      <c r="D68" s="243"/>
      <c r="E68" s="244"/>
      <c r="F68" s="8">
        <v>185</v>
      </c>
      <c r="G68" s="69">
        <v>-15007.09</v>
      </c>
      <c r="H68" s="70">
        <v>-37724.22</v>
      </c>
      <c r="I68" s="71">
        <f t="shared" si="2"/>
        <v>-52731.31</v>
      </c>
      <c r="J68" s="69">
        <v>-6936.13</v>
      </c>
      <c r="K68" s="70">
        <v>-37948.63</v>
      </c>
      <c r="L68" s="71">
        <f t="shared" si="3"/>
        <v>-44884.759999999995</v>
      </c>
    </row>
    <row r="69" spans="1:12" ht="12.75">
      <c r="A69" s="242" t="s">
        <v>206</v>
      </c>
      <c r="B69" s="243"/>
      <c r="C69" s="243"/>
      <c r="D69" s="243"/>
      <c r="E69" s="244"/>
      <c r="F69" s="8">
        <v>186</v>
      </c>
      <c r="G69" s="69">
        <v>0</v>
      </c>
      <c r="H69" s="70">
        <v>-21977684.58</v>
      </c>
      <c r="I69" s="71">
        <f t="shared" si="2"/>
        <v>-21977684.58</v>
      </c>
      <c r="J69" s="69">
        <v>-55564.97</v>
      </c>
      <c r="K69" s="70">
        <v>-6560721.04</v>
      </c>
      <c r="L69" s="71">
        <f t="shared" si="3"/>
        <v>-6616286.01</v>
      </c>
    </row>
    <row r="70" spans="1:12" ht="23.25" customHeight="1">
      <c r="A70" s="242" t="s">
        <v>252</v>
      </c>
      <c r="B70" s="243"/>
      <c r="C70" s="243"/>
      <c r="D70" s="243"/>
      <c r="E70" s="244"/>
      <c r="F70" s="8">
        <v>187</v>
      </c>
      <c r="G70" s="69">
        <v>0</v>
      </c>
      <c r="H70" s="70">
        <v>-1553617.72</v>
      </c>
      <c r="I70" s="71">
        <f t="shared" si="2"/>
        <v>-1553617.72</v>
      </c>
      <c r="J70" s="69">
        <v>0</v>
      </c>
      <c r="K70" s="70">
        <v>-50278.81</v>
      </c>
      <c r="L70" s="71">
        <f t="shared" si="3"/>
        <v>-50278.81</v>
      </c>
    </row>
    <row r="71" spans="1:12" ht="19.5" customHeight="1">
      <c r="A71" s="242" t="s">
        <v>253</v>
      </c>
      <c r="B71" s="243"/>
      <c r="C71" s="243"/>
      <c r="D71" s="243"/>
      <c r="E71" s="244"/>
      <c r="F71" s="8">
        <v>188</v>
      </c>
      <c r="G71" s="69">
        <v>-2679034.39</v>
      </c>
      <c r="H71" s="70">
        <v>-2990901.63</v>
      </c>
      <c r="I71" s="71">
        <f aca="true" t="shared" si="4" ref="I71:I99">G71+H71</f>
        <v>-5669936.02</v>
      </c>
      <c r="J71" s="69">
        <v>-93637.14</v>
      </c>
      <c r="K71" s="70">
        <v>-1222365.07</v>
      </c>
      <c r="L71" s="71">
        <f aca="true" t="shared" si="5" ref="L71:L99">J71+K71</f>
        <v>-1316002.21</v>
      </c>
    </row>
    <row r="72" spans="1:12" ht="12.75">
      <c r="A72" s="242" t="s">
        <v>255</v>
      </c>
      <c r="B72" s="243"/>
      <c r="C72" s="243"/>
      <c r="D72" s="243"/>
      <c r="E72" s="244"/>
      <c r="F72" s="8">
        <v>189</v>
      </c>
      <c r="G72" s="69">
        <v>0</v>
      </c>
      <c r="H72" s="70">
        <v>0</v>
      </c>
      <c r="I72" s="71">
        <f t="shared" si="4"/>
        <v>0</v>
      </c>
      <c r="J72" s="69">
        <v>0</v>
      </c>
      <c r="K72" s="70">
        <v>0</v>
      </c>
      <c r="L72" s="71">
        <f t="shared" si="5"/>
        <v>0</v>
      </c>
    </row>
    <row r="73" spans="1:12" ht="12.75">
      <c r="A73" s="242" t="s">
        <v>254</v>
      </c>
      <c r="B73" s="243"/>
      <c r="C73" s="243"/>
      <c r="D73" s="243"/>
      <c r="E73" s="244"/>
      <c r="F73" s="8">
        <v>190</v>
      </c>
      <c r="G73" s="69">
        <v>-160630.79</v>
      </c>
      <c r="H73" s="70">
        <v>-17349414.75</v>
      </c>
      <c r="I73" s="71">
        <f t="shared" si="4"/>
        <v>-17510045.54</v>
      </c>
      <c r="J73" s="69">
        <v>-132764.13</v>
      </c>
      <c r="K73" s="70">
        <v>-5224478.39</v>
      </c>
      <c r="L73" s="71">
        <f t="shared" si="5"/>
        <v>-5357242.52</v>
      </c>
    </row>
    <row r="74" spans="1:12" ht="24.75" customHeight="1">
      <c r="A74" s="245" t="s">
        <v>113</v>
      </c>
      <c r="B74" s="243"/>
      <c r="C74" s="243"/>
      <c r="D74" s="243"/>
      <c r="E74" s="244"/>
      <c r="F74" s="8">
        <v>191</v>
      </c>
      <c r="G74" s="72">
        <f>SUM(G75:G76)</f>
        <v>-62530.62</v>
      </c>
      <c r="H74" s="73">
        <f>SUM(H75:H76)</f>
        <v>-16550994.07</v>
      </c>
      <c r="I74" s="71">
        <f t="shared" si="4"/>
        <v>-16613524.69</v>
      </c>
      <c r="J74" s="72">
        <f>SUM(J75:J76)</f>
        <v>-66839.8</v>
      </c>
      <c r="K74" s="73">
        <f>SUM(K75:K76)</f>
        <v>-27630298.47</v>
      </c>
      <c r="L74" s="71">
        <f t="shared" si="5"/>
        <v>-27697138.27</v>
      </c>
    </row>
    <row r="75" spans="1:12" ht="12.75">
      <c r="A75" s="242" t="s">
        <v>50</v>
      </c>
      <c r="B75" s="243"/>
      <c r="C75" s="243"/>
      <c r="D75" s="243"/>
      <c r="E75" s="244"/>
      <c r="F75" s="8">
        <v>192</v>
      </c>
      <c r="G75" s="69">
        <v>0</v>
      </c>
      <c r="H75" s="70">
        <v>-1318850.76</v>
      </c>
      <c r="I75" s="71">
        <f t="shared" si="4"/>
        <v>-1318850.76</v>
      </c>
      <c r="J75" s="69">
        <v>0</v>
      </c>
      <c r="K75" s="70">
        <v>-1358038.72</v>
      </c>
      <c r="L75" s="71">
        <f t="shared" si="5"/>
        <v>-1358038.72</v>
      </c>
    </row>
    <row r="76" spans="1:12" ht="12.75">
      <c r="A76" s="242" t="s">
        <v>51</v>
      </c>
      <c r="B76" s="243"/>
      <c r="C76" s="243"/>
      <c r="D76" s="243"/>
      <c r="E76" s="244"/>
      <c r="F76" s="8">
        <v>193</v>
      </c>
      <c r="G76" s="69">
        <v>-62530.62</v>
      </c>
      <c r="H76" s="70">
        <v>-15232143.31</v>
      </c>
      <c r="I76" s="71">
        <f t="shared" si="4"/>
        <v>-15294673.93</v>
      </c>
      <c r="J76" s="69">
        <v>-66839.8</v>
      </c>
      <c r="K76" s="70">
        <v>-26272259.75</v>
      </c>
      <c r="L76" s="71">
        <f t="shared" si="5"/>
        <v>-26339099.55</v>
      </c>
    </row>
    <row r="77" spans="1:12" ht="12.75">
      <c r="A77" s="245" t="s">
        <v>59</v>
      </c>
      <c r="B77" s="243"/>
      <c r="C77" s="243"/>
      <c r="D77" s="243"/>
      <c r="E77" s="244"/>
      <c r="F77" s="8">
        <v>194</v>
      </c>
      <c r="G77" s="69">
        <v>-190.03</v>
      </c>
      <c r="H77" s="70">
        <v>-29175360.54</v>
      </c>
      <c r="I77" s="71">
        <f t="shared" si="4"/>
        <v>-29175550.57</v>
      </c>
      <c r="J77" s="69">
        <v>0</v>
      </c>
      <c r="K77" s="70">
        <v>-24547904.82</v>
      </c>
      <c r="L77" s="71">
        <f t="shared" si="5"/>
        <v>-24547904.82</v>
      </c>
    </row>
    <row r="78" spans="1:12" ht="48" customHeight="1">
      <c r="A78" s="245" t="s">
        <v>362</v>
      </c>
      <c r="B78" s="243"/>
      <c r="C78" s="243"/>
      <c r="D78" s="243"/>
      <c r="E78" s="244"/>
      <c r="F78" s="8">
        <v>195</v>
      </c>
      <c r="G78" s="72">
        <f>G7+G16+G30+G31+G32+G33+G42+G50+G54+G57+G66+G74+G77</f>
        <v>12876893.54000001</v>
      </c>
      <c r="H78" s="73">
        <f>H7+H16+H30+H31+H32+H33+H42+H50+H54+H57+H66+H74+H77</f>
        <v>43078388.53000044</v>
      </c>
      <c r="I78" s="71">
        <f t="shared" si="4"/>
        <v>55955282.070000455</v>
      </c>
      <c r="J78" s="72">
        <f>J7+J16+J30+J31+J32+J33+J42+J50+J54+J57+J66+J74+J77</f>
        <v>9862462.360000001</v>
      </c>
      <c r="K78" s="73">
        <f>K7+K16+K30+K31+K32+K33+K42+K50+K54+K57+K66+K74+K77</f>
        <v>18256288.549999885</v>
      </c>
      <c r="L78" s="71">
        <f t="shared" si="5"/>
        <v>28118750.909999885</v>
      </c>
    </row>
    <row r="79" spans="1:12" ht="12.75">
      <c r="A79" s="245" t="s">
        <v>114</v>
      </c>
      <c r="B79" s="243"/>
      <c r="C79" s="243"/>
      <c r="D79" s="243"/>
      <c r="E79" s="244"/>
      <c r="F79" s="8">
        <v>196</v>
      </c>
      <c r="G79" s="72">
        <f>SUM(G80:G81)</f>
        <v>-2285866.02</v>
      </c>
      <c r="H79" s="73">
        <f>SUM(H80:H81)</f>
        <v>-9322879.36</v>
      </c>
      <c r="I79" s="71">
        <f t="shared" si="4"/>
        <v>-11608745.379999999</v>
      </c>
      <c r="J79" s="72">
        <f>SUM(J80:J81)</f>
        <v>-1575453.86</v>
      </c>
      <c r="K79" s="73">
        <f>SUM(K80:K81)</f>
        <v>-3147486.27</v>
      </c>
      <c r="L79" s="71">
        <f t="shared" si="5"/>
        <v>-4722940.13</v>
      </c>
    </row>
    <row r="80" spans="1:12" ht="12.75">
      <c r="A80" s="242" t="s">
        <v>52</v>
      </c>
      <c r="B80" s="243"/>
      <c r="C80" s="243"/>
      <c r="D80" s="243"/>
      <c r="E80" s="244"/>
      <c r="F80" s="8">
        <v>197</v>
      </c>
      <c r="G80" s="69">
        <v>-2285866.02</v>
      </c>
      <c r="H80" s="70">
        <v>-9322879.36</v>
      </c>
      <c r="I80" s="71">
        <f t="shared" si="4"/>
        <v>-11608745.379999999</v>
      </c>
      <c r="J80" s="69">
        <v>-1575453.86</v>
      </c>
      <c r="K80" s="70">
        <v>-3147486.27</v>
      </c>
      <c r="L80" s="71">
        <f t="shared" si="5"/>
        <v>-4722940.13</v>
      </c>
    </row>
    <row r="81" spans="1:12" ht="12.75">
      <c r="A81" s="242" t="s">
        <v>53</v>
      </c>
      <c r="B81" s="243"/>
      <c r="C81" s="243"/>
      <c r="D81" s="243"/>
      <c r="E81" s="244"/>
      <c r="F81" s="8">
        <v>198</v>
      </c>
      <c r="G81" s="69">
        <v>0</v>
      </c>
      <c r="H81" s="70">
        <v>0</v>
      </c>
      <c r="I81" s="71">
        <f t="shared" si="4"/>
        <v>0</v>
      </c>
      <c r="J81" s="69">
        <v>0</v>
      </c>
      <c r="K81" s="70">
        <v>0</v>
      </c>
      <c r="L81" s="71">
        <f t="shared" si="5"/>
        <v>0</v>
      </c>
    </row>
    <row r="82" spans="1:12" ht="21" customHeight="1">
      <c r="A82" s="245" t="s">
        <v>208</v>
      </c>
      <c r="B82" s="243"/>
      <c r="C82" s="243"/>
      <c r="D82" s="243"/>
      <c r="E82" s="244"/>
      <c r="F82" s="8">
        <v>199</v>
      </c>
      <c r="G82" s="72">
        <f>G78+G79</f>
        <v>10591027.52000001</v>
      </c>
      <c r="H82" s="73">
        <f>H78+H79</f>
        <v>33755509.17000044</v>
      </c>
      <c r="I82" s="71">
        <f t="shared" si="4"/>
        <v>44346536.69000045</v>
      </c>
      <c r="J82" s="72">
        <f>J78+J79</f>
        <v>8287008.500000001</v>
      </c>
      <c r="K82" s="73">
        <f>K78+K79</f>
        <v>15108802.279999886</v>
      </c>
      <c r="L82" s="71">
        <f t="shared" si="5"/>
        <v>23395810.779999886</v>
      </c>
    </row>
    <row r="83" spans="1:12" ht="12.75">
      <c r="A83" s="245" t="s">
        <v>256</v>
      </c>
      <c r="B83" s="246"/>
      <c r="C83" s="246"/>
      <c r="D83" s="246"/>
      <c r="E83" s="247"/>
      <c r="F83" s="8">
        <v>200</v>
      </c>
      <c r="G83" s="69">
        <v>10264123.83793</v>
      </c>
      <c r="H83" s="70">
        <v>33361657.8133698</v>
      </c>
      <c r="I83" s="71">
        <f t="shared" si="4"/>
        <v>43625781.6512998</v>
      </c>
      <c r="J83" s="69">
        <v>8061949</v>
      </c>
      <c r="K83" s="70">
        <v>14738180.713560052</v>
      </c>
      <c r="L83" s="71">
        <f t="shared" si="5"/>
        <v>22800129.713560052</v>
      </c>
    </row>
    <row r="84" spans="1:12" ht="12.75">
      <c r="A84" s="245" t="s">
        <v>257</v>
      </c>
      <c r="B84" s="246"/>
      <c r="C84" s="246"/>
      <c r="D84" s="246"/>
      <c r="E84" s="247"/>
      <c r="F84" s="8">
        <v>201</v>
      </c>
      <c r="G84" s="69">
        <v>326903.702069999</v>
      </c>
      <c r="H84" s="70">
        <v>393851.396630194</v>
      </c>
      <c r="I84" s="71">
        <f t="shared" si="4"/>
        <v>720755.098700193</v>
      </c>
      <c r="J84" s="69">
        <v>225059.73</v>
      </c>
      <c r="K84" s="77">
        <v>370622.68644000014</v>
      </c>
      <c r="L84" s="71">
        <f t="shared" si="5"/>
        <v>595682.4164400002</v>
      </c>
    </row>
    <row r="85" spans="1:12" ht="12.75">
      <c r="A85" s="245" t="s">
        <v>262</v>
      </c>
      <c r="B85" s="246"/>
      <c r="C85" s="246"/>
      <c r="D85" s="246"/>
      <c r="E85" s="246"/>
      <c r="F85" s="8">
        <v>202</v>
      </c>
      <c r="G85" s="69">
        <f>G7+G16+G30+G31+G32</f>
        <v>140603238.84</v>
      </c>
      <c r="H85" s="70">
        <f>H7+H16+H30+H31+H32</f>
        <v>650603571.3900003</v>
      </c>
      <c r="I85" s="77">
        <f>I7+I16+I30+I31+I32</f>
        <v>791206810.2300004</v>
      </c>
      <c r="J85" s="69">
        <f>J7+J16+J30+J31+J32</f>
        <v>148429579.68</v>
      </c>
      <c r="K85" s="77">
        <f>K7+K16+K30+K31+K32</f>
        <v>636885748.3299998</v>
      </c>
      <c r="L85" s="78">
        <f t="shared" si="5"/>
        <v>785315328.0099998</v>
      </c>
    </row>
    <row r="86" spans="1:12" ht="12.75">
      <c r="A86" s="245" t="s">
        <v>263</v>
      </c>
      <c r="B86" s="246"/>
      <c r="C86" s="246"/>
      <c r="D86" s="246"/>
      <c r="E86" s="246"/>
      <c r="F86" s="8">
        <v>203</v>
      </c>
      <c r="G86" s="69">
        <f>G33+G42+G50+G54+G57+G66+G74+G77+G79</f>
        <v>-130012211.32</v>
      </c>
      <c r="H86" s="70">
        <f>H33+H42+H50+H54+H57+H66+H74+H77+H79</f>
        <v>-616848062.2199999</v>
      </c>
      <c r="I86" s="77">
        <f>I33+I42+I50+I54+I57+I66+I74+I77+I79</f>
        <v>-746860273.5400001</v>
      </c>
      <c r="J86" s="69">
        <f>J33+J42+J50+J54+J57+J66+J74+J77+J79</f>
        <v>-140142571.18000004</v>
      </c>
      <c r="K86" s="77">
        <f>K33+K42+K50+K54+K57+K66+K74+K77+K79</f>
        <v>-621776946.0500001</v>
      </c>
      <c r="L86" s="78">
        <f t="shared" si="5"/>
        <v>-761919517.2300001</v>
      </c>
    </row>
    <row r="87" spans="1:12" ht="12.75">
      <c r="A87" s="245" t="s">
        <v>403</v>
      </c>
      <c r="B87" s="243"/>
      <c r="C87" s="243"/>
      <c r="D87" s="243"/>
      <c r="E87" s="243"/>
      <c r="F87" s="8">
        <v>204</v>
      </c>
      <c r="G87" s="72">
        <f>SUM(G88:G94)-G95</f>
        <v>11549145.3</v>
      </c>
      <c r="H87" s="73">
        <f>SUM(H88:H94)-H95</f>
        <v>11983898</v>
      </c>
      <c r="I87" s="79">
        <f t="shared" si="4"/>
        <v>23533043.3</v>
      </c>
      <c r="J87" s="162">
        <f>SUM(J88:J94)-J95</f>
        <v>5807850.1</v>
      </c>
      <c r="K87" s="163">
        <f>SUM(K88:K94)-K95</f>
        <v>30298941.421161998</v>
      </c>
      <c r="L87" s="164">
        <f t="shared" si="5"/>
        <v>36106791.521161996</v>
      </c>
    </row>
    <row r="88" spans="1:12" ht="19.5" customHeight="1">
      <c r="A88" s="242" t="s">
        <v>264</v>
      </c>
      <c r="B88" s="243"/>
      <c r="C88" s="243"/>
      <c r="D88" s="243"/>
      <c r="E88" s="243"/>
      <c r="F88" s="8">
        <v>205</v>
      </c>
      <c r="G88" s="69"/>
      <c r="H88" s="70">
        <v>-213308</v>
      </c>
      <c r="I88" s="71">
        <f t="shared" si="4"/>
        <v>-213308</v>
      </c>
      <c r="J88" s="165"/>
      <c r="K88" s="166">
        <v>-4731901.16</v>
      </c>
      <c r="L88" s="164">
        <f t="shared" si="5"/>
        <v>-4731901.16</v>
      </c>
    </row>
    <row r="89" spans="1:12" ht="23.25" customHeight="1">
      <c r="A89" s="242" t="s">
        <v>265</v>
      </c>
      <c r="B89" s="243"/>
      <c r="C89" s="243"/>
      <c r="D89" s="243"/>
      <c r="E89" s="243"/>
      <c r="F89" s="8">
        <v>206</v>
      </c>
      <c r="G89" s="69">
        <v>11549145.3</v>
      </c>
      <c r="H89" s="70">
        <v>14878642</v>
      </c>
      <c r="I89" s="71">
        <f t="shared" si="4"/>
        <v>26427787.3</v>
      </c>
      <c r="J89" s="165">
        <v>5807850.1</v>
      </c>
      <c r="K89" s="166">
        <v>34899058.161162</v>
      </c>
      <c r="L89" s="164">
        <f t="shared" si="5"/>
        <v>40706908.261162</v>
      </c>
    </row>
    <row r="90" spans="1:12" ht="21.75" customHeight="1">
      <c r="A90" s="242" t="s">
        <v>266</v>
      </c>
      <c r="B90" s="243"/>
      <c r="C90" s="243"/>
      <c r="D90" s="243"/>
      <c r="E90" s="243"/>
      <c r="F90" s="8">
        <v>207</v>
      </c>
      <c r="G90" s="69"/>
      <c r="H90" s="70">
        <v>-2681436</v>
      </c>
      <c r="I90" s="71">
        <f t="shared" si="4"/>
        <v>-2681436</v>
      </c>
      <c r="J90" s="165"/>
      <c r="K90" s="166">
        <v>131784.42000000004</v>
      </c>
      <c r="L90" s="164">
        <f t="shared" si="5"/>
        <v>131784.42000000004</v>
      </c>
    </row>
    <row r="91" spans="1:12" ht="21" customHeight="1">
      <c r="A91" s="242" t="s">
        <v>267</v>
      </c>
      <c r="B91" s="243"/>
      <c r="C91" s="243"/>
      <c r="D91" s="243"/>
      <c r="E91" s="243"/>
      <c r="F91" s="8">
        <v>208</v>
      </c>
      <c r="G91" s="69"/>
      <c r="H91" s="70"/>
      <c r="I91" s="71">
        <f t="shared" si="4"/>
        <v>0</v>
      </c>
      <c r="J91" s="165"/>
      <c r="K91" s="166"/>
      <c r="L91" s="164">
        <f t="shared" si="5"/>
        <v>0</v>
      </c>
    </row>
    <row r="92" spans="1:12" ht="12.75">
      <c r="A92" s="242" t="s">
        <v>268</v>
      </c>
      <c r="B92" s="243"/>
      <c r="C92" s="243"/>
      <c r="D92" s="243"/>
      <c r="E92" s="243"/>
      <c r="F92" s="8">
        <v>209</v>
      </c>
      <c r="G92" s="69"/>
      <c r="H92" s="70"/>
      <c r="I92" s="71">
        <f t="shared" si="4"/>
        <v>0</v>
      </c>
      <c r="J92" s="165"/>
      <c r="K92" s="166"/>
      <c r="L92" s="164">
        <f t="shared" si="5"/>
        <v>0</v>
      </c>
    </row>
    <row r="93" spans="1:12" ht="22.5" customHeight="1">
      <c r="A93" s="242" t="s">
        <v>269</v>
      </c>
      <c r="B93" s="243"/>
      <c r="C93" s="243"/>
      <c r="D93" s="243"/>
      <c r="E93" s="243"/>
      <c r="F93" s="8">
        <v>210</v>
      </c>
      <c r="G93" s="69"/>
      <c r="H93" s="70"/>
      <c r="I93" s="71">
        <f t="shared" si="4"/>
        <v>0</v>
      </c>
      <c r="J93" s="165"/>
      <c r="K93" s="166"/>
      <c r="L93" s="164">
        <f t="shared" si="5"/>
        <v>0</v>
      </c>
    </row>
    <row r="94" spans="1:12" ht="12.75">
      <c r="A94" s="242" t="s">
        <v>270</v>
      </c>
      <c r="B94" s="243"/>
      <c r="C94" s="243"/>
      <c r="D94" s="243"/>
      <c r="E94" s="243"/>
      <c r="F94" s="8">
        <v>211</v>
      </c>
      <c r="G94" s="69"/>
      <c r="H94" s="70"/>
      <c r="I94" s="71">
        <f t="shared" si="4"/>
        <v>0</v>
      </c>
      <c r="J94" s="165"/>
      <c r="K94" s="166"/>
      <c r="L94" s="164">
        <f t="shared" si="5"/>
        <v>0</v>
      </c>
    </row>
    <row r="95" spans="1:12" ht="12.75">
      <c r="A95" s="242" t="s">
        <v>271</v>
      </c>
      <c r="B95" s="243"/>
      <c r="C95" s="243"/>
      <c r="D95" s="243"/>
      <c r="E95" s="243"/>
      <c r="F95" s="8">
        <v>212</v>
      </c>
      <c r="G95" s="69"/>
      <c r="H95" s="70"/>
      <c r="I95" s="71">
        <f t="shared" si="4"/>
        <v>0</v>
      </c>
      <c r="J95" s="165"/>
      <c r="K95" s="166"/>
      <c r="L95" s="164">
        <f t="shared" si="5"/>
        <v>0</v>
      </c>
    </row>
    <row r="96" spans="1:12" ht="12.75">
      <c r="A96" s="245" t="s">
        <v>207</v>
      </c>
      <c r="B96" s="243"/>
      <c r="C96" s="243"/>
      <c r="D96" s="243"/>
      <c r="E96" s="243"/>
      <c r="F96" s="8">
        <v>213</v>
      </c>
      <c r="G96" s="72">
        <f>G97+G98</f>
        <v>22140172.819999896</v>
      </c>
      <c r="H96" s="73">
        <f>H97+H98</f>
        <v>45739407.0400002</v>
      </c>
      <c r="I96" s="71">
        <f t="shared" si="4"/>
        <v>67879579.8600001</v>
      </c>
      <c r="J96" s="162">
        <f>J97+J98</f>
        <v>14094858.600000013</v>
      </c>
      <c r="K96" s="167">
        <f>K97+K98</f>
        <v>45407744.82116204</v>
      </c>
      <c r="L96" s="164">
        <f t="shared" si="5"/>
        <v>59502603.421162054</v>
      </c>
    </row>
    <row r="97" spans="1:12" ht="12.75">
      <c r="A97" s="245" t="s">
        <v>256</v>
      </c>
      <c r="B97" s="246"/>
      <c r="C97" s="246"/>
      <c r="D97" s="246"/>
      <c r="E97" s="247"/>
      <c r="F97" s="8">
        <v>214</v>
      </c>
      <c r="G97" s="69">
        <v>21813270.1179299</v>
      </c>
      <c r="H97" s="70">
        <v>45471644.07337</v>
      </c>
      <c r="I97" s="71">
        <f t="shared" si="4"/>
        <v>67284914.1912999</v>
      </c>
      <c r="J97" s="165">
        <v>13869798.870000012</v>
      </c>
      <c r="K97" s="166">
        <v>44473361.88543876</v>
      </c>
      <c r="L97" s="164">
        <f t="shared" si="5"/>
        <v>58343160.755438775</v>
      </c>
    </row>
    <row r="98" spans="1:12" ht="12.75">
      <c r="A98" s="245" t="s">
        <v>257</v>
      </c>
      <c r="B98" s="246"/>
      <c r="C98" s="246"/>
      <c r="D98" s="246"/>
      <c r="E98" s="247"/>
      <c r="F98" s="8">
        <v>215</v>
      </c>
      <c r="G98" s="69">
        <v>326902.702069999</v>
      </c>
      <c r="H98" s="70">
        <v>267762.966630195</v>
      </c>
      <c r="I98" s="71">
        <f t="shared" si="4"/>
        <v>594665.668700194</v>
      </c>
      <c r="J98" s="165">
        <v>225059.73</v>
      </c>
      <c r="K98" s="166">
        <v>934382.9357232782</v>
      </c>
      <c r="L98" s="164">
        <f t="shared" si="5"/>
        <v>1159442.6657232782</v>
      </c>
    </row>
    <row r="99" spans="1:12" ht="12.75">
      <c r="A99" s="248" t="s">
        <v>296</v>
      </c>
      <c r="B99" s="251"/>
      <c r="C99" s="251"/>
      <c r="D99" s="251"/>
      <c r="E99" s="251"/>
      <c r="F99" s="9">
        <v>216</v>
      </c>
      <c r="G99" s="74">
        <v>0</v>
      </c>
      <c r="H99" s="75">
        <v>0</v>
      </c>
      <c r="I99" s="76">
        <f t="shared" si="4"/>
        <v>0</v>
      </c>
      <c r="J99" s="168">
        <v>0</v>
      </c>
      <c r="K99" s="169">
        <v>0</v>
      </c>
      <c r="L99" s="170">
        <f t="shared" si="5"/>
        <v>0</v>
      </c>
    </row>
    <row r="100" spans="1:12" ht="12.75">
      <c r="A100" s="274" t="s">
        <v>374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G85 G86 J85:K86 H85:I86" unlockedFormula="1"/>
    <ignoredError sqref="I96 I16 I33:I38 I42:I50 I54 I57:I66 I75:I82 I7 I87" formula="1"/>
    <ignoredError sqref="G18:H18 G74:H74 J74:K74 J18:K18 G24:H24 J24:L24 J34:K34" formulaRange="1"/>
    <ignoredError sqref="I74 I18 I24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D71" sqref="D71"/>
    </sheetView>
  </sheetViews>
  <sheetFormatPr defaultColWidth="9.140625" defaultRowHeight="12.75"/>
  <cols>
    <col min="1" max="5" width="9.140625" style="53" customWidth="1"/>
    <col min="6" max="6" width="27.140625" style="53" customWidth="1"/>
    <col min="7" max="7" width="9.140625" style="53" hidden="1" customWidth="1"/>
    <col min="8" max="8" width="9.28125" style="53" hidden="1" customWidth="1"/>
    <col min="9" max="16384" width="9.140625" style="53" customWidth="1"/>
  </cols>
  <sheetData>
    <row r="1" spans="1:10" ht="12.75">
      <c r="A1" s="294" t="s">
        <v>210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10" ht="12.75">
      <c r="A2" s="297" t="s">
        <v>430</v>
      </c>
      <c r="B2" s="298"/>
      <c r="C2" s="298"/>
      <c r="D2" s="298"/>
      <c r="E2" s="298"/>
      <c r="F2" s="298"/>
      <c r="G2" s="298"/>
      <c r="H2" s="298"/>
      <c r="I2" s="298"/>
      <c r="J2" s="296"/>
    </row>
    <row r="3" spans="1:11" ht="12.75">
      <c r="A3" s="136"/>
      <c r="B3" s="178"/>
      <c r="C3" s="178"/>
      <c r="D3" s="292"/>
      <c r="E3" s="292"/>
      <c r="F3" s="178"/>
      <c r="G3" s="178"/>
      <c r="H3" s="178"/>
      <c r="I3" s="178"/>
      <c r="J3" s="179"/>
      <c r="K3" s="180" t="s">
        <v>58</v>
      </c>
    </row>
    <row r="4" spans="1:11" ht="33.75">
      <c r="A4" s="299" t="s">
        <v>6</v>
      </c>
      <c r="B4" s="299"/>
      <c r="C4" s="299"/>
      <c r="D4" s="299"/>
      <c r="E4" s="299"/>
      <c r="F4" s="299"/>
      <c r="G4" s="299"/>
      <c r="H4" s="299"/>
      <c r="I4" s="59" t="s">
        <v>62</v>
      </c>
      <c r="J4" s="60" t="s">
        <v>370</v>
      </c>
      <c r="K4" s="60" t="s">
        <v>371</v>
      </c>
    </row>
    <row r="5" spans="1:11" ht="12.75" customHeight="1">
      <c r="A5" s="300">
        <v>1</v>
      </c>
      <c r="B5" s="300"/>
      <c r="C5" s="300"/>
      <c r="D5" s="300"/>
      <c r="E5" s="300"/>
      <c r="F5" s="300"/>
      <c r="G5" s="300"/>
      <c r="H5" s="300"/>
      <c r="I5" s="61">
        <v>2</v>
      </c>
      <c r="J5" s="62" t="s">
        <v>60</v>
      </c>
      <c r="K5" s="62" t="s">
        <v>61</v>
      </c>
    </row>
    <row r="6" spans="1:12" ht="12.75">
      <c r="A6" s="301" t="s">
        <v>211</v>
      </c>
      <c r="B6" s="302"/>
      <c r="C6" s="302"/>
      <c r="D6" s="302"/>
      <c r="E6" s="302"/>
      <c r="F6" s="302"/>
      <c r="G6" s="302"/>
      <c r="H6" s="302"/>
      <c r="I6" s="154">
        <v>1</v>
      </c>
      <c r="J6" s="58">
        <f>J7+J18+J36</f>
        <v>330798890</v>
      </c>
      <c r="K6" s="58">
        <f>K7+K18+K36</f>
        <v>-354611296</v>
      </c>
      <c r="L6" s="177"/>
    </row>
    <row r="7" spans="1:12" ht="12.75">
      <c r="A7" s="287" t="s">
        <v>212</v>
      </c>
      <c r="B7" s="293"/>
      <c r="C7" s="293"/>
      <c r="D7" s="293"/>
      <c r="E7" s="293"/>
      <c r="F7" s="293"/>
      <c r="G7" s="293"/>
      <c r="H7" s="293"/>
      <c r="I7" s="155">
        <v>2</v>
      </c>
      <c r="J7" s="54">
        <f>J8+J9</f>
        <v>48665453</v>
      </c>
      <c r="K7" s="54">
        <f>K8+K9</f>
        <v>-85002148</v>
      </c>
      <c r="L7" s="177"/>
    </row>
    <row r="8" spans="1:12" ht="12.75">
      <c r="A8" s="289" t="s">
        <v>85</v>
      </c>
      <c r="B8" s="293"/>
      <c r="C8" s="293"/>
      <c r="D8" s="293"/>
      <c r="E8" s="293"/>
      <c r="F8" s="293"/>
      <c r="G8" s="293"/>
      <c r="H8" s="293"/>
      <c r="I8" s="155">
        <v>3</v>
      </c>
      <c r="J8" s="16">
        <v>55955282</v>
      </c>
      <c r="K8" s="16">
        <v>28118752</v>
      </c>
      <c r="L8" s="177"/>
    </row>
    <row r="9" spans="1:12" ht="12.75">
      <c r="A9" s="289" t="s">
        <v>86</v>
      </c>
      <c r="B9" s="293"/>
      <c r="C9" s="293"/>
      <c r="D9" s="293"/>
      <c r="E9" s="293"/>
      <c r="F9" s="293"/>
      <c r="G9" s="293"/>
      <c r="H9" s="293"/>
      <c r="I9" s="155">
        <v>4</v>
      </c>
      <c r="J9" s="54">
        <f>SUM(J10:J17)</f>
        <v>-7289829</v>
      </c>
      <c r="K9" s="54">
        <f>SUM(K10:K17)</f>
        <v>-113120900</v>
      </c>
      <c r="L9" s="177"/>
    </row>
    <row r="10" spans="1:12" ht="12.75">
      <c r="A10" s="289" t="s">
        <v>115</v>
      </c>
      <c r="B10" s="293"/>
      <c r="C10" s="293"/>
      <c r="D10" s="293"/>
      <c r="E10" s="293"/>
      <c r="F10" s="293"/>
      <c r="G10" s="293"/>
      <c r="H10" s="293"/>
      <c r="I10" s="155">
        <v>5</v>
      </c>
      <c r="J10" s="16">
        <v>15926530</v>
      </c>
      <c r="K10" s="16">
        <v>15165051</v>
      </c>
      <c r="L10" s="177"/>
    </row>
    <row r="11" spans="1:12" ht="12.75">
      <c r="A11" s="289" t="s">
        <v>116</v>
      </c>
      <c r="B11" s="293"/>
      <c r="C11" s="293"/>
      <c r="D11" s="293"/>
      <c r="E11" s="293"/>
      <c r="F11" s="293"/>
      <c r="G11" s="293"/>
      <c r="H11" s="293"/>
      <c r="I11" s="155">
        <v>6</v>
      </c>
      <c r="J11" s="16">
        <v>2429889</v>
      </c>
      <c r="K11" s="16">
        <v>1951528</v>
      </c>
      <c r="L11" s="177"/>
    </row>
    <row r="12" spans="1:12" ht="12.75">
      <c r="A12" s="289" t="s">
        <v>117</v>
      </c>
      <c r="B12" s="293"/>
      <c r="C12" s="293"/>
      <c r="D12" s="293"/>
      <c r="E12" s="293"/>
      <c r="F12" s="293"/>
      <c r="G12" s="293"/>
      <c r="H12" s="293"/>
      <c r="I12" s="155">
        <v>7</v>
      </c>
      <c r="J12" s="16">
        <v>23021630</v>
      </c>
      <c r="K12" s="16">
        <v>-838298</v>
      </c>
      <c r="L12" s="177"/>
    </row>
    <row r="13" spans="1:12" ht="12.75">
      <c r="A13" s="289" t="s">
        <v>118</v>
      </c>
      <c r="B13" s="293"/>
      <c r="C13" s="293"/>
      <c r="D13" s="293"/>
      <c r="E13" s="293"/>
      <c r="F13" s="293"/>
      <c r="G13" s="293"/>
      <c r="H13" s="293"/>
      <c r="I13" s="155">
        <v>8</v>
      </c>
      <c r="J13" s="16">
        <v>52339</v>
      </c>
      <c r="K13" s="16">
        <v>-359959</v>
      </c>
      <c r="L13" s="177"/>
    </row>
    <row r="14" spans="1:12" ht="12.75">
      <c r="A14" s="289" t="s">
        <v>119</v>
      </c>
      <c r="B14" s="293"/>
      <c r="C14" s="293"/>
      <c r="D14" s="293"/>
      <c r="E14" s="293"/>
      <c r="F14" s="293"/>
      <c r="G14" s="293"/>
      <c r="H14" s="293"/>
      <c r="I14" s="155">
        <v>9</v>
      </c>
      <c r="J14" s="16">
        <v>-52390361</v>
      </c>
      <c r="K14" s="16">
        <v>-52772108</v>
      </c>
      <c r="L14" s="177"/>
    </row>
    <row r="15" spans="1:12" ht="12.75">
      <c r="A15" s="289" t="s">
        <v>120</v>
      </c>
      <c r="B15" s="293"/>
      <c r="C15" s="293"/>
      <c r="D15" s="293"/>
      <c r="E15" s="293"/>
      <c r="F15" s="293"/>
      <c r="G15" s="293"/>
      <c r="H15" s="293"/>
      <c r="I15" s="155">
        <v>10</v>
      </c>
      <c r="J15" s="16"/>
      <c r="K15" s="16">
        <v>-58572857</v>
      </c>
      <c r="L15" s="177"/>
    </row>
    <row r="16" spans="1:12" ht="21" customHeight="1">
      <c r="A16" s="289" t="s">
        <v>121</v>
      </c>
      <c r="B16" s="293"/>
      <c r="C16" s="293"/>
      <c r="D16" s="293"/>
      <c r="E16" s="293"/>
      <c r="F16" s="293"/>
      <c r="G16" s="293"/>
      <c r="H16" s="293"/>
      <c r="I16" s="155">
        <v>11</v>
      </c>
      <c r="J16" s="16">
        <v>-937159</v>
      </c>
      <c r="K16" s="16">
        <v>-986907</v>
      </c>
      <c r="L16" s="177"/>
    </row>
    <row r="17" spans="1:12" ht="12.75">
      <c r="A17" s="289" t="s">
        <v>122</v>
      </c>
      <c r="B17" s="293"/>
      <c r="C17" s="293"/>
      <c r="D17" s="293"/>
      <c r="E17" s="293"/>
      <c r="F17" s="293"/>
      <c r="G17" s="293"/>
      <c r="H17" s="293"/>
      <c r="I17" s="155">
        <v>12</v>
      </c>
      <c r="J17" s="16">
        <v>4607303</v>
      </c>
      <c r="K17" s="16">
        <v>-16707350</v>
      </c>
      <c r="L17" s="177"/>
    </row>
    <row r="18" spans="1:12" ht="12.75">
      <c r="A18" s="287" t="s">
        <v>123</v>
      </c>
      <c r="B18" s="293"/>
      <c r="C18" s="293"/>
      <c r="D18" s="293"/>
      <c r="E18" s="293"/>
      <c r="F18" s="293"/>
      <c r="G18" s="293"/>
      <c r="H18" s="293"/>
      <c r="I18" s="155">
        <v>13</v>
      </c>
      <c r="J18" s="55">
        <f>SUM(J19:J35)</f>
        <v>292848547</v>
      </c>
      <c r="K18" s="55">
        <f>SUM(K19:K35)</f>
        <v>-270324475</v>
      </c>
      <c r="L18" s="177"/>
    </row>
    <row r="19" spans="1:12" ht="12.75">
      <c r="A19" s="289" t="s">
        <v>124</v>
      </c>
      <c r="B19" s="293"/>
      <c r="C19" s="293"/>
      <c r="D19" s="293"/>
      <c r="E19" s="293"/>
      <c r="F19" s="293"/>
      <c r="G19" s="293"/>
      <c r="H19" s="293"/>
      <c r="I19" s="155">
        <v>14</v>
      </c>
      <c r="J19" s="16">
        <v>-8136256</v>
      </c>
      <c r="K19" s="16">
        <v>-367421039</v>
      </c>
      <c r="L19" s="177"/>
    </row>
    <row r="20" spans="1:12" ht="19.5" customHeight="1">
      <c r="A20" s="289" t="s">
        <v>147</v>
      </c>
      <c r="B20" s="293"/>
      <c r="C20" s="293"/>
      <c r="D20" s="293"/>
      <c r="E20" s="293"/>
      <c r="F20" s="293"/>
      <c r="G20" s="293"/>
      <c r="H20" s="293"/>
      <c r="I20" s="155">
        <v>15</v>
      </c>
      <c r="J20" s="16">
        <v>177155262</v>
      </c>
      <c r="K20" s="16">
        <v>-63942059</v>
      </c>
      <c r="L20" s="177"/>
    </row>
    <row r="21" spans="1:12" ht="12.75">
      <c r="A21" s="289" t="s">
        <v>125</v>
      </c>
      <c r="B21" s="293"/>
      <c r="C21" s="293"/>
      <c r="D21" s="293"/>
      <c r="E21" s="293"/>
      <c r="F21" s="293"/>
      <c r="G21" s="293"/>
      <c r="H21" s="293"/>
      <c r="I21" s="155">
        <v>16</v>
      </c>
      <c r="J21" s="16">
        <v>129910981</v>
      </c>
      <c r="K21" s="16">
        <v>156568529</v>
      </c>
      <c r="L21" s="177"/>
    </row>
    <row r="22" spans="1:12" ht="22.5" customHeight="1">
      <c r="A22" s="289" t="s">
        <v>126</v>
      </c>
      <c r="B22" s="293"/>
      <c r="C22" s="293"/>
      <c r="D22" s="293"/>
      <c r="E22" s="293"/>
      <c r="F22" s="293"/>
      <c r="G22" s="293"/>
      <c r="H22" s="293"/>
      <c r="I22" s="155">
        <v>17</v>
      </c>
      <c r="J22" s="16"/>
      <c r="K22" s="16"/>
      <c r="L22" s="177"/>
    </row>
    <row r="23" spans="1:12" ht="21" customHeight="1">
      <c r="A23" s="289" t="s">
        <v>127</v>
      </c>
      <c r="B23" s="293"/>
      <c r="C23" s="293"/>
      <c r="D23" s="293"/>
      <c r="E23" s="293"/>
      <c r="F23" s="293"/>
      <c r="G23" s="293"/>
      <c r="H23" s="293"/>
      <c r="I23" s="155">
        <v>18</v>
      </c>
      <c r="J23" s="16">
        <v>795732</v>
      </c>
      <c r="K23" s="16">
        <v>1057619</v>
      </c>
      <c r="L23" s="177"/>
    </row>
    <row r="24" spans="1:12" ht="12.75">
      <c r="A24" s="289" t="s">
        <v>128</v>
      </c>
      <c r="B24" s="293"/>
      <c r="C24" s="293"/>
      <c r="D24" s="293"/>
      <c r="E24" s="293"/>
      <c r="F24" s="293"/>
      <c r="G24" s="293"/>
      <c r="H24" s="293"/>
      <c r="I24" s="155">
        <v>19</v>
      </c>
      <c r="J24" s="16">
        <v>-68894280</v>
      </c>
      <c r="K24" s="16">
        <v>-32773177</v>
      </c>
      <c r="L24" s="177"/>
    </row>
    <row r="25" spans="1:12" ht="12.75">
      <c r="A25" s="289" t="s">
        <v>129</v>
      </c>
      <c r="B25" s="293"/>
      <c r="C25" s="293"/>
      <c r="D25" s="293"/>
      <c r="E25" s="293"/>
      <c r="F25" s="293"/>
      <c r="G25" s="293"/>
      <c r="H25" s="293"/>
      <c r="I25" s="155">
        <v>20</v>
      </c>
      <c r="J25" s="16">
        <v>12034</v>
      </c>
      <c r="K25" s="16">
        <v>629327</v>
      </c>
      <c r="L25" s="177"/>
    </row>
    <row r="26" spans="1:12" ht="12.75">
      <c r="A26" s="289" t="s">
        <v>130</v>
      </c>
      <c r="B26" s="293"/>
      <c r="C26" s="293"/>
      <c r="D26" s="293"/>
      <c r="E26" s="293"/>
      <c r="F26" s="293"/>
      <c r="G26" s="293"/>
      <c r="H26" s="293"/>
      <c r="I26" s="155">
        <v>21</v>
      </c>
      <c r="J26" s="16">
        <v>-206485048</v>
      </c>
      <c r="K26" s="16">
        <v>-170394085</v>
      </c>
      <c r="L26" s="177"/>
    </row>
    <row r="27" spans="1:12" ht="12.75">
      <c r="A27" s="289" t="s">
        <v>131</v>
      </c>
      <c r="B27" s="293"/>
      <c r="C27" s="293"/>
      <c r="D27" s="293"/>
      <c r="E27" s="293"/>
      <c r="F27" s="293"/>
      <c r="G27" s="293"/>
      <c r="H27" s="293"/>
      <c r="I27" s="155">
        <v>22</v>
      </c>
      <c r="J27" s="16"/>
      <c r="K27" s="16"/>
      <c r="L27" s="177"/>
    </row>
    <row r="28" spans="1:12" ht="21" customHeight="1">
      <c r="A28" s="289" t="s">
        <v>146</v>
      </c>
      <c r="B28" s="293"/>
      <c r="C28" s="293"/>
      <c r="D28" s="293"/>
      <c r="E28" s="293"/>
      <c r="F28" s="293"/>
      <c r="G28" s="293"/>
      <c r="H28" s="293"/>
      <c r="I28" s="155">
        <v>23</v>
      </c>
      <c r="J28" s="16">
        <v>11562998</v>
      </c>
      <c r="K28" s="16">
        <v>12535286</v>
      </c>
      <c r="L28" s="177"/>
    </row>
    <row r="29" spans="1:12" ht="12.75">
      <c r="A29" s="289" t="s">
        <v>132</v>
      </c>
      <c r="B29" s="293"/>
      <c r="C29" s="293"/>
      <c r="D29" s="293"/>
      <c r="E29" s="293"/>
      <c r="F29" s="293"/>
      <c r="G29" s="293"/>
      <c r="H29" s="293"/>
      <c r="I29" s="155">
        <v>24</v>
      </c>
      <c r="J29" s="16">
        <v>266916915</v>
      </c>
      <c r="K29" s="16">
        <v>192052367</v>
      </c>
      <c r="L29" s="177"/>
    </row>
    <row r="30" spans="1:12" ht="19.5" customHeight="1">
      <c r="A30" s="289" t="s">
        <v>133</v>
      </c>
      <c r="B30" s="293"/>
      <c r="C30" s="293"/>
      <c r="D30" s="293"/>
      <c r="E30" s="293"/>
      <c r="F30" s="293"/>
      <c r="G30" s="293"/>
      <c r="H30" s="293"/>
      <c r="I30" s="155">
        <v>25</v>
      </c>
      <c r="J30" s="16">
        <v>-795732</v>
      </c>
      <c r="K30" s="16">
        <v>-1057619</v>
      </c>
      <c r="L30" s="177"/>
    </row>
    <row r="31" spans="1:12" ht="12.75">
      <c r="A31" s="289" t="s">
        <v>134</v>
      </c>
      <c r="B31" s="293"/>
      <c r="C31" s="293"/>
      <c r="D31" s="293"/>
      <c r="E31" s="293"/>
      <c r="F31" s="293"/>
      <c r="G31" s="293"/>
      <c r="H31" s="293"/>
      <c r="I31" s="155">
        <v>26</v>
      </c>
      <c r="J31" s="16">
        <v>-4226650</v>
      </c>
      <c r="K31" s="16">
        <v>2393609</v>
      </c>
      <c r="L31" s="177"/>
    </row>
    <row r="32" spans="1:12" ht="12.75">
      <c r="A32" s="289" t="s">
        <v>135</v>
      </c>
      <c r="B32" s="293"/>
      <c r="C32" s="293"/>
      <c r="D32" s="293"/>
      <c r="E32" s="293"/>
      <c r="F32" s="293"/>
      <c r="G32" s="293"/>
      <c r="H32" s="293"/>
      <c r="I32" s="155">
        <v>27</v>
      </c>
      <c r="J32" s="16"/>
      <c r="K32" s="16"/>
      <c r="L32" s="177"/>
    </row>
    <row r="33" spans="1:12" ht="12.75">
      <c r="A33" s="289" t="s">
        <v>136</v>
      </c>
      <c r="B33" s="293"/>
      <c r="C33" s="293"/>
      <c r="D33" s="293"/>
      <c r="E33" s="293"/>
      <c r="F33" s="293"/>
      <c r="G33" s="293"/>
      <c r="H33" s="293"/>
      <c r="I33" s="155">
        <v>28</v>
      </c>
      <c r="J33" s="16">
        <v>-8752519</v>
      </c>
      <c r="K33" s="16">
        <v>-1273227</v>
      </c>
      <c r="L33" s="177"/>
    </row>
    <row r="34" spans="1:12" ht="12.75">
      <c r="A34" s="289" t="s">
        <v>137</v>
      </c>
      <c r="B34" s="293"/>
      <c r="C34" s="293"/>
      <c r="D34" s="293"/>
      <c r="E34" s="293"/>
      <c r="F34" s="293"/>
      <c r="G34" s="293"/>
      <c r="H34" s="293"/>
      <c r="I34" s="155">
        <v>29</v>
      </c>
      <c r="J34" s="16">
        <v>16665901</v>
      </c>
      <c r="K34" s="16">
        <v>18466479</v>
      </c>
      <c r="L34" s="177"/>
    </row>
    <row r="35" spans="1:12" ht="21" customHeight="1">
      <c r="A35" s="289" t="s">
        <v>138</v>
      </c>
      <c r="B35" s="293"/>
      <c r="C35" s="293"/>
      <c r="D35" s="293"/>
      <c r="E35" s="293"/>
      <c r="F35" s="293"/>
      <c r="G35" s="293"/>
      <c r="H35" s="293"/>
      <c r="I35" s="155">
        <v>30</v>
      </c>
      <c r="J35" s="16">
        <v>-12880791</v>
      </c>
      <c r="K35" s="16">
        <v>-17166485</v>
      </c>
      <c r="L35" s="177"/>
    </row>
    <row r="36" spans="1:12" ht="12.75">
      <c r="A36" s="287" t="s">
        <v>139</v>
      </c>
      <c r="B36" s="293"/>
      <c r="C36" s="293"/>
      <c r="D36" s="293"/>
      <c r="E36" s="293"/>
      <c r="F36" s="293"/>
      <c r="G36" s="293"/>
      <c r="H36" s="293"/>
      <c r="I36" s="155">
        <v>31</v>
      </c>
      <c r="J36" s="16">
        <v>-10715110</v>
      </c>
      <c r="K36" s="16">
        <v>715327</v>
      </c>
      <c r="L36" s="177"/>
    </row>
    <row r="37" spans="1:12" ht="12.75">
      <c r="A37" s="287" t="s">
        <v>92</v>
      </c>
      <c r="B37" s="293"/>
      <c r="C37" s="293"/>
      <c r="D37" s="293"/>
      <c r="E37" s="293"/>
      <c r="F37" s="293"/>
      <c r="G37" s="293"/>
      <c r="H37" s="293"/>
      <c r="I37" s="155">
        <v>32</v>
      </c>
      <c r="J37" s="55">
        <f>SUM(J38:J51)</f>
        <v>-270655579</v>
      </c>
      <c r="K37" s="55">
        <f>SUM(K38:K51)</f>
        <v>335879345</v>
      </c>
      <c r="L37" s="177"/>
    </row>
    <row r="38" spans="1:12" ht="12.75">
      <c r="A38" s="289" t="s">
        <v>140</v>
      </c>
      <c r="B38" s="293"/>
      <c r="C38" s="293"/>
      <c r="D38" s="293"/>
      <c r="E38" s="293"/>
      <c r="F38" s="293"/>
      <c r="G38" s="293"/>
      <c r="H38" s="293"/>
      <c r="I38" s="155">
        <v>33</v>
      </c>
      <c r="J38" s="16">
        <v>17402754</v>
      </c>
      <c r="K38" s="16">
        <v>322848</v>
      </c>
      <c r="L38" s="177"/>
    </row>
    <row r="39" spans="1:12" ht="12.75">
      <c r="A39" s="289" t="s">
        <v>141</v>
      </c>
      <c r="B39" s="293"/>
      <c r="C39" s="293"/>
      <c r="D39" s="293"/>
      <c r="E39" s="293"/>
      <c r="F39" s="293"/>
      <c r="G39" s="293"/>
      <c r="H39" s="293"/>
      <c r="I39" s="155">
        <v>34</v>
      </c>
      <c r="J39" s="16">
        <v>-12152354</v>
      </c>
      <c r="K39" s="16">
        <v>-19944591</v>
      </c>
      <c r="L39" s="177"/>
    </row>
    <row r="40" spans="1:12" ht="12.75">
      <c r="A40" s="289" t="s">
        <v>142</v>
      </c>
      <c r="B40" s="293"/>
      <c r="C40" s="293"/>
      <c r="D40" s="293"/>
      <c r="E40" s="293"/>
      <c r="F40" s="293"/>
      <c r="G40" s="293"/>
      <c r="H40" s="293"/>
      <c r="I40" s="155">
        <v>35</v>
      </c>
      <c r="J40" s="16"/>
      <c r="K40" s="16">
        <v>1315432</v>
      </c>
      <c r="L40" s="177"/>
    </row>
    <row r="41" spans="1:12" ht="12.75">
      <c r="A41" s="289" t="s">
        <v>143</v>
      </c>
      <c r="B41" s="293"/>
      <c r="C41" s="293"/>
      <c r="D41" s="293"/>
      <c r="E41" s="293"/>
      <c r="F41" s="293"/>
      <c r="G41" s="293"/>
      <c r="H41" s="293"/>
      <c r="I41" s="155">
        <v>36</v>
      </c>
      <c r="J41" s="16">
        <v>-2393377</v>
      </c>
      <c r="K41" s="16">
        <v>-1799922</v>
      </c>
      <c r="L41" s="177"/>
    </row>
    <row r="42" spans="1:12" ht="21" customHeight="1">
      <c r="A42" s="289" t="s">
        <v>144</v>
      </c>
      <c r="B42" s="293"/>
      <c r="C42" s="293"/>
      <c r="D42" s="293"/>
      <c r="E42" s="293"/>
      <c r="F42" s="293"/>
      <c r="G42" s="293"/>
      <c r="H42" s="293"/>
      <c r="I42" s="155">
        <v>37</v>
      </c>
      <c r="J42" s="16"/>
      <c r="K42" s="16"/>
      <c r="L42" s="177"/>
    </row>
    <row r="43" spans="1:12" ht="21.75" customHeight="1">
      <c r="A43" s="289" t="s">
        <v>145</v>
      </c>
      <c r="B43" s="293"/>
      <c r="C43" s="293"/>
      <c r="D43" s="293"/>
      <c r="E43" s="293"/>
      <c r="F43" s="293"/>
      <c r="G43" s="293"/>
      <c r="H43" s="293"/>
      <c r="I43" s="155">
        <v>38</v>
      </c>
      <c r="J43" s="16">
        <v>-1188002</v>
      </c>
      <c r="K43" s="16">
        <v>-7019870</v>
      </c>
      <c r="L43" s="177"/>
    </row>
    <row r="44" spans="1:12" ht="23.25" customHeight="1">
      <c r="A44" s="289" t="s">
        <v>148</v>
      </c>
      <c r="B44" s="293"/>
      <c r="C44" s="293"/>
      <c r="D44" s="293"/>
      <c r="E44" s="293"/>
      <c r="F44" s="293"/>
      <c r="G44" s="293"/>
      <c r="H44" s="293"/>
      <c r="I44" s="155">
        <v>39</v>
      </c>
      <c r="J44" s="16">
        <v>-15587830</v>
      </c>
      <c r="K44" s="16">
        <v>57758860</v>
      </c>
      <c r="L44" s="177"/>
    </row>
    <row r="45" spans="1:12" ht="12.75">
      <c r="A45" s="289" t="s">
        <v>247</v>
      </c>
      <c r="B45" s="293"/>
      <c r="C45" s="293"/>
      <c r="D45" s="293"/>
      <c r="E45" s="293"/>
      <c r="F45" s="293"/>
      <c r="G45" s="293"/>
      <c r="H45" s="293"/>
      <c r="I45" s="155">
        <v>40</v>
      </c>
      <c r="J45" s="16">
        <v>20150001</v>
      </c>
      <c r="K45" s="16">
        <v>326848884</v>
      </c>
      <c r="L45" s="177"/>
    </row>
    <row r="46" spans="1:12" ht="12.75">
      <c r="A46" s="289" t="s">
        <v>248</v>
      </c>
      <c r="B46" s="293"/>
      <c r="C46" s="293"/>
      <c r="D46" s="293"/>
      <c r="E46" s="293"/>
      <c r="F46" s="293"/>
      <c r="G46" s="293"/>
      <c r="H46" s="293"/>
      <c r="I46" s="155">
        <v>41</v>
      </c>
      <c r="J46" s="16">
        <v>-193264554</v>
      </c>
      <c r="K46" s="16">
        <v>-23628460</v>
      </c>
      <c r="L46" s="177"/>
    </row>
    <row r="47" spans="1:12" ht="12.75">
      <c r="A47" s="289" t="s">
        <v>249</v>
      </c>
      <c r="B47" s="293"/>
      <c r="C47" s="293"/>
      <c r="D47" s="293"/>
      <c r="E47" s="293"/>
      <c r="F47" s="293"/>
      <c r="G47" s="293"/>
      <c r="H47" s="293"/>
      <c r="I47" s="155">
        <v>42</v>
      </c>
      <c r="J47" s="16"/>
      <c r="K47" s="16"/>
      <c r="L47" s="177"/>
    </row>
    <row r="48" spans="1:12" ht="12.75">
      <c r="A48" s="289" t="s">
        <v>250</v>
      </c>
      <c r="B48" s="293"/>
      <c r="C48" s="293"/>
      <c r="D48" s="293"/>
      <c r="E48" s="293"/>
      <c r="F48" s="293"/>
      <c r="G48" s="293"/>
      <c r="H48" s="293"/>
      <c r="I48" s="155">
        <v>43</v>
      </c>
      <c r="J48" s="16"/>
      <c r="K48" s="16"/>
      <c r="L48" s="177"/>
    </row>
    <row r="49" spans="1:12" ht="12.75">
      <c r="A49" s="289" t="s">
        <v>251</v>
      </c>
      <c r="B49" s="288"/>
      <c r="C49" s="288"/>
      <c r="D49" s="288"/>
      <c r="E49" s="288"/>
      <c r="F49" s="288"/>
      <c r="G49" s="288"/>
      <c r="H49" s="288"/>
      <c r="I49" s="155">
        <v>44</v>
      </c>
      <c r="J49" s="16">
        <v>241035</v>
      </c>
      <c r="K49" s="16">
        <v>4547</v>
      </c>
      <c r="L49" s="177"/>
    </row>
    <row r="50" spans="1:12" ht="12.75">
      <c r="A50" s="289" t="s">
        <v>275</v>
      </c>
      <c r="B50" s="288"/>
      <c r="C50" s="288"/>
      <c r="D50" s="288"/>
      <c r="E50" s="288"/>
      <c r="F50" s="288"/>
      <c r="G50" s="288"/>
      <c r="H50" s="288"/>
      <c r="I50" s="155">
        <v>45</v>
      </c>
      <c r="J50" s="16">
        <v>104874611</v>
      </c>
      <c r="K50" s="16">
        <v>20035638</v>
      </c>
      <c r="L50" s="177"/>
    </row>
    <row r="51" spans="1:12" ht="12.75">
      <c r="A51" s="289" t="s">
        <v>276</v>
      </c>
      <c r="B51" s="288"/>
      <c r="C51" s="288"/>
      <c r="D51" s="288"/>
      <c r="E51" s="288"/>
      <c r="F51" s="288"/>
      <c r="G51" s="288"/>
      <c r="H51" s="288"/>
      <c r="I51" s="155">
        <v>46</v>
      </c>
      <c r="J51" s="16">
        <v>-188737863</v>
      </c>
      <c r="K51" s="16">
        <v>-18014021</v>
      </c>
      <c r="L51" s="177"/>
    </row>
    <row r="52" spans="1:12" ht="12.75">
      <c r="A52" s="287" t="s">
        <v>93</v>
      </c>
      <c r="B52" s="288"/>
      <c r="C52" s="288"/>
      <c r="D52" s="288"/>
      <c r="E52" s="288"/>
      <c r="F52" s="288"/>
      <c r="G52" s="288"/>
      <c r="H52" s="288"/>
      <c r="I52" s="155">
        <v>47</v>
      </c>
      <c r="J52" s="55">
        <f>SUM(J53:J57)</f>
        <v>-50387647</v>
      </c>
      <c r="K52" s="55">
        <f>SUM(K53:K57)</f>
        <v>-229101</v>
      </c>
      <c r="L52" s="177"/>
    </row>
    <row r="53" spans="1:12" ht="12.75">
      <c r="A53" s="289" t="s">
        <v>277</v>
      </c>
      <c r="B53" s="288"/>
      <c r="C53" s="288"/>
      <c r="D53" s="288"/>
      <c r="E53" s="288"/>
      <c r="F53" s="288"/>
      <c r="G53" s="288"/>
      <c r="H53" s="288"/>
      <c r="I53" s="155">
        <v>48</v>
      </c>
      <c r="J53" s="16"/>
      <c r="K53" s="16"/>
      <c r="L53" s="177"/>
    </row>
    <row r="54" spans="1:12" ht="12.75">
      <c r="A54" s="289" t="s">
        <v>278</v>
      </c>
      <c r="B54" s="288"/>
      <c r="C54" s="288"/>
      <c r="D54" s="288"/>
      <c r="E54" s="288"/>
      <c r="F54" s="288"/>
      <c r="G54" s="288"/>
      <c r="H54" s="288"/>
      <c r="I54" s="155">
        <v>49</v>
      </c>
      <c r="J54" s="16">
        <v>41837</v>
      </c>
      <c r="K54" s="16">
        <v>350169726</v>
      </c>
      <c r="L54" s="177"/>
    </row>
    <row r="55" spans="1:12" ht="12.75">
      <c r="A55" s="289" t="s">
        <v>279</v>
      </c>
      <c r="B55" s="288"/>
      <c r="C55" s="288"/>
      <c r="D55" s="288"/>
      <c r="E55" s="288"/>
      <c r="F55" s="288"/>
      <c r="G55" s="288"/>
      <c r="H55" s="288"/>
      <c r="I55" s="155">
        <v>50</v>
      </c>
      <c r="J55" s="16">
        <v>-50426348</v>
      </c>
      <c r="K55" s="16">
        <v>-350396027</v>
      </c>
      <c r="L55" s="177"/>
    </row>
    <row r="56" spans="1:12" ht="12.75">
      <c r="A56" s="289" t="s">
        <v>280</v>
      </c>
      <c r="B56" s="288"/>
      <c r="C56" s="288"/>
      <c r="D56" s="288"/>
      <c r="E56" s="288"/>
      <c r="F56" s="288"/>
      <c r="G56" s="288"/>
      <c r="H56" s="288"/>
      <c r="I56" s="155">
        <v>51</v>
      </c>
      <c r="J56" s="16"/>
      <c r="K56" s="16"/>
      <c r="L56" s="177"/>
    </row>
    <row r="57" spans="1:12" ht="12.75">
      <c r="A57" s="289" t="s">
        <v>281</v>
      </c>
      <c r="B57" s="288"/>
      <c r="C57" s="288"/>
      <c r="D57" s="288"/>
      <c r="E57" s="288"/>
      <c r="F57" s="288"/>
      <c r="G57" s="288"/>
      <c r="H57" s="288"/>
      <c r="I57" s="155">
        <v>52</v>
      </c>
      <c r="J57" s="16">
        <v>-3136</v>
      </c>
      <c r="K57" s="16">
        <v>-2800</v>
      </c>
      <c r="L57" s="177"/>
    </row>
    <row r="58" spans="1:12" ht="12.75">
      <c r="A58" s="287" t="s">
        <v>94</v>
      </c>
      <c r="B58" s="288"/>
      <c r="C58" s="288"/>
      <c r="D58" s="288"/>
      <c r="E58" s="288"/>
      <c r="F58" s="288"/>
      <c r="G58" s="288"/>
      <c r="H58" s="288"/>
      <c r="I58" s="155">
        <v>53</v>
      </c>
      <c r="J58" s="55">
        <f>J6+J37+J52</f>
        <v>9755664</v>
      </c>
      <c r="K58" s="55">
        <f>K6+K37+K52</f>
        <v>-18961052</v>
      </c>
      <c r="L58" s="177"/>
    </row>
    <row r="59" spans="1:12" ht="21.75" customHeight="1">
      <c r="A59" s="287" t="s">
        <v>282</v>
      </c>
      <c r="B59" s="288"/>
      <c r="C59" s="288"/>
      <c r="D59" s="288"/>
      <c r="E59" s="288"/>
      <c r="F59" s="288"/>
      <c r="G59" s="288"/>
      <c r="H59" s="288"/>
      <c r="I59" s="155">
        <v>54</v>
      </c>
      <c r="J59" s="16">
        <v>-9274388</v>
      </c>
      <c r="K59" s="16">
        <v>-5031681</v>
      </c>
      <c r="L59" s="177"/>
    </row>
    <row r="60" spans="1:12" ht="12.75">
      <c r="A60" s="287" t="s">
        <v>95</v>
      </c>
      <c r="B60" s="288"/>
      <c r="C60" s="288"/>
      <c r="D60" s="288"/>
      <c r="E60" s="288"/>
      <c r="F60" s="288"/>
      <c r="G60" s="288"/>
      <c r="H60" s="288"/>
      <c r="I60" s="155">
        <v>55</v>
      </c>
      <c r="J60" s="55">
        <f>SUM(J58:J59)</f>
        <v>481276</v>
      </c>
      <c r="K60" s="55">
        <f>SUM(K58:K59)</f>
        <v>-23992733</v>
      </c>
      <c r="L60" s="177"/>
    </row>
    <row r="61" spans="1:12" ht="12.75">
      <c r="A61" s="289" t="s">
        <v>283</v>
      </c>
      <c r="B61" s="288"/>
      <c r="C61" s="288"/>
      <c r="D61" s="288"/>
      <c r="E61" s="288"/>
      <c r="F61" s="288"/>
      <c r="G61" s="288"/>
      <c r="H61" s="288"/>
      <c r="I61" s="155">
        <v>56</v>
      </c>
      <c r="J61" s="16">
        <v>119731734</v>
      </c>
      <c r="K61" s="16">
        <v>155893959</v>
      </c>
      <c r="L61" s="177"/>
    </row>
    <row r="62" spans="1:12" ht="12.75">
      <c r="A62" s="290" t="s">
        <v>96</v>
      </c>
      <c r="B62" s="291"/>
      <c r="C62" s="291"/>
      <c r="D62" s="291"/>
      <c r="E62" s="291"/>
      <c r="F62" s="291"/>
      <c r="G62" s="291"/>
      <c r="H62" s="291"/>
      <c r="I62" s="156">
        <v>57</v>
      </c>
      <c r="J62" s="56">
        <v>120213010</v>
      </c>
      <c r="K62" s="56">
        <v>131901226</v>
      </c>
      <c r="L62" s="177"/>
    </row>
    <row r="63" ht="12.75">
      <c r="A63" s="57" t="s">
        <v>5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15" sqref="Q15"/>
    </sheetView>
  </sheetViews>
  <sheetFormatPr defaultColWidth="9.140625" defaultRowHeight="12.75"/>
  <cols>
    <col min="1" max="4" width="9.140625" style="41" customWidth="1"/>
    <col min="5" max="5" width="9.57421875" style="41" customWidth="1"/>
    <col min="6" max="7" width="9.140625" style="41" customWidth="1"/>
    <col min="8" max="8" width="10.140625" style="41" customWidth="1"/>
    <col min="9" max="11" width="9.140625" style="41" customWidth="1"/>
    <col min="12" max="12" width="11.421875" style="41" customWidth="1"/>
    <col min="13" max="16384" width="9.140625" style="41" customWidth="1"/>
  </cols>
  <sheetData>
    <row r="1" spans="1:12" ht="13.5">
      <c r="A1" s="312" t="s">
        <v>149</v>
      </c>
      <c r="B1" s="296"/>
      <c r="C1" s="296"/>
      <c r="D1" s="296"/>
      <c r="E1" s="313"/>
      <c r="F1" s="314"/>
      <c r="G1" s="314"/>
      <c r="H1" s="314"/>
      <c r="I1" s="314"/>
      <c r="J1" s="314"/>
      <c r="K1" s="315"/>
      <c r="L1" s="40"/>
    </row>
    <row r="2" spans="1:12" ht="12.75">
      <c r="A2" s="297" t="s">
        <v>431</v>
      </c>
      <c r="B2" s="298"/>
      <c r="C2" s="298"/>
      <c r="D2" s="298"/>
      <c r="E2" s="313"/>
      <c r="F2" s="316"/>
      <c r="G2" s="316"/>
      <c r="H2" s="316"/>
      <c r="I2" s="316"/>
      <c r="J2" s="316"/>
      <c r="K2" s="317"/>
      <c r="L2" s="40"/>
    </row>
    <row r="3" spans="1:13" ht="12.75">
      <c r="A3" s="136"/>
      <c r="B3" s="137"/>
      <c r="C3" s="137"/>
      <c r="D3" s="137"/>
      <c r="E3" s="138"/>
      <c r="F3" s="139"/>
      <c r="G3" s="139"/>
      <c r="H3" s="139"/>
      <c r="I3" s="139"/>
      <c r="J3" s="139"/>
      <c r="K3" s="139"/>
      <c r="L3" s="322" t="s">
        <v>58</v>
      </c>
      <c r="M3" s="322"/>
    </row>
    <row r="4" spans="1:13" ht="13.5" customHeight="1">
      <c r="A4" s="299" t="s">
        <v>46</v>
      </c>
      <c r="B4" s="299"/>
      <c r="C4" s="299"/>
      <c r="D4" s="299" t="s">
        <v>62</v>
      </c>
      <c r="E4" s="300" t="s">
        <v>404</v>
      </c>
      <c r="F4" s="300"/>
      <c r="G4" s="300"/>
      <c r="H4" s="300"/>
      <c r="I4" s="300"/>
      <c r="J4" s="300"/>
      <c r="K4" s="300"/>
      <c r="L4" s="300" t="s">
        <v>217</v>
      </c>
      <c r="M4" s="300" t="s">
        <v>84</v>
      </c>
    </row>
    <row r="5" spans="1:13" ht="56.25">
      <c r="A5" s="321"/>
      <c r="B5" s="321"/>
      <c r="C5" s="321"/>
      <c r="D5" s="321"/>
      <c r="E5" s="60" t="s">
        <v>213</v>
      </c>
      <c r="F5" s="60" t="s">
        <v>44</v>
      </c>
      <c r="G5" s="60" t="s">
        <v>214</v>
      </c>
      <c r="H5" s="60" t="s">
        <v>215</v>
      </c>
      <c r="I5" s="60" t="s">
        <v>45</v>
      </c>
      <c r="J5" s="60" t="s">
        <v>216</v>
      </c>
      <c r="K5" s="60" t="s">
        <v>83</v>
      </c>
      <c r="L5" s="300"/>
      <c r="M5" s="300"/>
    </row>
    <row r="6" spans="1:13" ht="12.75">
      <c r="A6" s="318">
        <v>1</v>
      </c>
      <c r="B6" s="318"/>
      <c r="C6" s="318"/>
      <c r="D6" s="63">
        <v>2</v>
      </c>
      <c r="E6" s="63" t="s">
        <v>60</v>
      </c>
      <c r="F6" s="64" t="s">
        <v>61</v>
      </c>
      <c r="G6" s="63" t="s">
        <v>63</v>
      </c>
      <c r="H6" s="64" t="s">
        <v>64</v>
      </c>
      <c r="I6" s="63" t="s">
        <v>65</v>
      </c>
      <c r="J6" s="64" t="s">
        <v>66</v>
      </c>
      <c r="K6" s="63" t="s">
        <v>67</v>
      </c>
      <c r="L6" s="64" t="s">
        <v>68</v>
      </c>
      <c r="M6" s="63" t="s">
        <v>69</v>
      </c>
    </row>
    <row r="7" spans="1:13" ht="21" customHeight="1">
      <c r="A7" s="319" t="s">
        <v>298</v>
      </c>
      <c r="B7" s="320"/>
      <c r="C7" s="320"/>
      <c r="D7" s="13">
        <v>1</v>
      </c>
      <c r="E7" s="81">
        <v>442887200</v>
      </c>
      <c r="F7" s="81">
        <v>0</v>
      </c>
      <c r="G7" s="81">
        <v>480702748.2923841</v>
      </c>
      <c r="H7" s="81">
        <v>479572738</v>
      </c>
      <c r="I7" s="81">
        <v>540728251</v>
      </c>
      <c r="J7" s="81">
        <v>127716312.72766033</v>
      </c>
      <c r="K7" s="82">
        <f>SUM(E7:J7)</f>
        <v>2071607250.0200446</v>
      </c>
      <c r="L7" s="81">
        <v>78500728</v>
      </c>
      <c r="M7" s="82">
        <f>K7+L7</f>
        <v>2150107978.0200443</v>
      </c>
    </row>
    <row r="8" spans="1:13" ht="22.5" customHeight="1">
      <c r="A8" s="303" t="s">
        <v>258</v>
      </c>
      <c r="B8" s="304"/>
      <c r="C8" s="304"/>
      <c r="D8" s="4">
        <v>2</v>
      </c>
      <c r="E8" s="83"/>
      <c r="F8" s="83"/>
      <c r="G8" s="83"/>
      <c r="H8" s="83"/>
      <c r="I8" s="83"/>
      <c r="J8" s="83"/>
      <c r="K8" s="84">
        <f aca="true" t="shared" si="0" ref="K8:K40">SUM(E8:J8)</f>
        <v>0</v>
      </c>
      <c r="L8" s="83"/>
      <c r="M8" s="84">
        <f aca="true" t="shared" si="1" ref="M8:M40">K8+L8</f>
        <v>0</v>
      </c>
    </row>
    <row r="9" spans="1:13" ht="21.75" customHeight="1">
      <c r="A9" s="303" t="s">
        <v>259</v>
      </c>
      <c r="B9" s="304"/>
      <c r="C9" s="304"/>
      <c r="D9" s="4">
        <v>3</v>
      </c>
      <c r="E9" s="83"/>
      <c r="F9" s="83"/>
      <c r="G9" s="83">
        <v>-4560943</v>
      </c>
      <c r="H9" s="83"/>
      <c r="I9" s="83">
        <v>5511590</v>
      </c>
      <c r="J9" s="83"/>
      <c r="K9" s="84">
        <f t="shared" si="0"/>
        <v>950647</v>
      </c>
      <c r="L9" s="83">
        <v>-125795</v>
      </c>
      <c r="M9" s="84">
        <f t="shared" si="1"/>
        <v>824852</v>
      </c>
    </row>
    <row r="10" spans="1:13" ht="20.25" customHeight="1">
      <c r="A10" s="305" t="s">
        <v>350</v>
      </c>
      <c r="B10" s="304"/>
      <c r="C10" s="304"/>
      <c r="D10" s="4">
        <v>4</v>
      </c>
      <c r="E10" s="84">
        <f aca="true" t="shared" si="2" ref="E10:J10">SUM(E7:E9)</f>
        <v>442887200</v>
      </c>
      <c r="F10" s="84">
        <f t="shared" si="2"/>
        <v>0</v>
      </c>
      <c r="G10" s="84">
        <f t="shared" si="2"/>
        <v>476141805.2923841</v>
      </c>
      <c r="H10" s="84">
        <f t="shared" si="2"/>
        <v>479572738</v>
      </c>
      <c r="I10" s="84">
        <f t="shared" si="2"/>
        <v>546239841</v>
      </c>
      <c r="J10" s="84">
        <f t="shared" si="2"/>
        <v>127716312.72766033</v>
      </c>
      <c r="K10" s="84">
        <f t="shared" si="0"/>
        <v>2072557897.0200446</v>
      </c>
      <c r="L10" s="84">
        <f>SUM(L7:L9)</f>
        <v>78374933</v>
      </c>
      <c r="M10" s="84">
        <f t="shared" si="1"/>
        <v>2150932830.0200443</v>
      </c>
    </row>
    <row r="11" spans="1:13" ht="20.25" customHeight="1">
      <c r="A11" s="305" t="s">
        <v>351</v>
      </c>
      <c r="B11" s="323"/>
      <c r="C11" s="323"/>
      <c r="D11" s="4">
        <v>5</v>
      </c>
      <c r="E11" s="84">
        <f>E12+E13</f>
        <v>0</v>
      </c>
      <c r="F11" s="84">
        <f aca="true" t="shared" si="3" ref="F11:L11">F12+F13</f>
        <v>0</v>
      </c>
      <c r="G11" s="84">
        <f t="shared" si="3"/>
        <v>-314486489</v>
      </c>
      <c r="H11" s="84">
        <f t="shared" si="3"/>
        <v>0</v>
      </c>
      <c r="I11" s="84">
        <f t="shared" si="3"/>
        <v>6929801.2299999995</v>
      </c>
      <c r="J11" s="84">
        <f t="shared" si="3"/>
        <v>-10213534.089408195</v>
      </c>
      <c r="K11" s="84">
        <f t="shared" si="0"/>
        <v>-317770221.8594082</v>
      </c>
      <c r="L11" s="84">
        <f t="shared" si="3"/>
        <v>-1945759.285205775</v>
      </c>
      <c r="M11" s="84">
        <f t="shared" si="1"/>
        <v>-319715981.144614</v>
      </c>
    </row>
    <row r="12" spans="1:13" ht="12.75">
      <c r="A12" s="303" t="s">
        <v>260</v>
      </c>
      <c r="B12" s="304"/>
      <c r="C12" s="304"/>
      <c r="D12" s="4">
        <v>6</v>
      </c>
      <c r="E12" s="83"/>
      <c r="F12" s="83"/>
      <c r="G12" s="83"/>
      <c r="H12" s="83"/>
      <c r="I12" s="83"/>
      <c r="J12" s="83">
        <v>-10213534.089408195</v>
      </c>
      <c r="K12" s="84">
        <f t="shared" si="0"/>
        <v>-10213534.089408195</v>
      </c>
      <c r="L12" s="83">
        <v>-1727988.6705919998</v>
      </c>
      <c r="M12" s="84">
        <f t="shared" si="1"/>
        <v>-11941522.760000195</v>
      </c>
    </row>
    <row r="13" spans="1:13" ht="21.75" customHeight="1">
      <c r="A13" s="303" t="s">
        <v>88</v>
      </c>
      <c r="B13" s="304"/>
      <c r="C13" s="304"/>
      <c r="D13" s="4">
        <v>7</v>
      </c>
      <c r="E13" s="84">
        <f aca="true" t="shared" si="4" ref="E13:J13">SUM(E14:E17)</f>
        <v>0</v>
      </c>
      <c r="F13" s="84">
        <f t="shared" si="4"/>
        <v>0</v>
      </c>
      <c r="G13" s="84">
        <f t="shared" si="4"/>
        <v>-314486489</v>
      </c>
      <c r="H13" s="84">
        <f t="shared" si="4"/>
        <v>0</v>
      </c>
      <c r="I13" s="84">
        <f t="shared" si="4"/>
        <v>6929801.2299999995</v>
      </c>
      <c r="J13" s="84">
        <f t="shared" si="4"/>
        <v>0</v>
      </c>
      <c r="K13" s="84">
        <f t="shared" si="0"/>
        <v>-307556687.77</v>
      </c>
      <c r="L13" s="84">
        <f>SUM(L14:L17)</f>
        <v>-217770.61461377505</v>
      </c>
      <c r="M13" s="84">
        <f t="shared" si="1"/>
        <v>-307774458.38461375</v>
      </c>
    </row>
    <row r="14" spans="1:13" ht="19.5" customHeight="1">
      <c r="A14" s="303" t="s">
        <v>299</v>
      </c>
      <c r="B14" s="304"/>
      <c r="C14" s="304"/>
      <c r="D14" s="4">
        <v>8</v>
      </c>
      <c r="E14" s="83"/>
      <c r="F14" s="83"/>
      <c r="G14" s="83">
        <v>-354746472</v>
      </c>
      <c r="H14" s="83"/>
      <c r="I14" s="83">
        <v>6912370.2299999995</v>
      </c>
      <c r="J14" s="83"/>
      <c r="K14" s="84">
        <f t="shared" si="0"/>
        <v>-347834101.77</v>
      </c>
      <c r="L14" s="83">
        <v>-852877.3178768851</v>
      </c>
      <c r="M14" s="84">
        <f t="shared" si="1"/>
        <v>-348686979.08787686</v>
      </c>
    </row>
    <row r="15" spans="1:13" ht="19.5" customHeight="1">
      <c r="A15" s="303" t="s">
        <v>300</v>
      </c>
      <c r="B15" s="304"/>
      <c r="C15" s="304"/>
      <c r="D15" s="4">
        <v>9</v>
      </c>
      <c r="E15" s="83"/>
      <c r="F15" s="83"/>
      <c r="G15" s="83">
        <v>47984035</v>
      </c>
      <c r="H15" s="83"/>
      <c r="I15" s="83"/>
      <c r="J15" s="83"/>
      <c r="K15" s="84">
        <f t="shared" si="0"/>
        <v>47984035</v>
      </c>
      <c r="L15" s="83">
        <v>-5521.296736890001</v>
      </c>
      <c r="M15" s="84">
        <f t="shared" si="1"/>
        <v>47978513.70326311</v>
      </c>
    </row>
    <row r="16" spans="1:13" ht="21" customHeight="1">
      <c r="A16" s="303" t="s">
        <v>301</v>
      </c>
      <c r="B16" s="304"/>
      <c r="C16" s="304"/>
      <c r="D16" s="4">
        <v>10</v>
      </c>
      <c r="E16" s="83"/>
      <c r="F16" s="83"/>
      <c r="G16" s="83">
        <v>418923</v>
      </c>
      <c r="H16" s="83"/>
      <c r="I16" s="83"/>
      <c r="J16" s="83"/>
      <c r="K16" s="84">
        <f t="shared" si="0"/>
        <v>418923</v>
      </c>
      <c r="L16" s="83">
        <v>0</v>
      </c>
      <c r="M16" s="84">
        <f t="shared" si="1"/>
        <v>418923</v>
      </c>
    </row>
    <row r="17" spans="1:13" ht="21.75" customHeight="1">
      <c r="A17" s="303" t="s">
        <v>261</v>
      </c>
      <c r="B17" s="304"/>
      <c r="C17" s="304"/>
      <c r="D17" s="4">
        <v>11</v>
      </c>
      <c r="E17" s="83"/>
      <c r="F17" s="83"/>
      <c r="G17" s="83">
        <v>-8142975</v>
      </c>
      <c r="H17" s="83"/>
      <c r="I17" s="83">
        <v>17431</v>
      </c>
      <c r="J17" s="83"/>
      <c r="K17" s="84">
        <f t="shared" si="0"/>
        <v>-8125544</v>
      </c>
      <c r="L17" s="83">
        <v>640628</v>
      </c>
      <c r="M17" s="84">
        <f t="shared" si="1"/>
        <v>-7484916</v>
      </c>
    </row>
    <row r="18" spans="1:13" ht="21.75" customHeight="1">
      <c r="A18" s="305" t="s">
        <v>352</v>
      </c>
      <c r="B18" s="304"/>
      <c r="C18" s="304"/>
      <c r="D18" s="4">
        <v>12</v>
      </c>
      <c r="E18" s="84">
        <f>SUM(E19:E22)</f>
        <v>0</v>
      </c>
      <c r="F18" s="84">
        <f aca="true" t="shared" si="5" ref="F18:L18">SUM(F19:F22)</f>
        <v>0</v>
      </c>
      <c r="G18" s="84">
        <f t="shared" si="5"/>
        <v>0</v>
      </c>
      <c r="H18" s="84">
        <f t="shared" si="5"/>
        <v>29606264</v>
      </c>
      <c r="I18" s="84">
        <f t="shared" si="5"/>
        <v>96732742</v>
      </c>
      <c r="J18" s="84">
        <f t="shared" si="5"/>
        <v>-127716311.7152714</v>
      </c>
      <c r="K18" s="84">
        <f t="shared" si="0"/>
        <v>-1377305.7152713984</v>
      </c>
      <c r="L18" s="84">
        <f t="shared" si="5"/>
        <v>-18195864.0426848</v>
      </c>
      <c r="M18" s="84">
        <f t="shared" si="1"/>
        <v>-19573169.7579562</v>
      </c>
    </row>
    <row r="19" spans="1:13" ht="21.75" customHeight="1">
      <c r="A19" s="303" t="s">
        <v>89</v>
      </c>
      <c r="B19" s="304"/>
      <c r="C19" s="304"/>
      <c r="D19" s="4">
        <v>13</v>
      </c>
      <c r="E19" s="83"/>
      <c r="F19" s="83"/>
      <c r="G19" s="83"/>
      <c r="H19" s="83"/>
      <c r="I19" s="83"/>
      <c r="J19" s="83"/>
      <c r="K19" s="84">
        <f t="shared" si="0"/>
        <v>0</v>
      </c>
      <c r="L19" s="83">
        <v>-16263833</v>
      </c>
      <c r="M19" s="84">
        <f t="shared" si="1"/>
        <v>-16263833</v>
      </c>
    </row>
    <row r="20" spans="1:13" ht="12.75">
      <c r="A20" s="303" t="s">
        <v>303</v>
      </c>
      <c r="B20" s="304"/>
      <c r="C20" s="304"/>
      <c r="D20" s="4">
        <v>14</v>
      </c>
      <c r="E20" s="83"/>
      <c r="F20" s="83"/>
      <c r="G20" s="83"/>
      <c r="H20" s="83"/>
      <c r="I20" s="83">
        <v>510519</v>
      </c>
      <c r="J20" s="83">
        <v>-337402.0877899075</v>
      </c>
      <c r="K20" s="84">
        <f t="shared" si="0"/>
        <v>173116.91221009247</v>
      </c>
      <c r="L20" s="83">
        <v>-744288</v>
      </c>
      <c r="M20" s="84">
        <f t="shared" si="1"/>
        <v>-571171.0877899076</v>
      </c>
    </row>
    <row r="21" spans="1:13" ht="12.75">
      <c r="A21" s="303" t="s">
        <v>304</v>
      </c>
      <c r="B21" s="304"/>
      <c r="C21" s="304"/>
      <c r="D21" s="4">
        <v>15</v>
      </c>
      <c r="E21" s="83"/>
      <c r="F21" s="83"/>
      <c r="G21" s="83"/>
      <c r="H21" s="83"/>
      <c r="I21" s="83"/>
      <c r="J21" s="83">
        <v>-1550422.6274814876</v>
      </c>
      <c r="K21" s="84">
        <f t="shared" si="0"/>
        <v>-1550422.6274814876</v>
      </c>
      <c r="L21" s="83">
        <v>-1187743.0426848</v>
      </c>
      <c r="M21" s="84">
        <f t="shared" si="1"/>
        <v>-2738165.6701662876</v>
      </c>
    </row>
    <row r="22" spans="1:13" ht="12.75">
      <c r="A22" s="303" t="s">
        <v>305</v>
      </c>
      <c r="B22" s="304"/>
      <c r="C22" s="304"/>
      <c r="D22" s="4">
        <v>16</v>
      </c>
      <c r="E22" s="83"/>
      <c r="F22" s="83"/>
      <c r="G22" s="83"/>
      <c r="H22" s="83">
        <v>29606264</v>
      </c>
      <c r="I22" s="83">
        <v>96222223</v>
      </c>
      <c r="J22" s="83">
        <v>-125828487</v>
      </c>
      <c r="K22" s="84">
        <f t="shared" si="0"/>
        <v>0</v>
      </c>
      <c r="L22" s="83"/>
      <c r="M22" s="84">
        <f t="shared" si="1"/>
        <v>0</v>
      </c>
    </row>
    <row r="23" spans="1:13" ht="21.75" customHeight="1" thickBot="1">
      <c r="A23" s="310" t="s">
        <v>353</v>
      </c>
      <c r="B23" s="311"/>
      <c r="C23" s="311"/>
      <c r="D23" s="14">
        <v>17</v>
      </c>
      <c r="E23" s="85">
        <f aca="true" t="shared" si="6" ref="E23:J23">E10+E11+E18</f>
        <v>442887200</v>
      </c>
      <c r="F23" s="85">
        <f t="shared" si="6"/>
        <v>0</v>
      </c>
      <c r="G23" s="85">
        <f t="shared" si="6"/>
        <v>161655316.2923841</v>
      </c>
      <c r="H23" s="85">
        <f t="shared" si="6"/>
        <v>509179002</v>
      </c>
      <c r="I23" s="85">
        <f t="shared" si="6"/>
        <v>649902384.23</v>
      </c>
      <c r="J23" s="85">
        <f t="shared" si="6"/>
        <v>-10213533.07701926</v>
      </c>
      <c r="K23" s="85">
        <f t="shared" si="0"/>
        <v>1753410369.445365</v>
      </c>
      <c r="L23" s="85">
        <f>L10+L11+L18</f>
        <v>58233309.67210942</v>
      </c>
      <c r="M23" s="85">
        <f t="shared" si="1"/>
        <v>1811643679.1174743</v>
      </c>
    </row>
    <row r="24" spans="1:13" ht="24" customHeight="1" thickTop="1">
      <c r="A24" s="308" t="s">
        <v>306</v>
      </c>
      <c r="B24" s="309"/>
      <c r="C24" s="309"/>
      <c r="D24" s="15">
        <v>18</v>
      </c>
      <c r="E24" s="86">
        <f>E23</f>
        <v>442887200</v>
      </c>
      <c r="F24" s="86">
        <f aca="true" t="shared" si="7" ref="F24:M24">F23</f>
        <v>0</v>
      </c>
      <c r="G24" s="86">
        <f t="shared" si="7"/>
        <v>161655316.2923841</v>
      </c>
      <c r="H24" s="86">
        <f t="shared" si="7"/>
        <v>509179002</v>
      </c>
      <c r="I24" s="86">
        <f t="shared" si="7"/>
        <v>649902384.23</v>
      </c>
      <c r="J24" s="86">
        <f t="shared" si="7"/>
        <v>-10213533.07701926</v>
      </c>
      <c r="K24" s="86">
        <f t="shared" si="7"/>
        <v>1753410369.445365</v>
      </c>
      <c r="L24" s="86">
        <f t="shared" si="7"/>
        <v>58233309.67210942</v>
      </c>
      <c r="M24" s="86">
        <f t="shared" si="7"/>
        <v>1811643679.1174743</v>
      </c>
    </row>
    <row r="25" spans="1:13" ht="12.75">
      <c r="A25" s="303" t="s">
        <v>308</v>
      </c>
      <c r="B25" s="304"/>
      <c r="C25" s="304"/>
      <c r="D25" s="4">
        <v>19</v>
      </c>
      <c r="E25" s="83"/>
      <c r="F25" s="83"/>
      <c r="G25" s="83"/>
      <c r="H25" s="83"/>
      <c r="I25" s="83"/>
      <c r="J25" s="83"/>
      <c r="K25" s="84">
        <f t="shared" si="0"/>
        <v>0</v>
      </c>
      <c r="L25" s="83"/>
      <c r="M25" s="84">
        <f t="shared" si="1"/>
        <v>0</v>
      </c>
    </row>
    <row r="26" spans="1:13" ht="20.25" customHeight="1">
      <c r="A26" s="303" t="s">
        <v>307</v>
      </c>
      <c r="B26" s="304"/>
      <c r="C26" s="304"/>
      <c r="D26" s="4">
        <v>20</v>
      </c>
      <c r="E26" s="83"/>
      <c r="F26" s="83"/>
      <c r="G26" s="83"/>
      <c r="H26" s="83"/>
      <c r="I26" s="83">
        <v>-82194</v>
      </c>
      <c r="J26" s="83"/>
      <c r="K26" s="84">
        <f t="shared" si="0"/>
        <v>-82194</v>
      </c>
      <c r="L26" s="83"/>
      <c r="M26" s="84">
        <f t="shared" si="1"/>
        <v>-82194</v>
      </c>
    </row>
    <row r="27" spans="1:13" ht="21.75" customHeight="1">
      <c r="A27" s="305" t="s">
        <v>354</v>
      </c>
      <c r="B27" s="304"/>
      <c r="C27" s="304"/>
      <c r="D27" s="4">
        <v>21</v>
      </c>
      <c r="E27" s="84">
        <f>SUM(E24:E26)</f>
        <v>442887200</v>
      </c>
      <c r="F27" s="84">
        <f aca="true" t="shared" si="8" ref="F27:L27">SUM(F24:F26)</f>
        <v>0</v>
      </c>
      <c r="G27" s="84">
        <f t="shared" si="8"/>
        <v>161655316.2923841</v>
      </c>
      <c r="H27" s="84">
        <f t="shared" si="8"/>
        <v>509179002</v>
      </c>
      <c r="I27" s="84">
        <f t="shared" si="8"/>
        <v>649820190.23</v>
      </c>
      <c r="J27" s="84">
        <f t="shared" si="8"/>
        <v>-10213533.07701926</v>
      </c>
      <c r="K27" s="84">
        <f t="shared" si="0"/>
        <v>1753328175.445365</v>
      </c>
      <c r="L27" s="84">
        <f t="shared" si="8"/>
        <v>58233309.67210942</v>
      </c>
      <c r="M27" s="84">
        <f t="shared" si="1"/>
        <v>1811561485.1174743</v>
      </c>
    </row>
    <row r="28" spans="1:13" ht="23.25" customHeight="1">
      <c r="A28" s="305" t="s">
        <v>355</v>
      </c>
      <c r="B28" s="304"/>
      <c r="C28" s="304"/>
      <c r="D28" s="4">
        <v>22</v>
      </c>
      <c r="E28" s="84">
        <f aca="true" t="shared" si="9" ref="E28:J28">E29+E30</f>
        <v>0</v>
      </c>
      <c r="F28" s="84">
        <f t="shared" si="9"/>
        <v>0</v>
      </c>
      <c r="G28" s="84">
        <f t="shared" si="9"/>
        <v>34395584</v>
      </c>
      <c r="H28" s="84">
        <f t="shared" si="9"/>
        <v>0</v>
      </c>
      <c r="I28" s="84">
        <f t="shared" si="9"/>
        <v>1147447</v>
      </c>
      <c r="J28" s="84">
        <f t="shared" si="9"/>
        <v>22800129</v>
      </c>
      <c r="K28" s="84">
        <f t="shared" si="0"/>
        <v>58343160</v>
      </c>
      <c r="L28" s="84">
        <f>L29+L30</f>
        <v>1159443</v>
      </c>
      <c r="M28" s="84">
        <f t="shared" si="1"/>
        <v>59502603</v>
      </c>
    </row>
    <row r="29" spans="1:13" ht="13.5" customHeight="1">
      <c r="A29" s="303" t="s">
        <v>90</v>
      </c>
      <c r="B29" s="304"/>
      <c r="C29" s="304"/>
      <c r="D29" s="4">
        <v>23</v>
      </c>
      <c r="E29" s="83"/>
      <c r="F29" s="83"/>
      <c r="G29" s="83"/>
      <c r="H29" s="83"/>
      <c r="I29" s="83"/>
      <c r="J29" s="83">
        <v>22800129</v>
      </c>
      <c r="K29" s="84">
        <f t="shared" si="0"/>
        <v>22800129</v>
      </c>
      <c r="L29" s="83">
        <v>595682</v>
      </c>
      <c r="M29" s="84">
        <f t="shared" si="1"/>
        <v>23395811</v>
      </c>
    </row>
    <row r="30" spans="1:13" ht="21.75" customHeight="1">
      <c r="A30" s="303" t="s">
        <v>87</v>
      </c>
      <c r="B30" s="304"/>
      <c r="C30" s="304"/>
      <c r="D30" s="4">
        <v>24</v>
      </c>
      <c r="E30" s="84">
        <f aca="true" t="shared" si="10" ref="E30:J30">SUM(E31:E34)</f>
        <v>0</v>
      </c>
      <c r="F30" s="84">
        <f t="shared" si="10"/>
        <v>0</v>
      </c>
      <c r="G30" s="84">
        <f t="shared" si="10"/>
        <v>34395584</v>
      </c>
      <c r="H30" s="84">
        <f t="shared" si="10"/>
        <v>0</v>
      </c>
      <c r="I30" s="84">
        <f t="shared" si="10"/>
        <v>1147447</v>
      </c>
      <c r="J30" s="84">
        <f t="shared" si="10"/>
        <v>0</v>
      </c>
      <c r="K30" s="84">
        <f t="shared" si="0"/>
        <v>35543031</v>
      </c>
      <c r="L30" s="84">
        <f>L31+L32+L33+L34</f>
        <v>563761</v>
      </c>
      <c r="M30" s="84">
        <f t="shared" si="1"/>
        <v>36106792</v>
      </c>
    </row>
    <row r="31" spans="1:13" ht="21.75" customHeight="1">
      <c r="A31" s="303" t="s">
        <v>299</v>
      </c>
      <c r="B31" s="304"/>
      <c r="C31" s="304"/>
      <c r="D31" s="4">
        <v>25</v>
      </c>
      <c r="E31" s="83"/>
      <c r="F31" s="83"/>
      <c r="G31" s="83">
        <v>-568940</v>
      </c>
      <c r="H31" s="83"/>
      <c r="I31" s="83">
        <v>700724</v>
      </c>
      <c r="J31" s="83"/>
      <c r="K31" s="84">
        <f t="shared" si="0"/>
        <v>131784</v>
      </c>
      <c r="L31" s="83"/>
      <c r="M31" s="84">
        <f t="shared" si="1"/>
        <v>131784</v>
      </c>
    </row>
    <row r="32" spans="1:13" ht="21.75" customHeight="1">
      <c r="A32" s="303" t="s">
        <v>300</v>
      </c>
      <c r="B32" s="304"/>
      <c r="C32" s="304"/>
      <c r="D32" s="4">
        <v>26</v>
      </c>
      <c r="E32" s="83"/>
      <c r="F32" s="83"/>
      <c r="G32" s="83">
        <v>39935024</v>
      </c>
      <c r="H32" s="83"/>
      <c r="I32" s="83"/>
      <c r="J32" s="83"/>
      <c r="K32" s="84">
        <f t="shared" si="0"/>
        <v>39935024</v>
      </c>
      <c r="L32" s="83">
        <v>424775</v>
      </c>
      <c r="M32" s="84">
        <f t="shared" si="1"/>
        <v>40359799</v>
      </c>
    </row>
    <row r="33" spans="1:13" ht="22.5" customHeight="1">
      <c r="A33" s="303" t="s">
        <v>301</v>
      </c>
      <c r="B33" s="304"/>
      <c r="C33" s="304"/>
      <c r="D33" s="4">
        <v>27</v>
      </c>
      <c r="E33" s="83"/>
      <c r="F33" s="83"/>
      <c r="G33" s="83">
        <v>347109</v>
      </c>
      <c r="H33" s="83"/>
      <c r="I33" s="83"/>
      <c r="J33" s="83"/>
      <c r="K33" s="84">
        <f t="shared" si="0"/>
        <v>347109</v>
      </c>
      <c r="L33" s="83"/>
      <c r="M33" s="84">
        <f t="shared" si="1"/>
        <v>347109</v>
      </c>
    </row>
    <row r="34" spans="1:13" ht="21" customHeight="1">
      <c r="A34" s="303" t="s">
        <v>261</v>
      </c>
      <c r="B34" s="304"/>
      <c r="C34" s="304"/>
      <c r="D34" s="4">
        <v>28</v>
      </c>
      <c r="E34" s="83"/>
      <c r="F34" s="83"/>
      <c r="G34" s="83">
        <v>-5317609</v>
      </c>
      <c r="H34" s="83"/>
      <c r="I34" s="83">
        <v>446723</v>
      </c>
      <c r="J34" s="83"/>
      <c r="K34" s="84">
        <f t="shared" si="0"/>
        <v>-4870886</v>
      </c>
      <c r="L34" s="83">
        <v>138986</v>
      </c>
      <c r="M34" s="84">
        <f t="shared" si="1"/>
        <v>-4731900</v>
      </c>
    </row>
    <row r="35" spans="1:13" ht="33.75" customHeight="1">
      <c r="A35" s="305" t="s">
        <v>356</v>
      </c>
      <c r="B35" s="304"/>
      <c r="C35" s="304"/>
      <c r="D35" s="4">
        <v>29</v>
      </c>
      <c r="E35" s="84">
        <f aca="true" t="shared" si="11" ref="E35:J35">SUM(E36:E39)</f>
        <v>0</v>
      </c>
      <c r="F35" s="84">
        <f t="shared" si="11"/>
        <v>0</v>
      </c>
      <c r="G35" s="84">
        <f t="shared" si="11"/>
        <v>-1311012</v>
      </c>
      <c r="H35" s="84">
        <f t="shared" si="11"/>
        <v>0</v>
      </c>
      <c r="I35" s="84">
        <f>SUM(I36:I39)</f>
        <v>-14393482</v>
      </c>
      <c r="J35" s="84">
        <f t="shared" si="11"/>
        <v>10213534</v>
      </c>
      <c r="K35" s="84">
        <f t="shared" si="0"/>
        <v>-5490960</v>
      </c>
      <c r="L35" s="84">
        <f>SUM(L36:L39)</f>
        <v>-6804127</v>
      </c>
      <c r="M35" s="84">
        <f t="shared" si="1"/>
        <v>-12295087</v>
      </c>
    </row>
    <row r="36" spans="1:13" ht="26.25" customHeight="1">
      <c r="A36" s="303" t="s">
        <v>302</v>
      </c>
      <c r="B36" s="304"/>
      <c r="C36" s="304"/>
      <c r="D36" s="4">
        <v>30</v>
      </c>
      <c r="E36" s="83"/>
      <c r="F36" s="83"/>
      <c r="G36" s="83"/>
      <c r="H36" s="83"/>
      <c r="I36" s="83"/>
      <c r="J36" s="83"/>
      <c r="K36" s="84">
        <f t="shared" si="0"/>
        <v>0</v>
      </c>
      <c r="L36" s="83">
        <v>-723558</v>
      </c>
      <c r="M36" s="84">
        <f t="shared" si="1"/>
        <v>-723558</v>
      </c>
    </row>
    <row r="37" spans="1:13" ht="12.75">
      <c r="A37" s="303" t="s">
        <v>303</v>
      </c>
      <c r="B37" s="304"/>
      <c r="C37" s="304"/>
      <c r="D37" s="4">
        <v>31</v>
      </c>
      <c r="E37" s="83"/>
      <c r="F37" s="83"/>
      <c r="G37" s="83">
        <v>-1311012</v>
      </c>
      <c r="H37" s="83"/>
      <c r="I37" s="83"/>
      <c r="J37" s="83"/>
      <c r="K37" s="84">
        <f t="shared" si="0"/>
        <v>-1311012</v>
      </c>
      <c r="L37" s="83"/>
      <c r="M37" s="84">
        <f t="shared" si="1"/>
        <v>-1311012</v>
      </c>
    </row>
    <row r="38" spans="1:13" ht="12.75">
      <c r="A38" s="303" t="s">
        <v>304</v>
      </c>
      <c r="B38" s="304"/>
      <c r="C38" s="304"/>
      <c r="D38" s="4">
        <v>32</v>
      </c>
      <c r="E38" s="83"/>
      <c r="F38" s="83"/>
      <c r="G38" s="83"/>
      <c r="H38" s="83"/>
      <c r="I38" s="83"/>
      <c r="J38" s="83"/>
      <c r="K38" s="84">
        <f t="shared" si="0"/>
        <v>0</v>
      </c>
      <c r="L38" s="83"/>
      <c r="M38" s="84">
        <f t="shared" si="1"/>
        <v>0</v>
      </c>
    </row>
    <row r="39" spans="1:13" ht="12.75">
      <c r="A39" s="303" t="s">
        <v>91</v>
      </c>
      <c r="B39" s="304"/>
      <c r="C39" s="304"/>
      <c r="D39" s="4">
        <v>33</v>
      </c>
      <c r="E39" s="83"/>
      <c r="F39" s="83"/>
      <c r="G39" s="83"/>
      <c r="H39" s="83"/>
      <c r="I39" s="83">
        <v>-14393482</v>
      </c>
      <c r="J39" s="83">
        <v>10213534</v>
      </c>
      <c r="K39" s="84">
        <f t="shared" si="0"/>
        <v>-4179948</v>
      </c>
      <c r="L39" s="83">
        <v>-6080569</v>
      </c>
      <c r="M39" s="84">
        <f t="shared" si="1"/>
        <v>-10260517</v>
      </c>
    </row>
    <row r="40" spans="1:13" ht="48.75" customHeight="1">
      <c r="A40" s="306" t="s">
        <v>357</v>
      </c>
      <c r="B40" s="307"/>
      <c r="C40" s="307"/>
      <c r="D40" s="12">
        <v>34</v>
      </c>
      <c r="E40" s="87">
        <f aca="true" t="shared" si="12" ref="E40:J40">E27+E28+E35</f>
        <v>442887200</v>
      </c>
      <c r="F40" s="87">
        <f t="shared" si="12"/>
        <v>0</v>
      </c>
      <c r="G40" s="87">
        <f t="shared" si="12"/>
        <v>194739888.2923841</v>
      </c>
      <c r="H40" s="87">
        <f t="shared" si="12"/>
        <v>509179002</v>
      </c>
      <c r="I40" s="87">
        <f t="shared" si="12"/>
        <v>636574155.23</v>
      </c>
      <c r="J40" s="87">
        <f t="shared" si="12"/>
        <v>22800129.92298074</v>
      </c>
      <c r="K40" s="87">
        <f t="shared" si="0"/>
        <v>1806180375.445365</v>
      </c>
      <c r="L40" s="87">
        <f>L27+L28+L35</f>
        <v>52588625.67210942</v>
      </c>
      <c r="M40" s="87">
        <f t="shared" si="1"/>
        <v>1858769001.1174743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25:K26 K36:K37 K38:K39 K12" formulaRange="1"/>
    <ignoredError sqref="K10:K11 K27:K29 K40 K31:K34 K13:K23 K24 M24" formula="1" formulaRange="1"/>
    <ignoredError sqref="E6:F6 G6:I6 J6:M6" numberStoredAsText="1"/>
    <ignoredError sqref="E24:J24 L24" unlockedFormula="1"/>
    <ignoredError sqref="L23 L13 L18 K30 K35:M35 M30" formula="1"/>
    <ignoredError sqref="K24 M24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0" customWidth="1"/>
  </cols>
  <sheetData>
    <row r="1" spans="1:10" ht="1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324" t="s">
        <v>349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2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325" t="s">
        <v>82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 ht="12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2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">
      <c r="A25" s="31"/>
      <c r="B25" s="31"/>
      <c r="C25" s="31"/>
      <c r="D25" s="31"/>
      <c r="E25" s="31"/>
      <c r="F25" s="31"/>
      <c r="G25" s="31"/>
      <c r="H25" s="31"/>
      <c r="J25" s="31"/>
    </row>
    <row r="26" spans="1:10" ht="12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2">
      <c r="A27" s="31"/>
      <c r="B27" s="31"/>
      <c r="C27" s="31"/>
      <c r="D27" s="31"/>
      <c r="E27" s="31"/>
      <c r="F27" s="31"/>
      <c r="G27" s="31"/>
      <c r="H27" s="31"/>
      <c r="I27" s="31"/>
      <c r="J27" s="31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2014-04-28T12:00:47Z</cp:lastPrinted>
  <dcterms:created xsi:type="dcterms:W3CDTF">2008-10-17T11:51:54Z</dcterms:created>
  <dcterms:modified xsi:type="dcterms:W3CDTF">2014-04-30T13:51:16Z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