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-15" yWindow="-15" windowWidth="9720" windowHeight="11685"/>
  </bookViews>
  <sheets>
    <sheet name="GENERAL" sheetId="26" r:id="rId1"/>
    <sheet name="BD" sheetId="20" r:id="rId2"/>
    <sheet name="PL-periodical" sheetId="21" r:id="rId3"/>
    <sheet name="PL-cummulative" sheetId="28" r:id="rId4"/>
    <sheet name="CF" sheetId="22" r:id="rId5"/>
    <sheet name="CAPITAL" sheetId="23" r:id="rId6"/>
    <sheet name="NOTES" sheetId="25" r:id="rId7"/>
  </sheets>
  <externalReferences>
    <externalReference r:id="rId8"/>
  </externalReferences>
  <definedNames>
    <definedName name="datum_izrade" localSheetId="0">[1]Naslovni!$E$5</definedName>
    <definedName name="datum_izrade">[1]Naslovni!$E$5</definedName>
    <definedName name="drustvo" localSheetId="0">[1]Naslovni!$B$5</definedName>
    <definedName name="drustvo">[1]Naslovni!$B$5</definedName>
    <definedName name="p" localSheetId="0">#REF!</definedName>
    <definedName name="p" localSheetId="6">#REF!</definedName>
    <definedName name="p">#REF!</definedName>
    <definedName name="_xlnm.Print_Area" localSheetId="5">CAPITAL!$A$1:$M$40</definedName>
    <definedName name="_xlnm.Print_Area" localSheetId="4">CF!$A$1:$K$63</definedName>
    <definedName name="_xlnm.Print_Area" localSheetId="0">GENERAL!$A$1:$I$65</definedName>
    <definedName name="_xlnm.Print_Area" localSheetId="6">NOTES!$A$1:$J$38</definedName>
    <definedName name="_xlnm.Print_Area" localSheetId="3">'PL-cummulative'!$A$1:$L$100</definedName>
    <definedName name="razdoblje" localSheetId="0">[1]Naslovni!$E$7</definedName>
    <definedName name="razdoblje">[1]Naslovni!$E$7</definedName>
  </definedNames>
  <calcPr calcId="145621"/>
</workbook>
</file>

<file path=xl/calcChain.xml><?xml version="1.0" encoding="utf-8"?>
<calcChain xmlns="http://schemas.openxmlformats.org/spreadsheetml/2006/main">
  <c r="K39" i="23" l="1"/>
  <c r="M39" i="23" s="1"/>
  <c r="K38" i="23"/>
  <c r="M38" i="23" s="1"/>
  <c r="K37" i="23"/>
  <c r="M37" i="23" s="1"/>
  <c r="K36" i="23"/>
  <c r="M36" i="23" s="1"/>
  <c r="L35" i="23"/>
  <c r="J35" i="23"/>
  <c r="I35" i="23"/>
  <c r="H35" i="23"/>
  <c r="G35" i="23"/>
  <c r="F35" i="23"/>
  <c r="E35" i="23"/>
  <c r="K35" i="23" s="1"/>
  <c r="M35" i="23" s="1"/>
  <c r="K34" i="23"/>
  <c r="M34" i="23" s="1"/>
  <c r="K33" i="23"/>
  <c r="M33" i="23" s="1"/>
  <c r="K32" i="23"/>
  <c r="M32" i="23" s="1"/>
  <c r="K31" i="23"/>
  <c r="M31" i="23" s="1"/>
  <c r="L30" i="23"/>
  <c r="J30" i="23"/>
  <c r="I30" i="23"/>
  <c r="I28" i="23" s="1"/>
  <c r="H30" i="23"/>
  <c r="H28" i="23" s="1"/>
  <c r="G30" i="23"/>
  <c r="G28" i="23" s="1"/>
  <c r="F30" i="23"/>
  <c r="E30" i="23"/>
  <c r="K29" i="23"/>
  <c r="M29" i="23" s="1"/>
  <c r="L28" i="23"/>
  <c r="J28" i="23"/>
  <c r="F28" i="23"/>
  <c r="L27" i="23"/>
  <c r="K26" i="23"/>
  <c r="M26" i="23" s="1"/>
  <c r="K25" i="23"/>
  <c r="M25" i="23" s="1"/>
  <c r="M22" i="23"/>
  <c r="K22" i="23"/>
  <c r="M21" i="23"/>
  <c r="K21" i="23"/>
  <c r="M20" i="23"/>
  <c r="K20" i="23"/>
  <c r="M19" i="23"/>
  <c r="K19" i="23"/>
  <c r="L18" i="23"/>
  <c r="J18" i="23"/>
  <c r="I18" i="23"/>
  <c r="H18" i="23"/>
  <c r="G18" i="23"/>
  <c r="F18" i="23"/>
  <c r="E18" i="23"/>
  <c r="K18" i="23" s="1"/>
  <c r="M18" i="23" s="1"/>
  <c r="M17" i="23"/>
  <c r="M16" i="23"/>
  <c r="K16" i="23"/>
  <c r="M15" i="23"/>
  <c r="K15" i="23"/>
  <c r="M14" i="23"/>
  <c r="K14" i="23"/>
  <c r="L13" i="23"/>
  <c r="J13" i="23"/>
  <c r="I13" i="23"/>
  <c r="I11" i="23" s="1"/>
  <c r="H13" i="23"/>
  <c r="G13" i="23"/>
  <c r="G11" i="23" s="1"/>
  <c r="F13" i="23"/>
  <c r="E13" i="23"/>
  <c r="K13" i="23" s="1"/>
  <c r="M13" i="23" s="1"/>
  <c r="K12" i="23"/>
  <c r="M12" i="23" s="1"/>
  <c r="L11" i="23"/>
  <c r="J11" i="23"/>
  <c r="H11" i="23"/>
  <c r="H23" i="23" s="1"/>
  <c r="H24" i="23" s="1"/>
  <c r="H27" i="23" s="1"/>
  <c r="F11" i="23"/>
  <c r="L10" i="23"/>
  <c r="J10" i="23"/>
  <c r="I10" i="23"/>
  <c r="I23" i="23" s="1"/>
  <c r="I24" i="23" s="1"/>
  <c r="I27" i="23" s="1"/>
  <c r="I40" i="23" s="1"/>
  <c r="H10" i="23"/>
  <c r="G10" i="23"/>
  <c r="G23" i="23" s="1"/>
  <c r="G24" i="23" s="1"/>
  <c r="G27" i="23" s="1"/>
  <c r="G40" i="23" s="1"/>
  <c r="F10" i="23"/>
  <c r="E10" i="23"/>
  <c r="K10" i="23" s="1"/>
  <c r="M10" i="23" s="1"/>
  <c r="K9" i="23"/>
  <c r="M9" i="23" s="1"/>
  <c r="K8" i="23"/>
  <c r="M8" i="23" s="1"/>
  <c r="K7" i="23"/>
  <c r="M7" i="23" s="1"/>
  <c r="K52" i="22"/>
  <c r="J52" i="22"/>
  <c r="K37" i="22"/>
  <c r="J37" i="22"/>
  <c r="K18" i="22"/>
  <c r="J18" i="22"/>
  <c r="K9" i="22"/>
  <c r="J9" i="22"/>
  <c r="K7" i="22"/>
  <c r="J7" i="22"/>
  <c r="K6" i="22"/>
  <c r="K58" i="22" s="1"/>
  <c r="K60" i="22" s="1"/>
  <c r="K62" i="22" s="1"/>
  <c r="J6" i="22"/>
  <c r="J58" i="22" s="1"/>
  <c r="J60" i="22" s="1"/>
  <c r="J62" i="22" s="1"/>
  <c r="L99" i="28"/>
  <c r="I99" i="28"/>
  <c r="L98" i="28"/>
  <c r="I98" i="28"/>
  <c r="L97" i="28"/>
  <c r="I97" i="28"/>
  <c r="L95" i="28"/>
  <c r="I95" i="28"/>
  <c r="L94" i="28"/>
  <c r="I94" i="28"/>
  <c r="L93" i="28"/>
  <c r="I93" i="28"/>
  <c r="L92" i="28"/>
  <c r="I92" i="28"/>
  <c r="L91" i="28"/>
  <c r="I91" i="28"/>
  <c r="L90" i="28"/>
  <c r="I90" i="28"/>
  <c r="L89" i="28"/>
  <c r="I89" i="28"/>
  <c r="L88" i="28"/>
  <c r="I88" i="28"/>
  <c r="K87" i="28"/>
  <c r="J87" i="28"/>
  <c r="H87" i="28"/>
  <c r="G87" i="28"/>
  <c r="L84" i="28"/>
  <c r="I84" i="28"/>
  <c r="L83" i="28"/>
  <c r="I83" i="28"/>
  <c r="L81" i="28"/>
  <c r="I81" i="28"/>
  <c r="L80" i="28"/>
  <c r="I80" i="28"/>
  <c r="K79" i="28"/>
  <c r="J79" i="28"/>
  <c r="H79" i="28"/>
  <c r="G79" i="28"/>
  <c r="L77" i="28"/>
  <c r="I77" i="28"/>
  <c r="L76" i="28"/>
  <c r="I76" i="28"/>
  <c r="L75" i="28"/>
  <c r="I75" i="28"/>
  <c r="K74" i="28"/>
  <c r="J74" i="28"/>
  <c r="H74" i="28"/>
  <c r="G74" i="28"/>
  <c r="L73" i="28"/>
  <c r="I73" i="28"/>
  <c r="L72" i="28"/>
  <c r="I72" i="28"/>
  <c r="L71" i="28"/>
  <c r="I71" i="28"/>
  <c r="L70" i="28"/>
  <c r="I70" i="28"/>
  <c r="L69" i="28"/>
  <c r="I69" i="28"/>
  <c r="L68" i="28"/>
  <c r="I68" i="28"/>
  <c r="L67" i="28"/>
  <c r="I67" i="28"/>
  <c r="K66" i="28"/>
  <c r="J66" i="28"/>
  <c r="H66" i="28"/>
  <c r="G66" i="28"/>
  <c r="L65" i="28"/>
  <c r="I65" i="28"/>
  <c r="L64" i="28"/>
  <c r="I64" i="28"/>
  <c r="L63" i="28"/>
  <c r="I63" i="28"/>
  <c r="K62" i="28"/>
  <c r="J62" i="28"/>
  <c r="H62" i="28"/>
  <c r="G62" i="28"/>
  <c r="L61" i="28"/>
  <c r="I61" i="28"/>
  <c r="L60" i="28"/>
  <c r="I60" i="28"/>
  <c r="L59" i="28"/>
  <c r="I59" i="28"/>
  <c r="K58" i="28"/>
  <c r="J58" i="28"/>
  <c r="H58" i="28"/>
  <c r="G58" i="28"/>
  <c r="K57" i="28"/>
  <c r="J57" i="28"/>
  <c r="H57" i="28"/>
  <c r="G57" i="28"/>
  <c r="L56" i="28"/>
  <c r="I56" i="28"/>
  <c r="L55" i="28"/>
  <c r="I55" i="28"/>
  <c r="K54" i="28"/>
  <c r="J54" i="28"/>
  <c r="H54" i="28"/>
  <c r="G54" i="28"/>
  <c r="L53" i="28"/>
  <c r="I53" i="28"/>
  <c r="L52" i="28"/>
  <c r="I52" i="28"/>
  <c r="L51" i="28"/>
  <c r="I51" i="28"/>
  <c r="K50" i="28"/>
  <c r="J50" i="28"/>
  <c r="H50" i="28"/>
  <c r="G50" i="28"/>
  <c r="L49" i="28"/>
  <c r="I49" i="28"/>
  <c r="L48" i="28"/>
  <c r="I48" i="28"/>
  <c r="L47" i="28"/>
  <c r="I47" i="28"/>
  <c r="K46" i="28"/>
  <c r="J46" i="28"/>
  <c r="H46" i="28"/>
  <c r="G46" i="28"/>
  <c r="L45" i="28"/>
  <c r="I45" i="28"/>
  <c r="L44" i="28"/>
  <c r="I44" i="28"/>
  <c r="K43" i="28"/>
  <c r="J43" i="28"/>
  <c r="H43" i="28"/>
  <c r="G43" i="28"/>
  <c r="K42" i="28"/>
  <c r="J42" i="28"/>
  <c r="G42" i="28"/>
  <c r="I42" i="28" s="1"/>
  <c r="L41" i="28"/>
  <c r="I41" i="28"/>
  <c r="L40" i="28"/>
  <c r="I40" i="28"/>
  <c r="L39" i="28"/>
  <c r="I39" i="28"/>
  <c r="K38" i="28"/>
  <c r="J38" i="28"/>
  <c r="L38" i="28" s="1"/>
  <c r="H38" i="28"/>
  <c r="G38" i="28"/>
  <c r="I38" i="28" s="1"/>
  <c r="L37" i="28"/>
  <c r="I37" i="28"/>
  <c r="L36" i="28"/>
  <c r="I36" i="28"/>
  <c r="L35" i="28"/>
  <c r="I35" i="28"/>
  <c r="K34" i="28"/>
  <c r="J34" i="28"/>
  <c r="L34" i="28" s="1"/>
  <c r="H34" i="28"/>
  <c r="G34" i="28"/>
  <c r="I34" i="28" s="1"/>
  <c r="K33" i="28"/>
  <c r="K86" i="28" s="1"/>
  <c r="J33" i="28"/>
  <c r="J86" i="28" s="1"/>
  <c r="H33" i="28"/>
  <c r="H86" i="28" s="1"/>
  <c r="G33" i="28"/>
  <c r="I33" i="28" s="1"/>
  <c r="L32" i="28"/>
  <c r="I32" i="28"/>
  <c r="L31" i="28"/>
  <c r="I31" i="28"/>
  <c r="L30" i="28"/>
  <c r="I30" i="28"/>
  <c r="L29" i="28"/>
  <c r="I29" i="28"/>
  <c r="L28" i="28"/>
  <c r="I28" i="28"/>
  <c r="L27" i="28"/>
  <c r="I27" i="28"/>
  <c r="L26" i="28"/>
  <c r="I26" i="28"/>
  <c r="L25" i="28"/>
  <c r="I25" i="28"/>
  <c r="K24" i="28"/>
  <c r="J24" i="28"/>
  <c r="L24" i="28" s="1"/>
  <c r="H24" i="28"/>
  <c r="G24" i="28"/>
  <c r="I24" i="28" s="1"/>
  <c r="L23" i="28"/>
  <c r="I23" i="28"/>
  <c r="L22" i="28"/>
  <c r="I22" i="28"/>
  <c r="L21" i="28"/>
  <c r="I21" i="28"/>
  <c r="L20" i="28"/>
  <c r="I20" i="28"/>
  <c r="L19" i="28"/>
  <c r="I19" i="28"/>
  <c r="K18" i="28"/>
  <c r="J18" i="28"/>
  <c r="L18" i="28" s="1"/>
  <c r="H18" i="28"/>
  <c r="G18" i="28"/>
  <c r="I18" i="28" s="1"/>
  <c r="L17" i="28"/>
  <c r="I17" i="28"/>
  <c r="K16" i="28"/>
  <c r="J16" i="28"/>
  <c r="L16" i="28" s="1"/>
  <c r="H16" i="28"/>
  <c r="G16" i="28"/>
  <c r="I16" i="28" s="1"/>
  <c r="L15" i="28"/>
  <c r="I15" i="28"/>
  <c r="L14" i="28"/>
  <c r="I14" i="28"/>
  <c r="L13" i="28"/>
  <c r="I13" i="28"/>
  <c r="L12" i="28"/>
  <c r="I12" i="28"/>
  <c r="L11" i="28"/>
  <c r="I11" i="28"/>
  <c r="L10" i="28"/>
  <c r="I10" i="28"/>
  <c r="L9" i="28"/>
  <c r="I9" i="28"/>
  <c r="L8" i="28"/>
  <c r="I8" i="28"/>
  <c r="K7" i="28"/>
  <c r="K85" i="28" s="1"/>
  <c r="J7" i="28"/>
  <c r="J85" i="28" s="1"/>
  <c r="H7" i="28"/>
  <c r="H85" i="28" s="1"/>
  <c r="G7" i="28"/>
  <c r="I7" i="28" s="1"/>
  <c r="L99" i="21"/>
  <c r="I99" i="21"/>
  <c r="L98" i="21"/>
  <c r="I98" i="21"/>
  <c r="L97" i="21"/>
  <c r="I97" i="21"/>
  <c r="L95" i="21"/>
  <c r="I95" i="21"/>
  <c r="L94" i="21"/>
  <c r="I94" i="21"/>
  <c r="L93" i="21"/>
  <c r="I93" i="21"/>
  <c r="L92" i="21"/>
  <c r="I92" i="21"/>
  <c r="L91" i="21"/>
  <c r="I91" i="21"/>
  <c r="L90" i="21"/>
  <c r="I90" i="21"/>
  <c r="L89" i="21"/>
  <c r="I89" i="21"/>
  <c r="L88" i="21"/>
  <c r="I88" i="21"/>
  <c r="K87" i="21"/>
  <c r="J87" i="21"/>
  <c r="L87" i="21" s="1"/>
  <c r="H87" i="21"/>
  <c r="G87" i="21"/>
  <c r="I87" i="21" s="1"/>
  <c r="L84" i="21"/>
  <c r="I84" i="21"/>
  <c r="L83" i="21"/>
  <c r="I83" i="21"/>
  <c r="L81" i="21"/>
  <c r="I81" i="21"/>
  <c r="L80" i="21"/>
  <c r="I80" i="21"/>
  <c r="K79" i="21"/>
  <c r="J79" i="21"/>
  <c r="L79" i="21" s="1"/>
  <c r="H79" i="21"/>
  <c r="G79" i="21"/>
  <c r="I79" i="21" s="1"/>
  <c r="L77" i="21"/>
  <c r="I77" i="21"/>
  <c r="L76" i="21"/>
  <c r="I76" i="21"/>
  <c r="L75" i="21"/>
  <c r="I75" i="21"/>
  <c r="K74" i="21"/>
  <c r="J74" i="21"/>
  <c r="L74" i="21" s="1"/>
  <c r="H74" i="21"/>
  <c r="G74" i="21"/>
  <c r="I74" i="21" s="1"/>
  <c r="L73" i="21"/>
  <c r="I73" i="21"/>
  <c r="L72" i="21"/>
  <c r="I72" i="21"/>
  <c r="L71" i="21"/>
  <c r="I71" i="21"/>
  <c r="L70" i="21"/>
  <c r="I70" i="21"/>
  <c r="L69" i="21"/>
  <c r="I69" i="21"/>
  <c r="L68" i="21"/>
  <c r="I68" i="21"/>
  <c r="L67" i="21"/>
  <c r="I67" i="21"/>
  <c r="K66" i="21"/>
  <c r="J66" i="21"/>
  <c r="L66" i="21" s="1"/>
  <c r="H66" i="21"/>
  <c r="G66" i="21"/>
  <c r="I66" i="21" s="1"/>
  <c r="L65" i="21"/>
  <c r="I65" i="21"/>
  <c r="L64" i="21"/>
  <c r="I64" i="21"/>
  <c r="L63" i="21"/>
  <c r="I63" i="21"/>
  <c r="K62" i="21"/>
  <c r="J62" i="21"/>
  <c r="L62" i="21" s="1"/>
  <c r="H62" i="21"/>
  <c r="G62" i="21"/>
  <c r="I62" i="21" s="1"/>
  <c r="L61" i="21"/>
  <c r="I61" i="21"/>
  <c r="L60" i="21"/>
  <c r="I60" i="21"/>
  <c r="L59" i="21"/>
  <c r="I59" i="21"/>
  <c r="K58" i="21"/>
  <c r="J58" i="21"/>
  <c r="L58" i="21" s="1"/>
  <c r="H58" i="21"/>
  <c r="G58" i="21"/>
  <c r="I58" i="21" s="1"/>
  <c r="K57" i="21"/>
  <c r="J57" i="21"/>
  <c r="L57" i="21" s="1"/>
  <c r="H57" i="21"/>
  <c r="G57" i="21"/>
  <c r="I57" i="21" s="1"/>
  <c r="L56" i="21"/>
  <c r="I56" i="21"/>
  <c r="L55" i="21"/>
  <c r="I55" i="21"/>
  <c r="K54" i="21"/>
  <c r="J54" i="21"/>
  <c r="L54" i="21" s="1"/>
  <c r="H54" i="21"/>
  <c r="G54" i="21"/>
  <c r="I54" i="21" s="1"/>
  <c r="L53" i="21"/>
  <c r="I53" i="21"/>
  <c r="L52" i="21"/>
  <c r="I52" i="21"/>
  <c r="L51" i="21"/>
  <c r="I51" i="21"/>
  <c r="K50" i="21"/>
  <c r="J50" i="21"/>
  <c r="L50" i="21" s="1"/>
  <c r="H50" i="21"/>
  <c r="G50" i="21"/>
  <c r="I50" i="21" s="1"/>
  <c r="L49" i="21"/>
  <c r="I49" i="21"/>
  <c r="L48" i="21"/>
  <c r="I48" i="21"/>
  <c r="L47" i="21"/>
  <c r="I47" i="21"/>
  <c r="K46" i="21"/>
  <c r="J46" i="21"/>
  <c r="L46" i="21" s="1"/>
  <c r="H46" i="21"/>
  <c r="G46" i="21"/>
  <c r="I46" i="21" s="1"/>
  <c r="L45" i="21"/>
  <c r="I45" i="21"/>
  <c r="L44" i="21"/>
  <c r="I44" i="21"/>
  <c r="K43" i="21"/>
  <c r="J43" i="21"/>
  <c r="L43" i="21" s="1"/>
  <c r="H43" i="21"/>
  <c r="G43" i="21"/>
  <c r="I43" i="21" s="1"/>
  <c r="K42" i="21"/>
  <c r="J42" i="21"/>
  <c r="L42" i="21" s="1"/>
  <c r="H42" i="21"/>
  <c r="G42" i="21"/>
  <c r="I42" i="21" s="1"/>
  <c r="L41" i="21"/>
  <c r="I41" i="21"/>
  <c r="L40" i="21"/>
  <c r="I40" i="21"/>
  <c r="L39" i="21"/>
  <c r="I39" i="21"/>
  <c r="K38" i="21"/>
  <c r="J38" i="21"/>
  <c r="L38" i="21" s="1"/>
  <c r="H38" i="21"/>
  <c r="G38" i="21"/>
  <c r="I38" i="21" s="1"/>
  <c r="L37" i="21"/>
  <c r="I37" i="21"/>
  <c r="L36" i="21"/>
  <c r="I36" i="21"/>
  <c r="L35" i="21"/>
  <c r="I35" i="21"/>
  <c r="K34" i="21"/>
  <c r="J34" i="21"/>
  <c r="L34" i="21" s="1"/>
  <c r="H34" i="21"/>
  <c r="G34" i="21"/>
  <c r="I34" i="21" s="1"/>
  <c r="K33" i="21"/>
  <c r="K86" i="21" s="1"/>
  <c r="J33" i="21"/>
  <c r="J86" i="21" s="1"/>
  <c r="H33" i="21"/>
  <c r="H86" i="21" s="1"/>
  <c r="G33" i="21"/>
  <c r="G86" i="21" s="1"/>
  <c r="L32" i="21"/>
  <c r="I32" i="21"/>
  <c r="L31" i="21"/>
  <c r="I31" i="21"/>
  <c r="L30" i="21"/>
  <c r="I30" i="21"/>
  <c r="L29" i="21"/>
  <c r="I29" i="21"/>
  <c r="L28" i="21"/>
  <c r="I28" i="21"/>
  <c r="L27" i="21"/>
  <c r="I27" i="21"/>
  <c r="L26" i="21"/>
  <c r="I26" i="21"/>
  <c r="L25" i="21"/>
  <c r="I25" i="21"/>
  <c r="K24" i="21"/>
  <c r="J24" i="21"/>
  <c r="L24" i="21" s="1"/>
  <c r="H24" i="21"/>
  <c r="G24" i="21"/>
  <c r="I24" i="21" s="1"/>
  <c r="L23" i="21"/>
  <c r="I23" i="21"/>
  <c r="L22" i="21"/>
  <c r="I22" i="21"/>
  <c r="L21" i="21"/>
  <c r="I21" i="21"/>
  <c r="L20" i="21"/>
  <c r="I20" i="21"/>
  <c r="L19" i="21"/>
  <c r="I19" i="21"/>
  <c r="K18" i="21"/>
  <c r="J18" i="21"/>
  <c r="L18" i="21" s="1"/>
  <c r="H18" i="21"/>
  <c r="G18" i="21"/>
  <c r="I18" i="21" s="1"/>
  <c r="L17" i="21"/>
  <c r="I17" i="21"/>
  <c r="K16" i="21"/>
  <c r="J16" i="21"/>
  <c r="L16" i="21" s="1"/>
  <c r="H16" i="21"/>
  <c r="G16" i="21"/>
  <c r="I16" i="21" s="1"/>
  <c r="L15" i="21"/>
  <c r="I15" i="21"/>
  <c r="L14" i="21"/>
  <c r="I14" i="21"/>
  <c r="L13" i="21"/>
  <c r="I13" i="21"/>
  <c r="L12" i="21"/>
  <c r="I12" i="21"/>
  <c r="L11" i="21"/>
  <c r="I11" i="21"/>
  <c r="L10" i="21"/>
  <c r="I10" i="21"/>
  <c r="L9" i="21"/>
  <c r="I9" i="21"/>
  <c r="L8" i="21"/>
  <c r="I8" i="21"/>
  <c r="K7" i="21"/>
  <c r="K85" i="21" s="1"/>
  <c r="J7" i="21"/>
  <c r="J85" i="21" s="1"/>
  <c r="H7" i="21"/>
  <c r="H85" i="21" s="1"/>
  <c r="G7" i="21"/>
  <c r="G85" i="21" s="1"/>
  <c r="L128" i="20"/>
  <c r="I128" i="20"/>
  <c r="L126" i="20"/>
  <c r="I126" i="20"/>
  <c r="L125" i="20"/>
  <c r="I125" i="20"/>
  <c r="K124" i="20"/>
  <c r="J124" i="20"/>
  <c r="L124" i="20" s="1"/>
  <c r="H124" i="20"/>
  <c r="G124" i="20"/>
  <c r="I124" i="20" s="1"/>
  <c r="L123" i="20"/>
  <c r="I123" i="20"/>
  <c r="L122" i="20"/>
  <c r="I122" i="20"/>
  <c r="L121" i="20"/>
  <c r="I121" i="20"/>
  <c r="L120" i="20"/>
  <c r="I120" i="20"/>
  <c r="K119" i="20"/>
  <c r="J119" i="20"/>
  <c r="L119" i="20" s="1"/>
  <c r="H119" i="20"/>
  <c r="G119" i="20"/>
  <c r="I119" i="20" s="1"/>
  <c r="L118" i="20"/>
  <c r="I118" i="20"/>
  <c r="L117" i="20"/>
  <c r="I117" i="20"/>
  <c r="L116" i="20"/>
  <c r="I116" i="20"/>
  <c r="K115" i="20"/>
  <c r="J115" i="20"/>
  <c r="L115" i="20" s="1"/>
  <c r="H115" i="20"/>
  <c r="G115" i="20"/>
  <c r="I115" i="20" s="1"/>
  <c r="L114" i="20"/>
  <c r="I114" i="20"/>
  <c r="L113" i="20"/>
  <c r="I113" i="20"/>
  <c r="L112" i="20"/>
  <c r="I112" i="20"/>
  <c r="K111" i="20"/>
  <c r="J111" i="20"/>
  <c r="L111" i="20" s="1"/>
  <c r="H111" i="20"/>
  <c r="G111" i="20"/>
  <c r="I111" i="20" s="1"/>
  <c r="L110" i="20"/>
  <c r="I110" i="20"/>
  <c r="L109" i="20"/>
  <c r="I109" i="20"/>
  <c r="K108" i="20"/>
  <c r="J108" i="20"/>
  <c r="L108" i="20" s="1"/>
  <c r="H108" i="20"/>
  <c r="G108" i="20"/>
  <c r="I108" i="20" s="1"/>
  <c r="L107" i="20"/>
  <c r="I107" i="20"/>
  <c r="L106" i="20"/>
  <c r="I106" i="20"/>
  <c r="L105" i="20"/>
  <c r="I105" i="20"/>
  <c r="L104" i="20"/>
  <c r="I104" i="20"/>
  <c r="L103" i="20"/>
  <c r="I103" i="20"/>
  <c r="L102" i="20"/>
  <c r="I102" i="20"/>
  <c r="L101" i="20"/>
  <c r="I101" i="20"/>
  <c r="K100" i="20"/>
  <c r="J100" i="20"/>
  <c r="L100" i="20" s="1"/>
  <c r="H100" i="20"/>
  <c r="G100" i="20"/>
  <c r="I100" i="20" s="1"/>
  <c r="L99" i="20"/>
  <c r="I99" i="20"/>
  <c r="L98" i="20"/>
  <c r="I98" i="20"/>
  <c r="L97" i="20"/>
  <c r="I97" i="20"/>
  <c r="K96" i="20"/>
  <c r="J96" i="20"/>
  <c r="L96" i="20" s="1"/>
  <c r="H96" i="20"/>
  <c r="G96" i="20"/>
  <c r="I96" i="20" s="1"/>
  <c r="L95" i="20"/>
  <c r="I95" i="20"/>
  <c r="L94" i="20"/>
  <c r="I94" i="20"/>
  <c r="K93" i="20"/>
  <c r="J93" i="20"/>
  <c r="L93" i="20" s="1"/>
  <c r="H93" i="20"/>
  <c r="G93" i="20"/>
  <c r="I93" i="20" s="1"/>
  <c r="L92" i="20"/>
  <c r="I92" i="20"/>
  <c r="L91" i="20"/>
  <c r="I91" i="20"/>
  <c r="L90" i="20"/>
  <c r="I90" i="20"/>
  <c r="K89" i="20"/>
  <c r="J89" i="20"/>
  <c r="L89" i="20" s="1"/>
  <c r="H89" i="20"/>
  <c r="G89" i="20"/>
  <c r="I89" i="20" s="1"/>
  <c r="L88" i="20"/>
  <c r="I88" i="20"/>
  <c r="L87" i="20"/>
  <c r="I87" i="20"/>
  <c r="L86" i="20"/>
  <c r="I86" i="20"/>
  <c r="K85" i="20"/>
  <c r="J85" i="20"/>
  <c r="L85" i="20" s="1"/>
  <c r="H85" i="20"/>
  <c r="G85" i="20"/>
  <c r="I85" i="20" s="1"/>
  <c r="L84" i="20"/>
  <c r="I84" i="20"/>
  <c r="L83" i="20"/>
  <c r="I83" i="20"/>
  <c r="L82" i="20"/>
  <c r="I82" i="20"/>
  <c r="L81" i="20"/>
  <c r="I81" i="20"/>
  <c r="K80" i="20"/>
  <c r="J80" i="20"/>
  <c r="L80" i="20" s="1"/>
  <c r="H80" i="20"/>
  <c r="G80" i="20"/>
  <c r="I80" i="20" s="1"/>
  <c r="K79" i="20"/>
  <c r="K127" i="20" s="1"/>
  <c r="J79" i="20"/>
  <c r="J127" i="20" s="1"/>
  <c r="L127" i="20" s="1"/>
  <c r="H79" i="20"/>
  <c r="H127" i="20" s="1"/>
  <c r="G79" i="20"/>
  <c r="G127" i="20" s="1"/>
  <c r="I127" i="20" s="1"/>
  <c r="L77" i="20"/>
  <c r="I77" i="20"/>
  <c r="L75" i="20"/>
  <c r="I75" i="20"/>
  <c r="L74" i="20"/>
  <c r="I74" i="20"/>
  <c r="L73" i="20"/>
  <c r="I73" i="20"/>
  <c r="K72" i="20"/>
  <c r="J72" i="20"/>
  <c r="L72" i="20" s="1"/>
  <c r="H72" i="20"/>
  <c r="G72" i="20"/>
  <c r="I72" i="20" s="1"/>
  <c r="L71" i="20"/>
  <c r="I71" i="20"/>
  <c r="L70" i="20"/>
  <c r="I70" i="20"/>
  <c r="L69" i="20"/>
  <c r="I69" i="20"/>
  <c r="L68" i="20"/>
  <c r="I68" i="20"/>
  <c r="L67" i="20"/>
  <c r="I67" i="20"/>
  <c r="K66" i="20"/>
  <c r="J66" i="20"/>
  <c r="L66" i="20" s="1"/>
  <c r="H66" i="20"/>
  <c r="G66" i="20"/>
  <c r="I66" i="20" s="1"/>
  <c r="K65" i="20"/>
  <c r="J65" i="20"/>
  <c r="L65" i="20" s="1"/>
  <c r="H65" i="20"/>
  <c r="G65" i="20"/>
  <c r="I65" i="20" s="1"/>
  <c r="L64" i="20"/>
  <c r="I64" i="20"/>
  <c r="L63" i="20"/>
  <c r="I63" i="20"/>
  <c r="L62" i="20"/>
  <c r="I62" i="20"/>
  <c r="K61" i="20"/>
  <c r="J61" i="20"/>
  <c r="L61" i="20" s="1"/>
  <c r="H61" i="20"/>
  <c r="G61" i="20"/>
  <c r="I61" i="20" s="1"/>
  <c r="L60" i="20"/>
  <c r="I60" i="20"/>
  <c r="L59" i="20"/>
  <c r="I59" i="20"/>
  <c r="L58" i="20"/>
  <c r="I58" i="20"/>
  <c r="K57" i="20"/>
  <c r="J57" i="20"/>
  <c r="L57" i="20" s="1"/>
  <c r="H57" i="20"/>
  <c r="G57" i="20"/>
  <c r="I57" i="20" s="1"/>
  <c r="K56" i="20"/>
  <c r="J56" i="20"/>
  <c r="L56" i="20" s="1"/>
  <c r="H56" i="20"/>
  <c r="G56" i="20"/>
  <c r="I56" i="20" s="1"/>
  <c r="L55" i="20"/>
  <c r="I55" i="20"/>
  <c r="L54" i="20"/>
  <c r="I54" i="20"/>
  <c r="K53" i="20"/>
  <c r="J53" i="20"/>
  <c r="L53" i="20" s="1"/>
  <c r="H53" i="20"/>
  <c r="G53" i="20"/>
  <c r="I53" i="20" s="1"/>
  <c r="L52" i="20"/>
  <c r="I52" i="20"/>
  <c r="L51" i="20"/>
  <c r="I51" i="20"/>
  <c r="L50" i="20"/>
  <c r="I50" i="20"/>
  <c r="L49" i="20"/>
  <c r="I49" i="20"/>
  <c r="L48" i="20"/>
  <c r="I48" i="20"/>
  <c r="L47" i="20"/>
  <c r="I47" i="20"/>
  <c r="L46" i="20"/>
  <c r="I46" i="20"/>
  <c r="K45" i="20"/>
  <c r="J45" i="20"/>
  <c r="L45" i="20" s="1"/>
  <c r="H45" i="20"/>
  <c r="G45" i="20"/>
  <c r="I45" i="20" s="1"/>
  <c r="L44" i="20"/>
  <c r="I44" i="20"/>
  <c r="L43" i="20"/>
  <c r="I43" i="20"/>
  <c r="L42" i="20"/>
  <c r="I42" i="20"/>
  <c r="L41" i="20"/>
  <c r="I41" i="20"/>
  <c r="L40" i="20"/>
  <c r="I40" i="20"/>
  <c r="K39" i="20"/>
  <c r="J39" i="20"/>
  <c r="L39" i="20" s="1"/>
  <c r="H39" i="20"/>
  <c r="G39" i="20"/>
  <c r="I39" i="20" s="1"/>
  <c r="L38" i="20"/>
  <c r="I38" i="20"/>
  <c r="L37" i="20"/>
  <c r="I37" i="20"/>
  <c r="L36" i="20"/>
  <c r="I36" i="20"/>
  <c r="L35" i="20"/>
  <c r="I35" i="20"/>
  <c r="L34" i="20"/>
  <c r="I34" i="20"/>
  <c r="K33" i="20"/>
  <c r="J33" i="20"/>
  <c r="L33" i="20" s="1"/>
  <c r="H33" i="20"/>
  <c r="G33" i="20"/>
  <c r="I33" i="20" s="1"/>
  <c r="L32" i="20"/>
  <c r="I32" i="20"/>
  <c r="L31" i="20"/>
  <c r="I31" i="20"/>
  <c r="L30" i="20"/>
  <c r="I30" i="20"/>
  <c r="L29" i="20"/>
  <c r="I29" i="20"/>
  <c r="K28" i="20"/>
  <c r="J28" i="20"/>
  <c r="L28" i="20" s="1"/>
  <c r="H28" i="20"/>
  <c r="G28" i="20"/>
  <c r="I28" i="20" s="1"/>
  <c r="L27" i="20"/>
  <c r="I27" i="20"/>
  <c r="L26" i="20"/>
  <c r="I26" i="20"/>
  <c r="K25" i="20"/>
  <c r="J25" i="20"/>
  <c r="L25" i="20" s="1"/>
  <c r="H25" i="20"/>
  <c r="G25" i="20"/>
  <c r="I25" i="20" s="1"/>
  <c r="K24" i="20"/>
  <c r="J24" i="20"/>
  <c r="L24" i="20" s="1"/>
  <c r="H24" i="20"/>
  <c r="G24" i="20"/>
  <c r="I24" i="20" s="1"/>
  <c r="L23" i="20"/>
  <c r="I23" i="20"/>
  <c r="L22" i="20"/>
  <c r="I22" i="20"/>
  <c r="L21" i="20"/>
  <c r="I21" i="20"/>
  <c r="K20" i="20"/>
  <c r="J20" i="20"/>
  <c r="L20" i="20" s="1"/>
  <c r="H20" i="20"/>
  <c r="G20" i="20"/>
  <c r="I20" i="20" s="1"/>
  <c r="L19" i="20"/>
  <c r="I19" i="20"/>
  <c r="K18" i="20"/>
  <c r="J18" i="20"/>
  <c r="L18" i="20" s="1"/>
  <c r="H18" i="20"/>
  <c r="G18" i="20"/>
  <c r="I18" i="20" s="1"/>
  <c r="L17" i="20"/>
  <c r="I17" i="20"/>
  <c r="L16" i="20"/>
  <c r="I16" i="20"/>
  <c r="L15" i="20"/>
  <c r="I15" i="20"/>
  <c r="K14" i="20"/>
  <c r="J14" i="20"/>
  <c r="L14" i="20" s="1"/>
  <c r="H14" i="20"/>
  <c r="G14" i="20"/>
  <c r="I14" i="20" s="1"/>
  <c r="L13" i="20"/>
  <c r="I13" i="20"/>
  <c r="L12" i="20"/>
  <c r="I12" i="20"/>
  <c r="K11" i="20"/>
  <c r="J11" i="20"/>
  <c r="L11" i="20" s="1"/>
  <c r="H11" i="20"/>
  <c r="G11" i="20"/>
  <c r="I11" i="20" s="1"/>
  <c r="L10" i="20"/>
  <c r="I10" i="20"/>
  <c r="L9" i="20"/>
  <c r="I9" i="20"/>
  <c r="K8" i="20"/>
  <c r="K76" i="20" s="1"/>
  <c r="J8" i="20"/>
  <c r="J76" i="20" s="1"/>
  <c r="H8" i="20"/>
  <c r="H76" i="20" s="1"/>
  <c r="G8" i="20"/>
  <c r="G76" i="20" s="1"/>
  <c r="H40" i="23" l="1"/>
  <c r="L23" i="23"/>
  <c r="F23" i="23"/>
  <c r="F24" i="23" s="1"/>
  <c r="F27" i="23" s="1"/>
  <c r="F40" i="23" s="1"/>
  <c r="J23" i="23"/>
  <c r="J24" i="23" s="1"/>
  <c r="J27" i="23" s="1"/>
  <c r="J40" i="23" s="1"/>
  <c r="L40" i="23"/>
  <c r="K30" i="23"/>
  <c r="M30" i="23" s="1"/>
  <c r="L42" i="28"/>
  <c r="I43" i="28"/>
  <c r="L43" i="28"/>
  <c r="I46" i="28"/>
  <c r="L46" i="28"/>
  <c r="I50" i="28"/>
  <c r="L50" i="28"/>
  <c r="I54" i="28"/>
  <c r="L54" i="28"/>
  <c r="I57" i="28"/>
  <c r="L57" i="28"/>
  <c r="I58" i="28"/>
  <c r="L58" i="28"/>
  <c r="I62" i="28"/>
  <c r="L62" i="28"/>
  <c r="I66" i="28"/>
  <c r="L66" i="28"/>
  <c r="I74" i="28"/>
  <c r="L74" i="28"/>
  <c r="I79" i="28"/>
  <c r="L79" i="28"/>
  <c r="I87" i="28"/>
  <c r="L87" i="28"/>
  <c r="E11" i="23"/>
  <c r="K11" i="23" s="1"/>
  <c r="M11" i="23" s="1"/>
  <c r="E28" i="23"/>
  <c r="K28" i="23" s="1"/>
  <c r="M28" i="23" s="1"/>
  <c r="L7" i="28"/>
  <c r="L85" i="28" s="1"/>
  <c r="L33" i="28"/>
  <c r="L86" i="28" s="1"/>
  <c r="G78" i="28"/>
  <c r="K78" i="28"/>
  <c r="K82" i="28" s="1"/>
  <c r="K96" i="28" s="1"/>
  <c r="G85" i="28"/>
  <c r="I85" i="28" s="1"/>
  <c r="G86" i="28"/>
  <c r="I86" i="28" s="1"/>
  <c r="H78" i="28"/>
  <c r="H82" i="28" s="1"/>
  <c r="H96" i="28" s="1"/>
  <c r="J78" i="28"/>
  <c r="L7" i="21"/>
  <c r="L85" i="21" s="1"/>
  <c r="L33" i="21"/>
  <c r="L86" i="21" s="1"/>
  <c r="H78" i="21"/>
  <c r="H82" i="21" s="1"/>
  <c r="H96" i="21" s="1"/>
  <c r="J78" i="21"/>
  <c r="I7" i="21"/>
  <c r="I85" i="21" s="1"/>
  <c r="I33" i="21"/>
  <c r="I86" i="21" s="1"/>
  <c r="G78" i="21"/>
  <c r="K78" i="21"/>
  <c r="K82" i="21" s="1"/>
  <c r="K96" i="21" s="1"/>
  <c r="I79" i="20"/>
  <c r="L79" i="20"/>
  <c r="I76" i="20"/>
  <c r="L76" i="20"/>
  <c r="I8" i="20"/>
  <c r="L8" i="20"/>
  <c r="E23" i="23" l="1"/>
  <c r="J82" i="28"/>
  <c r="L78" i="28"/>
  <c r="G82" i="28"/>
  <c r="I78" i="28"/>
  <c r="G82" i="21"/>
  <c r="I78" i="21"/>
  <c r="J82" i="21"/>
  <c r="L78" i="21"/>
  <c r="E24" i="23" l="1"/>
  <c r="K23" i="23"/>
  <c r="M23" i="23" s="1"/>
  <c r="G96" i="28"/>
  <c r="I96" i="28" s="1"/>
  <c r="I82" i="28"/>
  <c r="J96" i="28"/>
  <c r="L96" i="28" s="1"/>
  <c r="L82" i="28"/>
  <c r="J96" i="21"/>
  <c r="L96" i="21" s="1"/>
  <c r="L82" i="21"/>
  <c r="G96" i="21"/>
  <c r="I96" i="21" s="1"/>
  <c r="I82" i="21"/>
  <c r="E27" i="23" l="1"/>
  <c r="K24" i="23"/>
  <c r="M24" i="23" s="1"/>
  <c r="L132" i="20"/>
  <c r="I132" i="20"/>
  <c r="I131" i="20"/>
  <c r="G130" i="20"/>
  <c r="H130" i="20"/>
  <c r="I130" i="20" s="1"/>
  <c r="K130" i="20"/>
  <c r="L131" i="20"/>
  <c r="J130" i="20"/>
  <c r="L130" i="20" s="1"/>
  <c r="E40" i="23" l="1"/>
  <c r="K40" i="23" s="1"/>
  <c r="M40" i="23" s="1"/>
  <c r="K27" i="23"/>
  <c r="M27" i="23" s="1"/>
</calcChain>
</file>

<file path=xl/sharedStrings.xml><?xml version="1.0" encoding="utf-8"?>
<sst xmlns="http://schemas.openxmlformats.org/spreadsheetml/2006/main" count="544" uniqueCount="389">
  <si>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</si>
  <si>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</si>
  <si>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</si>
  <si>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</si>
  <si>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</si>
  <si>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</si>
  <si>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</si>
  <si>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</si>
  <si>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</si>
  <si>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</si>
  <si>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</si>
  <si>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</si>
  <si>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</si>
  <si>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</si>
  <si>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 xml:space="preserve">    1. Goodwill </t>
  </si>
  <si>
    <t>03276147</t>
  </si>
  <si>
    <t>080051022</t>
  </si>
  <si>
    <t>26187994862</t>
  </si>
  <si>
    <t>ZAGREB</t>
  </si>
  <si>
    <t>MIRAMARSKA 22</t>
  </si>
  <si>
    <t>www.crosig.hr</t>
  </si>
  <si>
    <t>GRAD ZAGREB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</si>
  <si>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</si>
  <si>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</si>
  <si>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</si>
  <si>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</si>
  <si>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</si>
  <si>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</si>
  <si>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</si>
  <si>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</si>
  <si>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</si>
  <si>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</si>
  <si>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</si>
  <si>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</si>
  <si>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</si>
  <si>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</si>
  <si>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</si>
  <si>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</si>
  <si>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</si>
  <si>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</si>
  <si>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</si>
  <si>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</si>
  <si>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</si>
  <si>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</si>
  <si>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</si>
  <si>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</si>
  <si>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</si>
  <si>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</si>
  <si>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</si>
  <si>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</si>
  <si>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</si>
  <si>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</si>
  <si>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</si>
  <si>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  <charset val="238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</si>
  <si>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</si>
  <si>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</si>
  <si>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  <charset val="238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</si>
  <si>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</si>
  <si>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  <charset val="238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</si>
  <si>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</si>
  <si>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</si>
  <si>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</si>
  <si>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  <charset val="238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</si>
  <si>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</si>
  <si>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  <charset val="238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</si>
  <si>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</si>
  <si>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</si>
  <si>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</si>
  <si>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  <charset val="238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</si>
  <si>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</si>
  <si>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</si>
  <si>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</si>
  <si>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</si>
  <si>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</si>
  <si>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</si>
  <si>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</si>
  <si>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</si>
  <si>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</si>
  <si>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</si>
  <si>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</si>
  <si>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</si>
  <si>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</si>
  <si>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</si>
  <si>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</si>
  <si>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</si>
  <si>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</si>
  <si>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</si>
  <si>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</si>
  <si>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</si>
  <si>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</si>
  <si>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</si>
  <si>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</si>
  <si>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</si>
  <si>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</si>
  <si>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</si>
  <si>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</si>
  <si>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  <charset val="238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</si>
  <si>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</si>
  <si>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</si>
  <si>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  <charset val="238"/>
      </rPr>
      <t>(050 + 053 + 054)</t>
    </r>
  </si>
  <si>
    <r>
      <t xml:space="preserve">    1. Receivables from direct insurance activities </t>
    </r>
    <r>
      <rPr>
        <sz val="8"/>
        <rFont val="Arial"/>
        <family val="2"/>
        <charset val="238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</si>
  <si>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</si>
  <si>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</si>
  <si>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</si>
  <si>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  <charset val="238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</si>
  <si>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</si>
  <si>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</si>
  <si>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</si>
  <si>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  <charset val="238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</si>
  <si>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  <charset val="238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</si>
  <si>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</si>
  <si>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</si>
  <si>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</si>
  <si>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</si>
  <si>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</si>
  <si>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  <charset val="238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</si>
  <si>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</si>
  <si>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</si>
  <si>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</si>
  <si>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  <charset val="238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</si>
  <si>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</si>
  <si>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</si>
  <si>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</si>
  <si>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</si>
  <si>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</si>
  <si>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</si>
  <si>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</si>
  <si>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</si>
  <si>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</si>
  <si>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  <charset val="238"/>
      </rPr>
      <t>(072 + 076 + 077 + 081 + 085 + 088)</t>
    </r>
  </si>
  <si>
    <r>
      <t xml:space="preserve">    1. Subscribed capital </t>
    </r>
    <r>
      <rPr>
        <sz val="8"/>
        <rFont val="Arial"/>
        <family val="2"/>
        <charset val="238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</si>
  <si>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</si>
  <si>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</si>
  <si>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</si>
  <si>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</si>
  <si>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  <charset val="238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</si>
  <si>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</si>
  <si>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</si>
  <si>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</si>
  <si>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  <charset val="238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</si>
  <si>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</si>
  <si>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</si>
  <si>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</si>
  <si>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  <charset val="238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</si>
  <si>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</si>
  <si>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</si>
  <si>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  <charset val="238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</si>
  <si>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</si>
  <si>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</si>
  <si>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</si>
  <si>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  <charset val="238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</si>
  <si>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</si>
  <si>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</si>
  <si>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</si>
  <si>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</si>
  <si>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</si>
  <si>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</si>
  <si>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</si>
  <si>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  <charset val="238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</si>
  <si>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</si>
  <si>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</si>
  <si>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  <charset val="238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</si>
  <si>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</si>
  <si>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</si>
  <si>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</si>
  <si>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  <charset val="238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</si>
  <si>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</si>
  <si>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</si>
  <si>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</si>
  <si>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  <charset val="238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</si>
  <si>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</si>
  <si>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</si>
  <si>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</si>
  <si>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</si>
  <si>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  <charset val="238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</si>
  <si>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</si>
  <si>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</si>
  <si>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  <charset val="238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</si>
  <si>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</si>
  <si>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  <charset val="238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</si>
  <si>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</si>
  <si>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</si>
  <si>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</si>
  <si>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</si>
  <si>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</si>
  <si>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</si>
  <si>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</si>
  <si>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</si>
  <si>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</si>
  <si>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</si>
  <si>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</si>
  <si>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</si>
  <si>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</si>
  <si>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</si>
  <si>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</si>
  <si>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</si>
  <si>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</si>
  <si>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</si>
  <si>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</si>
  <si>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</si>
  <si>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</si>
  <si>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</si>
  <si>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</si>
  <si>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</si>
  <si>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</si>
  <si>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</si>
  <si>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</si>
  <si>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</si>
  <si>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</si>
  <si>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</si>
  <si>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</si>
  <si>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</si>
  <si>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</si>
  <si>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</si>
  <si>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</si>
  <si>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</si>
  <si>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</si>
  <si>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</si>
  <si>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</si>
  <si>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</si>
  <si>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</si>
  <si>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</si>
  <si>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</si>
  <si>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</si>
  <si>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</si>
  <si>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</si>
  <si>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</si>
  <si>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</si>
  <si>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</si>
  <si>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  <charset val="238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</si>
  <si>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</si>
  <si>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</si>
  <si>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</si>
  <si>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</si>
  <si>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</si>
  <si>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</si>
  <si>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</si>
  <si>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</si>
  <si>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</si>
  <si>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</si>
  <si>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</si>
  <si>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  <charset val="238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</si>
  <si>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</si>
  <si>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</si>
  <si>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</si>
  <si>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</si>
  <si>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</si>
  <si>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</si>
  <si>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</si>
  <si>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  <charset val="238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</si>
  <si>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</si>
  <si>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</si>
  <si>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</si>
  <si>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  <charset val="238"/>
      </rPr>
      <t>(124+133+147+148+149+150+159+167+171+174+183+191+194)</t>
    </r>
  </si>
  <si>
    <r>
      <t xml:space="preserve">XV. Taxation </t>
    </r>
    <r>
      <rPr>
        <sz val="8"/>
        <rFont val="Arial"/>
        <family val="2"/>
        <charset val="238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</si>
  <si>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</si>
  <si>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</si>
  <si>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</si>
  <si>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</si>
  <si>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</si>
  <si>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  <charset val="238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</si>
  <si>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</si>
  <si>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</si>
  <si>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</si>
  <si>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</si>
  <si>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</si>
  <si>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</si>
  <si>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</si>
  <si>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</si>
  <si>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</si>
  <si>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</si>
  <si>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</si>
  <si>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</si>
  <si>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</si>
  <si>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</si>
  <si>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</si>
  <si>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</si>
  <si>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</si>
  <si>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</si>
  <si>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</si>
  <si>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</si>
  <si>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</si>
  <si>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</si>
  <si>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</si>
  <si>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</si>
  <si>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</si>
  <si>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</si>
  <si>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</si>
  <si>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</si>
  <si>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</si>
  <si>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</si>
  <si>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</si>
  <si>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</si>
  <si>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</si>
  <si>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</si>
  <si>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</si>
  <si>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</si>
  <si>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</si>
  <si>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</si>
  <si>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</si>
  <si>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</si>
  <si>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</si>
  <si>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</si>
  <si>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</si>
  <si>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</si>
  <si>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</si>
  <si>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</si>
  <si>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</si>
  <si>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</si>
  <si>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</si>
  <si>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</si>
  <si>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</si>
  <si>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</si>
  <si>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</si>
  <si>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</si>
  <si>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</si>
  <si>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</si>
  <si>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</si>
  <si>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</si>
  <si>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</si>
  <si>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</si>
  <si>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</si>
  <si>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</si>
  <si>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</si>
  <si>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</si>
  <si>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</si>
  <si>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</si>
  <si>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</si>
  <si>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</si>
  <si>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</si>
  <si>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</si>
  <si>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</si>
  <si>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</si>
  <si>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</si>
  <si>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</si>
  <si>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</si>
  <si>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</si>
  <si>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</si>
  <si>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</si>
  <si>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</si>
  <si>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</si>
  <si>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</si>
  <si>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</si>
  <si>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  <charset val="238"/>
      </rPr>
      <t>(AOP 001 to 003)</t>
    </r>
  </si>
  <si>
    <r>
      <t xml:space="preserve">III. Comprehensive profit or loss - previos year </t>
    </r>
    <r>
      <rPr>
        <sz val="8.5"/>
        <rFont val="Arial"/>
        <family val="2"/>
        <charset val="238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</si>
  <si>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</si>
  <si>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</si>
  <si>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</si>
  <si>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</si>
  <si>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</si>
  <si>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</si>
  <si>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  <charset val="238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</si>
  <si>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</si>
  <si>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</si>
  <si>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</si>
  <si>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</si>
  <si>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  <charset val="238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</si>
  <si>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</si>
  <si>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  <charset val="238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</si>
  <si>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  <charset val="238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</si>
  <si>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</si>
  <si>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  <charset val="238"/>
      </rPr>
      <t>(AOP 030 to 033)</t>
    </r>
  </si>
  <si>
    <r>
      <t xml:space="preserve">X. Balance at 31 December - current period </t>
    </r>
    <r>
      <rPr>
        <sz val="8.5"/>
        <rFont val="Arial"/>
        <family val="2"/>
        <charset val="238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</si>
  <si>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</si>
  <si>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</si>
  <si>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CROATIA osiguranje d.d.</t>
  </si>
  <si>
    <t>6512</t>
  </si>
  <si>
    <t>NO</t>
  </si>
  <si>
    <t>01/6333-117</t>
  </si>
  <si>
    <t>01/6332-073</t>
  </si>
  <si>
    <t>Quarterly financial statement for insurance and reinsurance companies - TFI-OSIG</t>
  </si>
  <si>
    <r>
      <t xml:space="preserve">IX. Outlays for premium returns (bonuses and discounts), net of reinsurance </t>
    </r>
    <r>
      <rPr>
        <sz val="8"/>
        <rFont val="Arial"/>
        <family val="2"/>
        <charset val="238"/>
      </rPr>
      <t>(AOP 172 + 173)</t>
    </r>
  </si>
  <si>
    <r>
      <t>F. REINSURANCEPORTION IN TECHNICAL RESERVES</t>
    </r>
    <r>
      <rPr>
        <sz val="8"/>
        <rFont val="Arial"/>
        <family val="2"/>
        <charset val="238"/>
      </rPr>
      <t xml:space="preserve"> (039 to 045) </t>
    </r>
  </si>
  <si>
    <t xml:space="preserve">    3. Expenditures for short-term and long-term loans</t>
  </si>
  <si>
    <t xml:space="preserve">      1. Receipts from sale of tangible assets </t>
  </si>
  <si>
    <t>01.01.</t>
  </si>
  <si>
    <t xml:space="preserve">izdavatelj@crosig.hr </t>
  </si>
  <si>
    <t>Member of the Board</t>
  </si>
  <si>
    <t>President of the Board</t>
  </si>
  <si>
    <t>(signature of the person authorized to represent the company)</t>
  </si>
  <si>
    <t>KUZMANOVIĆ KATICA</t>
  </si>
  <si>
    <t>Sanel Volarić</t>
  </si>
  <si>
    <t>30.06.2014.</t>
  </si>
  <si>
    <t>As of: 30.06.2014.</t>
  </si>
  <si>
    <t>For period: 01.04.2014. - 30.06.2014.</t>
  </si>
  <si>
    <t>For period: 01.01.-30.06.2014.</t>
  </si>
  <si>
    <t>For period: 01.01.- 30.06.2014.</t>
  </si>
  <si>
    <t>Nikola Mišetić</t>
  </si>
  <si>
    <t>VOLARIĆ SANEL, KOŠTOMAJ ANDREJ, MIŠETIĆ NIKOLA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</si>
</sst>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#,###"/>
    <numFmt numFmtId="166" formatCode="#,###.00"/>
  </numFmts>
  <fonts count="31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 CE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 style="thin">
        <color indexed="64"/>
      </right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n">
        <color indexed="64"/>
      </right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6" fillId="0" borderId="0">
      <alignment vertical="top"/>
    </xf>
    <xf numFmtId="0" fontId="16" fillId="0" borderId="0">
      <alignment vertical="top"/>
    </xf>
    <xf numFmtId="0" fontId="7" fillId="0" borderId="0"/>
    <xf numFmtId="0" fontId="16" fillId="0" borderId="0">
      <alignment vertical="top"/>
    </xf>
    <xf numFmtId="0" fontId="16" fillId="0" borderId="0">
      <alignment vertical="top"/>
    </xf>
    <xf numFmtId="0" fontId="29" fillId="0" borderId="0"/>
    <xf numFmtId="0" fontId="16" fillId="0" borderId="0">
      <alignment vertical="top"/>
    </xf>
    <xf numFmtId="0" fontId="29" fillId="0" borderId="0"/>
    <xf numFmtId="0" fontId="12" fillId="0" borderId="0"/>
  </cellStyleXfs>
  <cellXfs count="413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1" fillId="0" borderId="0" xfId="3" applyFont="1" applyAlignment="1"/>
    <xf numFmtId="0" fontId="18" fillId="0" borderId="0" xfId="3" applyFont="1">
      <alignment vertical="top"/>
    </xf>
    <xf numFmtId="0" fontId="24" fillId="0" borderId="0" xfId="3" applyFont="1">
      <alignment vertical="top"/>
    </xf>
    <xf numFmtId="0" fontId="25" fillId="0" borderId="0" xfId="3" applyFont="1" applyAlignment="1"/>
    <xf numFmtId="0" fontId="24" fillId="0" borderId="0" xfId="3" applyFont="1" applyAlignment="1"/>
    <xf numFmtId="0" fontId="12" fillId="0" borderId="9" xfId="0" applyFont="1" applyFill="1" applyBorder="1" applyAlignment="1" applyProtection="1">
      <alignment vertical="top" wrapText="1"/>
      <protection hidden="1"/>
    </xf>
    <xf numFmtId="0" fontId="0" fillId="0" borderId="0" xfId="0" applyFill="1"/>
    <xf numFmtId="3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Fill="1"/>
    <xf numFmtId="3" fontId="2" fillId="0" borderId="1" xfId="0" applyNumberFormat="1" applyFont="1" applyFill="1" applyBorder="1" applyAlignment="1" applyProtection="1">
      <alignment vertical="center" shrinkToFit="1"/>
    </xf>
    <xf numFmtId="3" fontId="2" fillId="0" borderId="1" xfId="0" applyNumberFormat="1" applyFont="1" applyFill="1" applyBorder="1" applyAlignment="1" applyProtection="1">
      <alignment vertical="center" shrinkToFit="1"/>
      <protection hidden="1"/>
    </xf>
    <xf numFmtId="3" fontId="2" fillId="0" borderId="7" xfId="0" applyNumberFormat="1" applyFont="1" applyFill="1" applyBorder="1" applyAlignment="1" applyProtection="1">
      <alignment vertical="center" shrinkToFit="1"/>
      <protection hidden="1"/>
    </xf>
    <xf numFmtId="164" fontId="8" fillId="0" borderId="23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 applyProtection="1">
      <alignment vertical="center" shrinkToFit="1"/>
      <protection hidden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0" fontId="1" fillId="0" borderId="0" xfId="3" applyFont="1" applyBorder="1" applyAlignment="1"/>
    <xf numFmtId="0" fontId="9" fillId="2" borderId="9" xfId="0" applyFont="1" applyFill="1" applyBorder="1" applyAlignment="1" applyProtection="1">
      <alignment horizontal="center" vertical="top" wrapText="1"/>
      <protection hidden="1"/>
    </xf>
    <xf numFmtId="0" fontId="10" fillId="2" borderId="9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0" fontId="1" fillId="2" borderId="26" xfId="3" applyFont="1" applyFill="1" applyBorder="1" applyAlignment="1"/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 wrapText="1"/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8" fillId="0" borderId="32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/>
    <xf numFmtId="0" fontId="17" fillId="0" borderId="0" xfId="0" applyFont="1" applyFill="1"/>
    <xf numFmtId="49" fontId="8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12" fillId="2" borderId="9" xfId="0" applyFont="1" applyFill="1" applyBorder="1" applyAlignment="1" applyProtection="1">
      <alignment horizontal="center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18" fillId="2" borderId="0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protection hidden="1"/>
    </xf>
    <xf numFmtId="0" fontId="21" fillId="2" borderId="0" xfId="3" applyFont="1" applyFill="1" applyBorder="1" applyAlignment="1" applyProtection="1">
      <alignment horizontal="right" vertical="center" wrapText="1"/>
      <protection hidden="1"/>
    </xf>
    <xf numFmtId="0" fontId="21" fillId="2" borderId="0" xfId="3" applyFont="1" applyFill="1" applyBorder="1" applyAlignment="1" applyProtection="1">
      <alignment horizontal="right"/>
      <protection hidden="1"/>
    </xf>
    <xf numFmtId="0" fontId="21" fillId="2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1" fillId="2" borderId="0" xfId="3" applyFont="1" applyFill="1" applyBorder="1" applyAlignment="1" applyProtection="1">
      <alignment horizontal="left" vertical="center"/>
      <protection hidden="1"/>
    </xf>
    <xf numFmtId="0" fontId="28" fillId="2" borderId="0" xfId="3" applyFont="1" applyFill="1" applyBorder="1" applyAlignment="1" applyProtection="1">
      <alignment wrapText="1"/>
      <protection hidden="1"/>
    </xf>
    <xf numFmtId="0" fontId="28" fillId="2" borderId="33" xfId="3" applyFont="1" applyFill="1" applyBorder="1" applyAlignment="1" applyProtection="1">
      <alignment wrapText="1"/>
      <protection hidden="1"/>
    </xf>
    <xf numFmtId="0" fontId="28" fillId="2" borderId="0" xfId="3" applyFont="1" applyFill="1" applyBorder="1" applyProtection="1">
      <alignment vertical="top"/>
      <protection hidden="1"/>
    </xf>
    <xf numFmtId="0" fontId="28" fillId="2" borderId="33" xfId="3" applyFont="1" applyFill="1" applyBorder="1" applyProtection="1">
      <alignment vertical="top"/>
      <protection hidden="1"/>
    </xf>
    <xf numFmtId="0" fontId="28" fillId="2" borderId="0" xfId="3" applyFont="1" applyFill="1" applyBorder="1" applyAlignment="1" applyProtection="1">
      <alignment horizontal="left"/>
      <protection hidden="1"/>
    </xf>
    <xf numFmtId="0" fontId="18" fillId="2" borderId="0" xfId="3" applyFont="1" applyFill="1" applyBorder="1" applyAlignment="1">
      <alignment horizontal="left" vertical="center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0" xfId="3" applyFont="1" applyFill="1" applyBorder="1" applyAlignment="1" applyProtection="1">
      <alignment vertical="top"/>
      <protection hidden="1"/>
    </xf>
    <xf numFmtId="1" fontId="17" fillId="2" borderId="17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right" vertical="center"/>
      <protection locked="0" hidden="1"/>
    </xf>
    <xf numFmtId="0" fontId="19" fillId="2" borderId="0" xfId="3" applyFont="1" applyFill="1" applyBorder="1" applyProtection="1">
      <alignment vertical="top"/>
      <protection hidden="1"/>
    </xf>
    <xf numFmtId="0" fontId="28" fillId="2" borderId="33" xfId="3" applyFont="1" applyFill="1" applyBorder="1" applyAlignment="1" applyProtection="1">
      <alignment vertical="top"/>
      <protection hidden="1"/>
    </xf>
    <xf numFmtId="0" fontId="17" fillId="2" borderId="17" xfId="3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vertical="top"/>
      <protection hidden="1"/>
    </xf>
    <xf numFmtId="0" fontId="18" fillId="2" borderId="0" xfId="3" applyFont="1" applyFill="1" applyBorder="1">
      <alignment vertical="top"/>
    </xf>
    <xf numFmtId="0" fontId="19" fillId="2" borderId="0" xfId="3" applyFont="1" applyFill="1" applyBorder="1" applyAlignment="1" applyProtection="1">
      <protection hidden="1"/>
    </xf>
    <xf numFmtId="49" fontId="17" fillId="2" borderId="17" xfId="3" applyNumberFormat="1" applyFont="1" applyFill="1" applyBorder="1" applyAlignment="1" applyProtection="1">
      <alignment horizontal="right" vertical="center"/>
      <protection locked="0" hidden="1"/>
    </xf>
    <xf numFmtId="0" fontId="18" fillId="2" borderId="0" xfId="3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18" fillId="2" borderId="0" xfId="3" applyFont="1" applyFill="1" applyBorder="1" applyAlignment="1" applyProtection="1">
      <alignment horizontal="right" vertical="top"/>
      <protection hidden="1"/>
    </xf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 applyProtection="1">
      <alignment horizontal="center"/>
      <protection hidden="1"/>
    </xf>
    <xf numFmtId="0" fontId="18" fillId="2" borderId="0" xfId="3" applyFont="1" applyFill="1" applyBorder="1" applyAlignment="1"/>
    <xf numFmtId="49" fontId="17" fillId="2" borderId="0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horizontal="left" vertical="top"/>
      <protection hidden="1"/>
    </xf>
    <xf numFmtId="0" fontId="18" fillId="2" borderId="0" xfId="3" applyFont="1" applyFill="1" applyBorder="1" applyAlignment="1" applyProtection="1">
      <alignment horizontal="left"/>
      <protection hidden="1"/>
    </xf>
    <xf numFmtId="0" fontId="18" fillId="2" borderId="26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6" applyFont="1" applyFill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protection hidden="1"/>
    </xf>
    <xf numFmtId="0" fontId="16" fillId="2" borderId="0" xfId="0" applyFont="1" applyFill="1" applyBorder="1" applyAlignment="1"/>
    <xf numFmtId="0" fontId="18" fillId="2" borderId="0" xfId="4" applyFont="1" applyFill="1" applyBorder="1" applyAlignment="1" applyProtection="1">
      <protection hidden="1"/>
    </xf>
    <xf numFmtId="0" fontId="17" fillId="2" borderId="0" xfId="3" applyFont="1" applyFill="1" applyBorder="1" applyAlignment="1" applyProtection="1">
      <alignment vertical="center"/>
      <protection hidden="1"/>
    </xf>
    <xf numFmtId="0" fontId="12" fillId="2" borderId="0" xfId="4" applyFont="1" applyFill="1" applyBorder="1" applyAlignment="1"/>
    <xf numFmtId="0" fontId="19" fillId="2" borderId="0" xfId="3" applyFont="1" applyFill="1" applyBorder="1" applyAlignment="1" applyProtection="1">
      <alignment horizontal="center" vertical="center" wrapText="1"/>
      <protection hidden="1"/>
    </xf>
    <xf numFmtId="0" fontId="19" fillId="2" borderId="0" xfId="3" applyFont="1" applyFill="1" applyBorder="1" applyAlignment="1" applyProtection="1">
      <alignment vertical="center"/>
      <protection hidden="1"/>
    </xf>
    <xf numFmtId="0" fontId="1" fillId="2" borderId="0" xfId="3" applyFont="1" applyFill="1" applyBorder="1" applyAlignment="1"/>
    <xf numFmtId="0" fontId="12" fillId="2" borderId="0" xfId="3" applyFont="1" applyFill="1" applyBorder="1" applyAlignment="1"/>
    <xf numFmtId="0" fontId="18" fillId="0" borderId="0" xfId="3" applyFont="1" applyBorder="1">
      <alignment vertical="top"/>
    </xf>
    <xf numFmtId="14" fontId="17" fillId="2" borderId="26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26" xfId="3" applyFont="1" applyFill="1" applyBorder="1" applyAlignment="1" applyProtection="1">
      <alignment horizontal="center" vertical="center"/>
      <protection locked="0" hidden="1"/>
    </xf>
    <xf numFmtId="0" fontId="17" fillId="2" borderId="26" xfId="3" applyFont="1" applyFill="1" applyBorder="1" applyAlignment="1" applyProtection="1">
      <alignment horizontal="left" vertical="center"/>
      <protection hidden="1"/>
    </xf>
    <xf numFmtId="0" fontId="19" fillId="2" borderId="43" xfId="3" applyFont="1" applyFill="1" applyBorder="1" applyAlignment="1" applyProtection="1">
      <alignment horizontal="left" vertical="center" wrapText="1"/>
      <protection hidden="1"/>
    </xf>
    <xf numFmtId="0" fontId="19" fillId="2" borderId="15" xfId="3" applyFont="1" applyFill="1" applyBorder="1" applyAlignment="1" applyProtection="1">
      <alignment vertical="center"/>
      <protection hidden="1"/>
    </xf>
    <xf numFmtId="0" fontId="18" fillId="2" borderId="33" xfId="3" applyFont="1" applyFill="1" applyBorder="1" applyAlignment="1" applyProtection="1">
      <alignment horizontal="left" vertical="center" wrapText="1"/>
      <protection hidden="1"/>
    </xf>
    <xf numFmtId="0" fontId="18" fillId="2" borderId="15" xfId="3" applyFont="1" applyFill="1" applyBorder="1" applyProtection="1">
      <alignment vertical="top"/>
      <protection hidden="1"/>
    </xf>
    <xf numFmtId="0" fontId="18" fillId="2" borderId="33" xfId="3" applyFont="1" applyFill="1" applyBorder="1" applyAlignment="1" applyProtection="1">
      <protection hidden="1"/>
    </xf>
    <xf numFmtId="0" fontId="18" fillId="2" borderId="15" xfId="3" applyFont="1" applyFill="1" applyBorder="1" applyAlignment="1" applyProtection="1">
      <alignment horizontal="right"/>
      <protection hidden="1"/>
    </xf>
    <xf numFmtId="0" fontId="18" fillId="2" borderId="15" xfId="3" applyFont="1" applyFill="1" applyBorder="1" applyAlignment="1" applyProtection="1">
      <alignment horizontal="right" wrapText="1"/>
      <protection hidden="1"/>
    </xf>
    <xf numFmtId="0" fontId="18" fillId="2" borderId="0" xfId="3" applyFont="1" applyFill="1" applyBorder="1" applyAlignment="1" applyProtection="1">
      <alignment horizontal="right" wrapText="1"/>
      <protection hidden="1"/>
    </xf>
    <xf numFmtId="0" fontId="18" fillId="2" borderId="43" xfId="3" applyFont="1" applyFill="1" applyBorder="1" applyAlignment="1">
      <alignment horizontal="left" vertical="center"/>
    </xf>
    <xf numFmtId="0" fontId="18" fillId="2" borderId="33" xfId="3" applyFont="1" applyFill="1" applyBorder="1" applyProtection="1">
      <alignment vertical="top"/>
      <protection hidden="1"/>
    </xf>
    <xf numFmtId="0" fontId="17" fillId="2" borderId="33" xfId="3" applyFont="1" applyFill="1" applyBorder="1" applyAlignment="1" applyProtection="1">
      <alignment horizontal="right" vertical="center"/>
      <protection locked="0" hidden="1"/>
    </xf>
    <xf numFmtId="0" fontId="2" fillId="2" borderId="0" xfId="6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18" fillId="2" borderId="33" xfId="3" applyFont="1" applyFill="1" applyBorder="1" applyAlignment="1" applyProtection="1">
      <alignment horizontal="left" vertical="top" wrapText="1"/>
      <protection hidden="1"/>
    </xf>
    <xf numFmtId="0" fontId="18" fillId="2" borderId="15" xfId="3" applyFont="1" applyFill="1" applyBorder="1">
      <alignment vertical="top"/>
    </xf>
    <xf numFmtId="0" fontId="18" fillId="2" borderId="33" xfId="3" applyFont="1" applyFill="1" applyBorder="1" applyAlignment="1" applyProtection="1">
      <alignment horizontal="left" vertical="top" indent="2"/>
      <protection hidden="1"/>
    </xf>
    <xf numFmtId="0" fontId="18" fillId="2" borderId="33" xfId="3" applyFont="1" applyFill="1" applyBorder="1" applyAlignment="1" applyProtection="1">
      <alignment horizontal="left" vertical="top" wrapText="1" indent="2"/>
      <protection hidden="1"/>
    </xf>
    <xf numFmtId="0" fontId="18" fillId="2" borderId="15" xfId="3" applyFont="1" applyFill="1" applyBorder="1" applyAlignment="1" applyProtection="1">
      <alignment horizontal="right" vertical="top"/>
      <protection hidden="1"/>
    </xf>
    <xf numFmtId="0" fontId="17" fillId="2" borderId="15" xfId="3" applyFont="1" applyFill="1" applyBorder="1" applyAlignment="1" applyProtection="1">
      <alignment horizontal="right" vertical="center"/>
      <protection locked="0" hidden="1"/>
    </xf>
    <xf numFmtId="49" fontId="17" fillId="2" borderId="33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15" xfId="3" applyFont="1" applyFill="1" applyBorder="1" applyAlignment="1" applyProtection="1">
      <alignment horizontal="left" vertical="top"/>
      <protection hidden="1"/>
    </xf>
    <xf numFmtId="0" fontId="18" fillId="2" borderId="33" xfId="3" applyFont="1" applyFill="1" applyBorder="1" applyAlignment="1" applyProtection="1">
      <alignment horizontal="left"/>
      <protection hidden="1"/>
    </xf>
    <xf numFmtId="0" fontId="18" fillId="2" borderId="43" xfId="3" applyFont="1" applyFill="1" applyBorder="1" applyProtection="1">
      <alignment vertical="top"/>
      <protection hidden="1"/>
    </xf>
    <xf numFmtId="0" fontId="5" fillId="2" borderId="15" xfId="6" applyFont="1" applyFill="1" applyBorder="1" applyAlignment="1" applyProtection="1">
      <alignment horizontal="right"/>
      <protection hidden="1"/>
    </xf>
    <xf numFmtId="0" fontId="5" fillId="2" borderId="0" xfId="6" applyFont="1" applyFill="1" applyBorder="1" applyAlignment="1" applyProtection="1">
      <alignment horizontal="right"/>
      <protection hidden="1"/>
    </xf>
    <xf numFmtId="0" fontId="18" fillId="2" borderId="15" xfId="3" applyFont="1" applyFill="1" applyBorder="1" applyAlignment="1" applyProtection="1">
      <alignment horizontal="left"/>
      <protection hidden="1"/>
    </xf>
    <xf numFmtId="0" fontId="18" fillId="2" borderId="33" xfId="3" applyFont="1" applyFill="1" applyBorder="1" applyAlignment="1" applyProtection="1">
      <alignment vertical="center"/>
      <protection hidden="1"/>
    </xf>
    <xf numFmtId="0" fontId="18" fillId="2" borderId="33" xfId="6" applyFont="1" applyFill="1" applyBorder="1" applyAlignment="1" applyProtection="1">
      <alignment vertical="center"/>
      <protection hidden="1"/>
    </xf>
    <xf numFmtId="0" fontId="18" fillId="2" borderId="33" xfId="0" applyFont="1" applyFill="1" applyBorder="1" applyAlignment="1" applyProtection="1">
      <alignment vertical="center"/>
      <protection hidden="1"/>
    </xf>
    <xf numFmtId="0" fontId="16" fillId="2" borderId="33" xfId="0" applyFont="1" applyFill="1" applyBorder="1" applyAlignment="1"/>
    <xf numFmtId="0" fontId="12" fillId="2" borderId="33" xfId="4" applyFont="1" applyFill="1" applyBorder="1" applyAlignment="1"/>
    <xf numFmtId="0" fontId="16" fillId="2" borderId="0" xfId="4" applyFont="1" applyFill="1" applyBorder="1" applyAlignment="1"/>
    <xf numFmtId="0" fontId="18" fillId="2" borderId="0" xfId="3" applyFont="1" applyFill="1" applyBorder="1" applyAlignment="1" applyProtection="1">
      <alignment horizontal="right" vertical="top" wrapText="1"/>
      <protection hidden="1"/>
    </xf>
    <xf numFmtId="0" fontId="10" fillId="2" borderId="9" xfId="0" applyFont="1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 applyProtection="1">
      <alignment vertical="top" wrapText="1"/>
      <protection hidden="1"/>
    </xf>
    <xf numFmtId="0" fontId="2" fillId="2" borderId="9" xfId="0" applyFont="1" applyFill="1" applyBorder="1" applyAlignment="1">
      <alignment vertical="center"/>
    </xf>
    <xf numFmtId="0" fontId="0" fillId="2" borderId="0" xfId="0" applyFill="1"/>
    <xf numFmtId="164" fontId="8" fillId="0" borderId="1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12" fillId="2" borderId="0" xfId="0" applyFont="1" applyFill="1"/>
    <xf numFmtId="3" fontId="17" fillId="2" borderId="17" xfId="3" applyNumberFormat="1" applyFont="1" applyFill="1" applyBorder="1" applyAlignment="1" applyProtection="1">
      <alignment horizontal="right" vertical="center"/>
      <protection locked="0" hidden="1"/>
    </xf>
    <xf numFmtId="0" fontId="12" fillId="2" borderId="0" xfId="4" applyFont="1" applyFill="1" applyAlignment="1"/>
    <xf numFmtId="0" fontId="16" fillId="2" borderId="0" xfId="4" applyFont="1" applyFill="1" applyAlignment="1"/>
    <xf numFmtId="0" fontId="18" fillId="2" borderId="82" xfId="3" applyFont="1" applyFill="1" applyBorder="1" applyProtection="1">
      <alignment vertical="top"/>
      <protection hidden="1"/>
    </xf>
    <xf numFmtId="0" fontId="18" fillId="2" borderId="82" xfId="3" applyFont="1" applyFill="1" applyBorder="1">
      <alignment vertical="top"/>
    </xf>
    <xf numFmtId="0" fontId="1" fillId="2" borderId="0" xfId="3" applyFont="1" applyFill="1" applyAlignment="1"/>
    <xf numFmtId="3" fontId="2" fillId="0" borderId="2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" xfId="7" applyNumberFormat="1" applyFont="1" applyFill="1" applyBorder="1" applyAlignment="1" applyProtection="1">
      <alignment vertical="center"/>
      <protection locked="0"/>
    </xf>
    <xf numFmtId="165" fontId="2" fillId="0" borderId="25" xfId="8" applyNumberFormat="1" applyFont="1" applyFill="1" applyBorder="1" applyAlignment="1" applyProtection="1">
      <alignment vertical="center"/>
      <protection locked="0"/>
    </xf>
    <xf numFmtId="166" fontId="2" fillId="0" borderId="3" xfId="7" applyNumberFormat="1" applyFont="1" applyFill="1" applyBorder="1" applyAlignment="1" applyProtection="1">
      <alignment vertical="center"/>
      <protection locked="0"/>
    </xf>
    <xf numFmtId="165" fontId="8" fillId="0" borderId="25" xfId="8" applyNumberFormat="1" applyFont="1" applyFill="1" applyBorder="1" applyAlignment="1" applyProtection="1">
      <alignment horizontal="right" vertical="center" wrapText="1"/>
      <protection locked="0"/>
    </xf>
    <xf numFmtId="165" fontId="2" fillId="0" borderId="25" xfId="9" applyNumberFormat="1" applyFont="1" applyFill="1" applyBorder="1" applyAlignment="1" applyProtection="1">
      <alignment vertical="center"/>
      <protection locked="0"/>
    </xf>
    <xf numFmtId="165" fontId="2" fillId="0" borderId="50" xfId="8" applyNumberFormat="1" applyFont="1" applyFill="1" applyBorder="1" applyAlignment="1" applyProtection="1">
      <alignment vertical="center"/>
      <protection locked="0"/>
    </xf>
    <xf numFmtId="165" fontId="2" fillId="0" borderId="5" xfId="7" applyNumberFormat="1" applyFont="1" applyFill="1" applyBorder="1" applyAlignment="1" applyProtection="1">
      <alignment vertical="center"/>
      <protection locked="0"/>
    </xf>
    <xf numFmtId="165" fontId="8" fillId="0" borderId="50" xfId="8" applyNumberFormat="1" applyFont="1" applyFill="1" applyBorder="1" applyAlignment="1" applyProtection="1">
      <alignment vertical="center"/>
      <protection locked="0"/>
    </xf>
    <xf numFmtId="165" fontId="2" fillId="0" borderId="24" xfId="8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Alignment="1">
      <alignment vertical="center"/>
    </xf>
    <xf numFmtId="165" fontId="2" fillId="0" borderId="3" xfId="7" applyNumberFormat="1" applyFont="1" applyFill="1" applyBorder="1" applyAlignment="1" applyProtection="1">
      <alignment horizontal="right" vertical="center"/>
      <protection locked="0"/>
    </xf>
    <xf numFmtId="165" fontId="2" fillId="0" borderId="24" xfId="10" applyNumberFormat="1" applyFont="1" applyFill="1" applyBorder="1" applyAlignment="1" applyProtection="1">
      <alignment vertical="center"/>
      <protection locked="0"/>
    </xf>
    <xf numFmtId="165" fontId="8" fillId="0" borderId="3" xfId="7" applyNumberFormat="1" applyFont="1" applyFill="1" applyBorder="1" applyAlignment="1" applyProtection="1">
      <alignment vertical="center"/>
      <protection locked="0"/>
    </xf>
    <xf numFmtId="165" fontId="2" fillId="0" borderId="84" xfId="1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1" xfId="0" applyNumberFormat="1" applyFont="1" applyFill="1" applyBorder="1" applyAlignment="1">
      <alignment horizontal="right" vertical="center" shrinkToFit="1"/>
    </xf>
    <xf numFmtId="3" fontId="2" fillId="0" borderId="3" xfId="11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>
      <alignment vertical="center"/>
    </xf>
    <xf numFmtId="3" fontId="30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Fill="1" applyBorder="1" applyAlignment="1" applyProtection="1">
      <alignment vertical="center" wrapText="1"/>
      <protection locked="0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35" xfId="11" applyNumberFormat="1" applyFont="1" applyFill="1" applyBorder="1" applyAlignment="1" applyProtection="1">
      <alignment vertical="center"/>
      <protection locked="0"/>
    </xf>
    <xf numFmtId="3" fontId="2" fillId="0" borderId="21" xfId="11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85" xfId="11" applyNumberFormat="1" applyFont="1" applyFill="1" applyBorder="1" applyAlignment="1" applyProtection="1">
      <alignment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86" xfId="11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3" fontId="5" fillId="0" borderId="6" xfId="0" applyNumberFormat="1" applyFont="1" applyFill="1" applyBorder="1" applyAlignment="1" applyProtection="1">
      <alignment horizontal="right" vertical="center" shrinkToFit="1"/>
      <protection hidden="1"/>
    </xf>
    <xf numFmtId="3" fontId="5" fillId="0" borderId="6" xfId="0" applyNumberFormat="1" applyFont="1" applyFill="1" applyBorder="1" applyAlignment="1" applyProtection="1">
      <alignment horizontal="right" vertical="center" shrinkToFit="1"/>
      <protection locked="0"/>
    </xf>
    <xf numFmtId="3" fontId="5" fillId="0" borderId="1" xfId="0" applyNumberFormat="1" applyFont="1" applyFill="1" applyBorder="1" applyAlignment="1" applyProtection="1">
      <alignment horizontal="right" vertical="center" shrinkToFit="1"/>
      <protection hidden="1"/>
    </xf>
    <xf numFmtId="3" fontId="5" fillId="0" borderId="36" xfId="0" applyNumberFormat="1" applyFont="1" applyFill="1" applyBorder="1" applyAlignment="1" applyProtection="1">
      <alignment horizontal="right" vertical="center" shrinkToFit="1"/>
      <protection hidden="1"/>
    </xf>
    <xf numFmtId="3" fontId="5" fillId="0" borderId="87" xfId="0" applyNumberFormat="1" applyFont="1" applyFill="1" applyBorder="1" applyAlignment="1" applyProtection="1">
      <alignment horizontal="right" vertical="center" shrinkToFit="1"/>
      <protection locked="0"/>
    </xf>
    <xf numFmtId="3" fontId="5" fillId="0" borderId="87" xfId="0" applyNumberFormat="1" applyFont="1" applyFill="1" applyBorder="1" applyAlignment="1" applyProtection="1">
      <alignment horizontal="right" vertical="center" shrinkToFit="1"/>
      <protection hidden="1"/>
    </xf>
    <xf numFmtId="3" fontId="5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17" fillId="2" borderId="0" xfId="4" applyFont="1" applyFill="1" applyBorder="1" applyAlignment="1" applyProtection="1">
      <alignment horizontal="left"/>
      <protection hidden="1"/>
    </xf>
    <xf numFmtId="0" fontId="10" fillId="2" borderId="0" xfId="4" applyFont="1" applyFill="1" applyBorder="1" applyAlignment="1"/>
    <xf numFmtId="0" fontId="18" fillId="2" borderId="0" xfId="0" applyFont="1" applyFill="1" applyBorder="1" applyAlignment="1" applyProtection="1">
      <alignment horizontal="left"/>
      <protection hidden="1"/>
    </xf>
    <xf numFmtId="0" fontId="16" fillId="2" borderId="0" xfId="0" applyFont="1" applyFill="1" applyBorder="1" applyAlignment="1"/>
    <xf numFmtId="0" fontId="16" fillId="2" borderId="33" xfId="0" applyFont="1" applyFill="1" applyBorder="1" applyAlignment="1"/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 applyProtection="1">
      <alignment horizontal="center"/>
      <protection hidden="1"/>
    </xf>
    <xf numFmtId="0" fontId="18" fillId="2" borderId="26" xfId="3" applyFont="1" applyFill="1" applyBorder="1" applyAlignment="1" applyProtection="1">
      <alignment horizontal="center"/>
      <protection hidden="1"/>
    </xf>
    <xf numFmtId="0" fontId="5" fillId="2" borderId="15" xfId="6" applyFont="1" applyFill="1" applyBorder="1" applyAlignment="1" applyProtection="1">
      <alignment horizontal="right" vertical="center" wrapText="1"/>
      <protection hidden="1"/>
    </xf>
    <xf numFmtId="0" fontId="5" fillId="2" borderId="33" xfId="6" applyFont="1" applyFill="1" applyBorder="1" applyAlignment="1" applyProtection="1">
      <alignment horizontal="right" wrapText="1"/>
      <protection hidden="1"/>
    </xf>
    <xf numFmtId="49" fontId="6" fillId="2" borderId="37" xfId="1" applyNumberFormat="1" applyFill="1" applyBorder="1" applyAlignment="1" applyProtection="1">
      <alignment horizontal="left" vertical="center"/>
      <protection locked="0" hidden="1"/>
    </xf>
    <xf numFmtId="49" fontId="17" fillId="2" borderId="9" xfId="3" applyNumberFormat="1" applyFont="1" applyFill="1" applyBorder="1" applyAlignment="1" applyProtection="1">
      <alignment horizontal="left" vertical="center"/>
      <protection locked="0" hidden="1"/>
    </xf>
    <xf numFmtId="49" fontId="17" fillId="2" borderId="38" xfId="3" applyNumberFormat="1" applyFont="1" applyFill="1" applyBorder="1" applyAlignment="1" applyProtection="1">
      <alignment horizontal="left" vertical="center"/>
      <protection locked="0" hidden="1"/>
    </xf>
    <xf numFmtId="0" fontId="5" fillId="2" borderId="15" xfId="6" applyFont="1" applyFill="1" applyBorder="1" applyAlignment="1" applyProtection="1">
      <alignment horizontal="right" vertical="center"/>
      <protection hidden="1"/>
    </xf>
    <xf numFmtId="0" fontId="5" fillId="2" borderId="33" xfId="6" applyFont="1" applyFill="1" applyBorder="1" applyAlignment="1" applyProtection="1">
      <alignment horizontal="right"/>
      <protection hidden="1"/>
    </xf>
    <xf numFmtId="0" fontId="17" fillId="2" borderId="37" xfId="3" applyFont="1" applyFill="1" applyBorder="1" applyAlignment="1" applyProtection="1">
      <alignment horizontal="left" vertical="center"/>
      <protection locked="0" hidden="1"/>
    </xf>
    <xf numFmtId="0" fontId="17" fillId="2" borderId="9" xfId="3" applyFont="1" applyFill="1" applyBorder="1" applyAlignment="1" applyProtection="1">
      <alignment horizontal="left" vertical="center"/>
      <protection locked="0" hidden="1"/>
    </xf>
    <xf numFmtId="0" fontId="17" fillId="2" borderId="38" xfId="3" applyFont="1" applyFill="1" applyBorder="1" applyAlignment="1" applyProtection="1">
      <alignment horizontal="left" vertical="center"/>
      <protection locked="0" hidden="1"/>
    </xf>
    <xf numFmtId="49" fontId="17" fillId="2" borderId="37" xfId="3" applyNumberFormat="1" applyFont="1" applyFill="1" applyBorder="1" applyAlignment="1" applyProtection="1">
      <alignment horizontal="left" vertical="center"/>
      <protection locked="0" hidden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>
      <alignment horizontal="left"/>
    </xf>
    <xf numFmtId="0" fontId="18" fillId="2" borderId="0" xfId="3" applyFont="1" applyFill="1" applyBorder="1" applyAlignment="1" applyProtection="1">
      <alignment vertical="center"/>
      <protection hidden="1"/>
    </xf>
    <xf numFmtId="0" fontId="17" fillId="2" borderId="37" xfId="6" applyFont="1" applyFill="1" applyBorder="1" applyAlignment="1" applyProtection="1">
      <alignment horizontal="right" vertical="center"/>
      <protection locked="0" hidden="1"/>
    </xf>
    <xf numFmtId="0" fontId="18" fillId="2" borderId="9" xfId="6" applyFont="1" applyFill="1" applyBorder="1" applyAlignment="1"/>
    <xf numFmtId="0" fontId="18" fillId="2" borderId="38" xfId="6" applyFont="1" applyFill="1" applyBorder="1" applyAlignment="1"/>
    <xf numFmtId="49" fontId="17" fillId="2" borderId="37" xfId="6" applyNumberFormat="1" applyFont="1" applyFill="1" applyBorder="1" applyAlignment="1" applyProtection="1">
      <alignment horizontal="center" vertical="center"/>
      <protection locked="0" hidden="1"/>
    </xf>
    <xf numFmtId="49" fontId="17" fillId="2" borderId="38" xfId="6" applyNumberFormat="1" applyFont="1" applyFill="1" applyBorder="1" applyAlignment="1" applyProtection="1">
      <alignment horizontal="center" vertical="center"/>
      <protection locked="0" hidden="1"/>
    </xf>
    <xf numFmtId="49" fontId="17" fillId="2" borderId="37" xfId="3" applyNumberFormat="1" applyFont="1" applyFill="1" applyBorder="1" applyAlignment="1" applyProtection="1">
      <alignment horizontal="center" vertical="center"/>
      <protection locked="0" hidden="1"/>
    </xf>
    <xf numFmtId="49" fontId="17" fillId="2" borderId="38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9" xfId="3" applyFont="1" applyFill="1" applyBorder="1" applyAlignment="1"/>
    <xf numFmtId="0" fontId="18" fillId="2" borderId="38" xfId="3" applyFont="1" applyFill="1" applyBorder="1" applyAlignment="1"/>
    <xf numFmtId="0" fontId="18" fillId="2" borderId="38" xfId="3" applyFont="1" applyFill="1" applyBorder="1" applyAlignment="1">
      <alignment horizontal="left" vertical="center"/>
    </xf>
    <xf numFmtId="0" fontId="17" fillId="2" borderId="9" xfId="6" applyFont="1" applyFill="1" applyBorder="1" applyAlignment="1" applyProtection="1">
      <alignment horizontal="right" vertical="center"/>
      <protection locked="0" hidden="1"/>
    </xf>
    <xf numFmtId="0" fontId="17" fillId="2" borderId="38" xfId="6" applyFont="1" applyFill="1" applyBorder="1" applyAlignment="1" applyProtection="1">
      <alignment horizontal="right" vertical="center"/>
      <protection locked="0" hidden="1"/>
    </xf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18" fillId="2" borderId="15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9" xfId="3" applyFont="1" applyFill="1" applyBorder="1" applyAlignment="1">
      <alignment horizontal="left"/>
    </xf>
    <xf numFmtId="0" fontId="18" fillId="2" borderId="38" xfId="3" applyFont="1" applyFill="1" applyBorder="1" applyAlignment="1">
      <alignment horizontal="left"/>
    </xf>
    <xf numFmtId="0" fontId="5" fillId="2" borderId="15" xfId="6" applyFont="1" applyFill="1" applyBorder="1" applyAlignment="1" applyProtection="1">
      <alignment horizontal="left" vertical="center"/>
      <protection hidden="1"/>
    </xf>
    <xf numFmtId="0" fontId="5" fillId="2" borderId="0" xfId="6" applyFont="1" applyFill="1" applyBorder="1" applyAlignment="1">
      <alignment horizontal="left" vertical="center"/>
    </xf>
    <xf numFmtId="0" fontId="5" fillId="2" borderId="0" xfId="6" applyFont="1" applyFill="1" applyBorder="1" applyAlignment="1">
      <alignment horizontal="left"/>
    </xf>
    <xf numFmtId="0" fontId="5" fillId="2" borderId="0" xfId="6" applyFont="1" applyFill="1" applyBorder="1" applyAlignment="1">
      <alignment horizontal="center" vertical="center"/>
    </xf>
    <xf numFmtId="0" fontId="5" fillId="2" borderId="0" xfId="6" applyFont="1" applyFill="1" applyBorder="1" applyAlignment="1">
      <alignment vertical="center"/>
    </xf>
    <xf numFmtId="0" fontId="18" fillId="2" borderId="0" xfId="3" applyFont="1" applyFill="1" applyBorder="1" applyAlignment="1">
      <alignment horizontal="center"/>
    </xf>
    <xf numFmtId="0" fontId="18" fillId="2" borderId="33" xfId="3" applyFont="1" applyFill="1" applyBorder="1" applyAlignment="1">
      <alignment horizontal="center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33" xfId="3" applyFont="1" applyFill="1" applyBorder="1" applyAlignment="1" applyProtection="1">
      <alignment horizontal="right"/>
      <protection hidden="1"/>
    </xf>
    <xf numFmtId="0" fontId="27" fillId="2" borderId="15" xfId="6" applyFont="1" applyFill="1" applyBorder="1" applyAlignment="1" applyProtection="1">
      <alignment horizontal="right" vertical="center"/>
      <protection hidden="1"/>
    </xf>
    <xf numFmtId="0" fontId="27" fillId="2" borderId="33" xfId="6" applyFont="1" applyFill="1" applyBorder="1" applyAlignment="1" applyProtection="1">
      <alignment horizontal="right"/>
      <protection hidden="1"/>
    </xf>
    <xf numFmtId="0" fontId="5" fillId="2" borderId="33" xfId="6" applyFont="1" applyFill="1" applyBorder="1" applyAlignment="1" applyProtection="1">
      <alignment horizontal="right" vertical="center"/>
      <protection hidden="1"/>
    </xf>
    <xf numFmtId="0" fontId="23" fillId="2" borderId="37" xfId="1" applyFont="1" applyFill="1" applyBorder="1" applyAlignment="1" applyProtection="1">
      <protection locked="0" hidden="1"/>
    </xf>
    <xf numFmtId="0" fontId="17" fillId="2" borderId="9" xfId="3" applyFont="1" applyFill="1" applyBorder="1" applyAlignment="1" applyProtection="1">
      <protection locked="0" hidden="1"/>
    </xf>
    <xf numFmtId="0" fontId="17" fillId="2" borderId="38" xfId="3" applyFont="1" applyFill="1" applyBorder="1" applyAlignment="1" applyProtection="1">
      <protection locked="0" hidden="1"/>
    </xf>
    <xf numFmtId="0" fontId="6" fillId="2" borderId="37" xfId="1" applyFill="1" applyBorder="1" applyAlignment="1" applyProtection="1">
      <protection locked="0" hidden="1"/>
    </xf>
    <xf numFmtId="0" fontId="5" fillId="2" borderId="83" xfId="6" applyFont="1" applyFill="1" applyBorder="1" applyAlignment="1" applyProtection="1">
      <alignment horizontal="center" vertical="top"/>
      <protection hidden="1"/>
    </xf>
    <xf numFmtId="0" fontId="27" fillId="2" borderId="15" xfId="6" applyFont="1" applyFill="1" applyBorder="1" applyAlignment="1" applyProtection="1">
      <alignment horizontal="right" vertical="center" wrapText="1"/>
      <protection hidden="1"/>
    </xf>
    <xf numFmtId="0" fontId="27" fillId="2" borderId="33" xfId="6" applyFont="1" applyFill="1" applyBorder="1" applyAlignment="1" applyProtection="1">
      <alignment horizontal="right" wrapText="1"/>
      <protection hidden="1"/>
    </xf>
    <xf numFmtId="0" fontId="4" fillId="2" borderId="42" xfId="0" applyFont="1" applyFill="1" applyBorder="1" applyAlignment="1" applyProtection="1">
      <alignment horizontal="left" vertical="center" wrapText="1"/>
      <protection hidden="1"/>
    </xf>
    <xf numFmtId="0" fontId="4" fillId="2" borderId="26" xfId="0" applyFont="1" applyFill="1" applyBorder="1" applyAlignment="1" applyProtection="1">
      <alignment horizontal="left" vertical="center" wrapText="1"/>
      <protection hidden="1"/>
    </xf>
    <xf numFmtId="0" fontId="20" fillId="2" borderId="15" xfId="3" applyFont="1" applyFill="1" applyBorder="1" applyAlignment="1" applyProtection="1">
      <alignment horizontal="center" vertical="center" wrapText="1"/>
      <protection hidden="1"/>
    </xf>
    <xf numFmtId="0" fontId="20" fillId="2" borderId="0" xfId="3" applyFont="1" applyFill="1" applyBorder="1" applyAlignment="1" applyProtection="1">
      <alignment horizontal="center" vertical="center" wrapText="1"/>
      <protection hidden="1"/>
    </xf>
    <xf numFmtId="0" fontId="20" fillId="2" borderId="33" xfId="3" applyFont="1" applyFill="1" applyBorder="1" applyAlignment="1" applyProtection="1">
      <alignment horizontal="center" vertical="center" wrapText="1"/>
      <protection hidden="1"/>
    </xf>
    <xf numFmtId="0" fontId="18" fillId="2" borderId="9" xfId="3" applyFont="1" applyFill="1" applyBorder="1" applyAlignment="1">
      <alignment horizontal="left" vertical="center"/>
    </xf>
    <xf numFmtId="0" fontId="22" fillId="2" borderId="15" xfId="3" applyFont="1" applyFill="1" applyBorder="1" applyAlignment="1" applyProtection="1">
      <alignment horizontal="left" vertical="center"/>
      <protection hidden="1"/>
    </xf>
    <xf numFmtId="0" fontId="11" fillId="2" borderId="0" xfId="3" applyFont="1" applyFill="1" applyBorder="1" applyAlignment="1">
      <alignment horizontal="left"/>
    </xf>
    <xf numFmtId="0" fontId="2" fillId="2" borderId="15" xfId="6" applyFont="1" applyFill="1" applyBorder="1" applyAlignment="1" applyProtection="1">
      <alignment horizontal="right" vertical="center" wrapText="1"/>
      <protection hidden="1"/>
    </xf>
    <xf numFmtId="0" fontId="2" fillId="2" borderId="0" xfId="6" applyFont="1" applyFill="1" applyBorder="1" applyAlignment="1" applyProtection="1">
      <alignment horizontal="right" wrapText="1"/>
      <protection hidden="1"/>
    </xf>
    <xf numFmtId="0" fontId="2" fillId="2" borderId="15" xfId="6" applyFont="1" applyFill="1" applyBorder="1" applyAlignment="1" applyProtection="1">
      <alignment horizontal="right" wrapText="1"/>
      <protection hidden="1"/>
    </xf>
    <xf numFmtId="0" fontId="28" fillId="2" borderId="9" xfId="3" applyFont="1" applyFill="1" applyBorder="1" applyAlignment="1">
      <alignment horizontal="left" vertical="center"/>
    </xf>
    <xf numFmtId="0" fontId="28" fillId="2" borderId="38" xfId="3" applyFont="1" applyFill="1" applyBorder="1" applyAlignment="1">
      <alignment horizontal="left" vertical="center"/>
    </xf>
    <xf numFmtId="1" fontId="17" fillId="2" borderId="37" xfId="3" applyNumberFormat="1" applyFont="1" applyFill="1" applyBorder="1" applyAlignment="1" applyProtection="1">
      <alignment horizontal="center" vertical="center"/>
      <protection locked="0" hidden="1"/>
    </xf>
    <xf numFmtId="1" fontId="17" fillId="2" borderId="38" xfId="3" applyNumberFormat="1" applyFont="1" applyFill="1" applyBorder="1" applyAlignment="1" applyProtection="1">
      <alignment horizontal="center" vertical="center"/>
      <protection locked="0" hidden="1"/>
    </xf>
    <xf numFmtId="0" fontId="4" fillId="0" borderId="37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8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top" wrapText="1"/>
      <protection hidden="1"/>
    </xf>
    <xf numFmtId="0" fontId="12" fillId="2" borderId="0" xfId="0" applyFont="1" applyFill="1" applyBorder="1" applyAlignment="1" applyProtection="1">
      <alignment horizontal="center" vertical="top" wrapText="1"/>
      <protection hidden="1"/>
    </xf>
    <xf numFmtId="0" fontId="8" fillId="0" borderId="37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12" fillId="2" borderId="9" xfId="0" applyFont="1" applyFill="1" applyBorder="1" applyAlignment="1" applyProtection="1">
      <alignment horizontal="right" vertical="top" wrapText="1"/>
      <protection hidden="1"/>
    </xf>
    <xf numFmtId="0" fontId="0" fillId="2" borderId="9" xfId="0" applyFill="1" applyBorder="1" applyAlignment="1" applyProtection="1">
      <alignment horizontal="right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2" fillId="0" borderId="25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25" xfId="0" applyFont="1" applyFill="1" applyBorder="1" applyAlignment="1">
      <alignment vertical="top" wrapText="1"/>
    </xf>
    <xf numFmtId="0" fontId="2" fillId="0" borderId="48" xfId="0" applyFont="1" applyFill="1" applyBorder="1" applyAlignment="1">
      <alignment vertical="top" wrapText="1"/>
    </xf>
    <xf numFmtId="0" fontId="2" fillId="0" borderId="49" xfId="0" applyFont="1" applyFill="1" applyBorder="1" applyAlignment="1">
      <alignment vertical="top" wrapText="1"/>
    </xf>
    <xf numFmtId="0" fontId="8" fillId="0" borderId="50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 wrapText="1"/>
    </xf>
    <xf numFmtId="0" fontId="8" fillId="0" borderId="52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horizontal="left" vertical="center" shrinkToFit="1"/>
    </xf>
    <xf numFmtId="0" fontId="4" fillId="0" borderId="54" xfId="0" applyFont="1" applyFill="1" applyBorder="1" applyAlignment="1">
      <alignment horizontal="left" vertical="center" shrinkToFit="1"/>
    </xf>
    <xf numFmtId="0" fontId="4" fillId="0" borderId="55" xfId="0" applyFont="1" applyFill="1" applyBorder="1" applyAlignment="1">
      <alignment horizontal="left" vertical="center" shrinkToFit="1"/>
    </xf>
    <xf numFmtId="0" fontId="8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vertical="top" wrapText="1"/>
    </xf>
    <xf numFmtId="49" fontId="8" fillId="0" borderId="0" xfId="0" applyNumberFormat="1" applyFont="1" applyFill="1" applyAlignment="1">
      <alignment vertical="center"/>
    </xf>
    <xf numFmtId="0" fontId="8" fillId="0" borderId="50" xfId="0" applyFont="1" applyFill="1" applyBorder="1" applyAlignment="1">
      <alignment vertical="top" wrapText="1"/>
    </xf>
    <xf numFmtId="0" fontId="2" fillId="0" borderId="51" xfId="0" applyFont="1" applyFill="1" applyBorder="1" applyAlignment="1">
      <alignment vertical="top" wrapText="1"/>
    </xf>
    <xf numFmtId="0" fontId="2" fillId="0" borderId="52" xfId="0" applyFont="1" applyFill="1" applyBorder="1" applyAlignment="1">
      <alignment vertical="top" wrapText="1"/>
    </xf>
    <xf numFmtId="49" fontId="8" fillId="2" borderId="0" xfId="0" applyNumberFormat="1" applyFont="1" applyFill="1" applyAlignment="1">
      <alignment vertical="center"/>
    </xf>
    <xf numFmtId="0" fontId="2" fillId="0" borderId="50" xfId="0" applyFont="1" applyFill="1" applyBorder="1" applyAlignment="1">
      <alignment vertical="center" wrapText="1"/>
    </xf>
    <xf numFmtId="0" fontId="8" fillId="0" borderId="72" xfId="0" applyFont="1" applyFill="1" applyBorder="1" applyAlignment="1">
      <alignment vertical="center" wrapText="1"/>
    </xf>
    <xf numFmtId="0" fontId="2" fillId="0" borderId="73" xfId="0" applyFont="1" applyFill="1" applyBorder="1" applyAlignment="1">
      <alignment vertical="center" wrapText="1"/>
    </xf>
    <xf numFmtId="0" fontId="2" fillId="0" borderId="7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/>
    </xf>
    <xf numFmtId="0" fontId="11" fillId="2" borderId="0" xfId="6" applyFont="1" applyFill="1" applyAlignment="1">
      <alignment horizontal="center"/>
    </xf>
    <xf numFmtId="0" fontId="10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vertical="center" wrapText="1"/>
    </xf>
    <xf numFmtId="0" fontId="8" fillId="0" borderId="60" xfId="0" applyFont="1" applyFill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8" fillId="0" borderId="57" xfId="0" applyFont="1" applyFill="1" applyBorder="1" applyAlignment="1">
      <alignment vertical="center" wrapText="1"/>
    </xf>
    <xf numFmtId="0" fontId="2" fillId="0" borderId="58" xfId="0" applyFont="1" applyBorder="1" applyAlignment="1">
      <alignment wrapText="1"/>
    </xf>
    <xf numFmtId="0" fontId="2" fillId="0" borderId="59" xfId="0" applyFont="1" applyBorder="1" applyAlignment="1">
      <alignment wrapText="1"/>
    </xf>
    <xf numFmtId="0" fontId="2" fillId="0" borderId="63" xfId="0" applyFont="1" applyFill="1" applyBorder="1" applyAlignment="1">
      <alignment vertical="center" wrapText="1"/>
    </xf>
    <xf numFmtId="0" fontId="2" fillId="0" borderId="64" xfId="0" applyFont="1" applyBorder="1" applyAlignment="1">
      <alignment wrapText="1"/>
    </xf>
    <xf numFmtId="0" fontId="2" fillId="0" borderId="65" xfId="0" applyFont="1" applyBorder="1" applyAlignment="1">
      <alignment wrapText="1"/>
    </xf>
    <xf numFmtId="0" fontId="12" fillId="2" borderId="9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 vertical="center"/>
    </xf>
    <xf numFmtId="0" fontId="14" fillId="0" borderId="76" xfId="0" applyFont="1" applyFill="1" applyBorder="1" applyAlignment="1">
      <alignment horizontal="left" vertical="center" wrapText="1"/>
    </xf>
    <xf numFmtId="0" fontId="14" fillId="0" borderId="58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76" xfId="0" applyFont="1" applyFill="1" applyBorder="1" applyAlignment="1">
      <alignment horizontal="left" vertical="center" wrapText="1"/>
    </xf>
    <xf numFmtId="0" fontId="13" fillId="0" borderId="58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Alignment="1"/>
    <xf numFmtId="0" fontId="12" fillId="2" borderId="0" xfId="0" applyFont="1" applyFill="1" applyBorder="1" applyAlignment="1"/>
    <xf numFmtId="49" fontId="8" fillId="0" borderId="37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left" vertical="center" wrapText="1"/>
    </xf>
    <xf numFmtId="0" fontId="13" fillId="0" borderId="67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left" vertical="center" wrapText="1"/>
    </xf>
    <xf numFmtId="0" fontId="13" fillId="0" borderId="68" xfId="0" applyFont="1" applyFill="1" applyBorder="1" applyAlignment="1">
      <alignment horizontal="left" vertical="center" wrapText="1"/>
    </xf>
    <xf numFmtId="0" fontId="13" fillId="0" borderId="69" xfId="0" applyFont="1" applyFill="1" applyBorder="1" applyAlignment="1">
      <alignment horizontal="left" vertical="center" wrapText="1"/>
    </xf>
    <xf numFmtId="0" fontId="13" fillId="0" borderId="78" xfId="0" applyFont="1" applyFill="1" applyBorder="1" applyAlignment="1">
      <alignment horizontal="left" vertical="center" wrapText="1"/>
    </xf>
    <xf numFmtId="0" fontId="13" fillId="0" borderId="70" xfId="0" applyFont="1" applyFill="1" applyBorder="1" applyAlignment="1">
      <alignment horizontal="left" vertical="center" wrapText="1"/>
    </xf>
    <xf numFmtId="0" fontId="13" fillId="0" borderId="71" xfId="0" applyFont="1" applyFill="1" applyBorder="1" applyAlignment="1">
      <alignment horizontal="left" vertical="center" wrapText="1"/>
    </xf>
    <xf numFmtId="0" fontId="13" fillId="0" borderId="79" xfId="0" applyFont="1" applyFill="1" applyBorder="1" applyAlignment="1">
      <alignment horizontal="left" vertical="center" wrapText="1"/>
    </xf>
    <xf numFmtId="0" fontId="13" fillId="0" borderId="80" xfId="0" applyFont="1" applyFill="1" applyBorder="1" applyAlignment="1">
      <alignment horizontal="left" vertical="center" wrapText="1"/>
    </xf>
    <xf numFmtId="0" fontId="13" fillId="0" borderId="81" xfId="0" applyFont="1" applyFill="1" applyBorder="1" applyAlignment="1">
      <alignment horizontal="left" vertical="center" wrapText="1"/>
    </xf>
    <xf numFmtId="0" fontId="11" fillId="0" borderId="0" xfId="3" applyFont="1" applyAlignment="1"/>
    <xf numFmtId="0" fontId="26" fillId="0" borderId="0" xfId="3" applyFont="1" applyBorder="1" applyAlignment="1">
      <alignment horizontal="justify" vertical="top" wrapText="1"/>
    </xf>
    <xf numFmtId="0" fontId="24" fillId="0" borderId="0" xfId="3" applyFont="1" applyAlignment="1"/>
  </cellXfs>
  <cellStyles count="12">
    <cellStyle name="Hyperlink" xfId="1" builtinId="8"/>
    <cellStyle name="Normal" xfId="0" builtinId="0"/>
    <cellStyle name="Normal 2 2" xfId="2"/>
    <cellStyle name="Normal 2 2 2" xfId="11"/>
    <cellStyle name="Normal_2005_AKTIVA" xfId="8"/>
    <cellStyle name="Normal_2005_PASIVA" xfId="10"/>
    <cellStyle name="Normal_Kvartalna izvjesca-prazno_20_08_2008" xfId="7"/>
    <cellStyle name="Normal_Sheet1_bilanca_2008_ispravljeno" xfId="9"/>
    <cellStyle name="Normal_TFI-OSIG" xfId="3"/>
    <cellStyle name="Normal_TFI-POD" xfId="4"/>
    <cellStyle name="Obično_Knjiga2" xfId="5"/>
    <cellStyle name="Style 1" xfId="6"/>
  </cellStyles>
  <dxfs count="4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zdavatelj@crosig.hr" TargetMode="External"/><Relationship Id="rId1" Type="http://schemas.openxmlformats.org/officeDocument/2006/relationships/hyperlink" Target="http://www.crosig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88"/>
  <sheetViews>
    <sheetView tabSelected="1" view="pageBreakPreview" zoomScale="110" zoomScaleNormal="100" zoomScaleSheetLayoutView="110" workbookViewId="0">
      <selection activeCell="C54" sqref="C54:H54"/>
    </sheetView>
  </sheetViews>
  <sheetFormatPr defaultRowHeight="12.75" x14ac:dyDescent="0.2"/>
  <cols>
    <col min="1" max="1" width="9.140625" style="22"/>
    <col min="2" max="2" width="12" style="22" customWidth="1"/>
    <col min="3" max="6" width="9.140625" style="22"/>
    <col min="7" max="7" width="17.7109375" style="22" customWidth="1"/>
    <col min="8" max="8" width="17" style="22" customWidth="1"/>
    <col min="9" max="9" width="23.85546875" style="22" customWidth="1"/>
    <col min="10" max="16384" width="9.140625" style="22"/>
  </cols>
  <sheetData>
    <row r="1" spans="1:10" ht="15.75" x14ac:dyDescent="0.25">
      <c r="A1" s="222" t="s">
        <v>22</v>
      </c>
      <c r="B1" s="223"/>
      <c r="C1" s="223"/>
      <c r="D1" s="112"/>
      <c r="E1" s="111"/>
      <c r="F1" s="111"/>
      <c r="G1" s="111"/>
      <c r="H1" s="111"/>
      <c r="I1" s="51"/>
    </row>
    <row r="2" spans="1:10" ht="12.75" customHeight="1" x14ac:dyDescent="0.2">
      <c r="A2" s="262" t="s">
        <v>23</v>
      </c>
      <c r="B2" s="263"/>
      <c r="C2" s="263"/>
      <c r="D2" s="263"/>
      <c r="E2" s="114" t="s">
        <v>375</v>
      </c>
      <c r="F2" s="115"/>
      <c r="G2" s="116" t="s">
        <v>24</v>
      </c>
      <c r="H2" s="114" t="s">
        <v>382</v>
      </c>
      <c r="I2" s="117"/>
      <c r="J2" s="23"/>
    </row>
    <row r="3" spans="1:10" x14ac:dyDescent="0.2">
      <c r="A3" s="118"/>
      <c r="B3" s="110"/>
      <c r="C3" s="110"/>
      <c r="D3" s="110"/>
      <c r="E3" s="109"/>
      <c r="F3" s="109"/>
      <c r="G3" s="110"/>
      <c r="H3" s="110"/>
      <c r="I3" s="119"/>
      <c r="J3" s="23"/>
    </row>
    <row r="4" spans="1:10" ht="39.75" customHeight="1" x14ac:dyDescent="0.2">
      <c r="A4" s="264" t="s">
        <v>370</v>
      </c>
      <c r="B4" s="265"/>
      <c r="C4" s="265"/>
      <c r="D4" s="265"/>
      <c r="E4" s="265"/>
      <c r="F4" s="265"/>
      <c r="G4" s="265"/>
      <c r="H4" s="265"/>
      <c r="I4" s="266"/>
      <c r="J4" s="23"/>
    </row>
    <row r="5" spans="1:10" x14ac:dyDescent="0.2">
      <c r="A5" s="120"/>
      <c r="B5" s="68"/>
      <c r="C5" s="68"/>
      <c r="D5" s="68"/>
      <c r="E5" s="69"/>
      <c r="F5" s="70"/>
      <c r="G5" s="71"/>
      <c r="H5" s="72"/>
      <c r="I5" s="121"/>
      <c r="J5" s="23"/>
    </row>
    <row r="6" spans="1:10" x14ac:dyDescent="0.2">
      <c r="A6" s="239" t="s">
        <v>25</v>
      </c>
      <c r="B6" s="251"/>
      <c r="C6" s="230" t="s">
        <v>15</v>
      </c>
      <c r="D6" s="231"/>
      <c r="E6" s="73"/>
      <c r="F6" s="73"/>
      <c r="G6" s="73"/>
      <c r="H6" s="73"/>
      <c r="I6" s="74"/>
      <c r="J6" s="23"/>
    </row>
    <row r="7" spans="1:10" x14ac:dyDescent="0.2">
      <c r="A7" s="122"/>
      <c r="B7" s="79"/>
      <c r="C7" s="75"/>
      <c r="D7" s="75"/>
      <c r="E7" s="73"/>
      <c r="F7" s="73"/>
      <c r="G7" s="73"/>
      <c r="H7" s="73"/>
      <c r="I7" s="74"/>
      <c r="J7" s="23"/>
    </row>
    <row r="8" spans="1:10" ht="21.75" customHeight="1" x14ac:dyDescent="0.2">
      <c r="A8" s="260" t="s">
        <v>26</v>
      </c>
      <c r="B8" s="261"/>
      <c r="C8" s="230" t="s">
        <v>16</v>
      </c>
      <c r="D8" s="231"/>
      <c r="E8" s="73"/>
      <c r="F8" s="73"/>
      <c r="G8" s="73"/>
      <c r="H8" s="73"/>
      <c r="I8" s="76"/>
      <c r="J8" s="23"/>
    </row>
    <row r="9" spans="1:10" x14ac:dyDescent="0.2">
      <c r="A9" s="123"/>
      <c r="B9" s="124"/>
      <c r="C9" s="77"/>
      <c r="D9" s="75"/>
      <c r="E9" s="75"/>
      <c r="F9" s="75"/>
      <c r="G9" s="75"/>
      <c r="H9" s="75"/>
      <c r="I9" s="76"/>
      <c r="J9" s="23"/>
    </row>
    <row r="10" spans="1:10" ht="12.75" customHeight="1" x14ac:dyDescent="0.2">
      <c r="A10" s="270" t="s">
        <v>27</v>
      </c>
      <c r="B10" s="271"/>
      <c r="C10" s="230" t="s">
        <v>17</v>
      </c>
      <c r="D10" s="231"/>
      <c r="E10" s="75"/>
      <c r="F10" s="75"/>
      <c r="G10" s="75"/>
      <c r="H10" s="75"/>
      <c r="I10" s="76"/>
      <c r="J10" s="23"/>
    </row>
    <row r="11" spans="1:10" x14ac:dyDescent="0.2">
      <c r="A11" s="272"/>
      <c r="B11" s="271"/>
      <c r="C11" s="75"/>
      <c r="D11" s="75"/>
      <c r="E11" s="75"/>
      <c r="F11" s="75"/>
      <c r="G11" s="75"/>
      <c r="H11" s="75"/>
      <c r="I11" s="76"/>
      <c r="J11" s="23"/>
    </row>
    <row r="12" spans="1:10" x14ac:dyDescent="0.2">
      <c r="A12" s="216" t="s">
        <v>28</v>
      </c>
      <c r="B12" s="217"/>
      <c r="C12" s="218" t="s">
        <v>365</v>
      </c>
      <c r="D12" s="273"/>
      <c r="E12" s="273"/>
      <c r="F12" s="273"/>
      <c r="G12" s="273"/>
      <c r="H12" s="273"/>
      <c r="I12" s="274"/>
      <c r="J12" s="23"/>
    </row>
    <row r="13" spans="1:10" ht="15.75" x14ac:dyDescent="0.25">
      <c r="A13" s="268"/>
      <c r="B13" s="269"/>
      <c r="C13" s="269"/>
      <c r="D13" s="78"/>
      <c r="E13" s="78"/>
      <c r="F13" s="78"/>
      <c r="G13" s="78"/>
      <c r="H13" s="78"/>
      <c r="I13" s="125"/>
      <c r="J13" s="23"/>
    </row>
    <row r="14" spans="1:10" x14ac:dyDescent="0.2">
      <c r="A14" s="122"/>
      <c r="B14" s="79"/>
      <c r="C14" s="80"/>
      <c r="D14" s="67"/>
      <c r="E14" s="67"/>
      <c r="F14" s="67"/>
      <c r="G14" s="67"/>
      <c r="H14" s="67"/>
      <c r="I14" s="126"/>
      <c r="J14" s="23"/>
    </row>
    <row r="15" spans="1:10" x14ac:dyDescent="0.2">
      <c r="A15" s="216" t="s">
        <v>29</v>
      </c>
      <c r="B15" s="217"/>
      <c r="C15" s="275">
        <v>10000</v>
      </c>
      <c r="D15" s="276"/>
      <c r="E15" s="67"/>
      <c r="F15" s="218" t="s">
        <v>18</v>
      </c>
      <c r="G15" s="267"/>
      <c r="H15" s="267"/>
      <c r="I15" s="234"/>
      <c r="J15" s="23"/>
    </row>
    <row r="16" spans="1:10" x14ac:dyDescent="0.2">
      <c r="A16" s="122"/>
      <c r="B16" s="79"/>
      <c r="C16" s="67"/>
      <c r="D16" s="67"/>
      <c r="E16" s="67"/>
      <c r="F16" s="67"/>
      <c r="G16" s="67"/>
      <c r="H16" s="67"/>
      <c r="I16" s="126"/>
      <c r="J16" s="23"/>
    </row>
    <row r="17" spans="1:11" x14ac:dyDescent="0.2">
      <c r="A17" s="216" t="s">
        <v>30</v>
      </c>
      <c r="B17" s="217"/>
      <c r="C17" s="218" t="s">
        <v>19</v>
      </c>
      <c r="D17" s="267"/>
      <c r="E17" s="267"/>
      <c r="F17" s="267"/>
      <c r="G17" s="267"/>
      <c r="H17" s="267"/>
      <c r="I17" s="234"/>
      <c r="J17" s="113"/>
    </row>
    <row r="18" spans="1:11" x14ac:dyDescent="0.2">
      <c r="A18" s="122"/>
      <c r="B18" s="79"/>
      <c r="C18" s="67"/>
      <c r="D18" s="67"/>
      <c r="E18" s="67"/>
      <c r="F18" s="67"/>
      <c r="G18" s="67"/>
      <c r="H18" s="67"/>
      <c r="I18" s="126"/>
      <c r="J18" s="23"/>
    </row>
    <row r="19" spans="1:11" x14ac:dyDescent="0.2">
      <c r="A19" s="216" t="s">
        <v>31</v>
      </c>
      <c r="B19" s="254"/>
      <c r="C19" s="255"/>
      <c r="D19" s="256"/>
      <c r="E19" s="256"/>
      <c r="F19" s="256"/>
      <c r="G19" s="256"/>
      <c r="H19" s="256"/>
      <c r="I19" s="257"/>
      <c r="J19" s="113"/>
    </row>
    <row r="20" spans="1:11" x14ac:dyDescent="0.2">
      <c r="A20" s="122"/>
      <c r="B20" s="79"/>
      <c r="C20" s="80"/>
      <c r="D20" s="67"/>
      <c r="E20" s="67"/>
      <c r="F20" s="67"/>
      <c r="G20" s="67"/>
      <c r="H20" s="67"/>
      <c r="I20" s="126"/>
      <c r="J20" s="23"/>
    </row>
    <row r="21" spans="1:11" x14ac:dyDescent="0.2">
      <c r="A21" s="216" t="s">
        <v>32</v>
      </c>
      <c r="B21" s="254"/>
      <c r="C21" s="258" t="s">
        <v>20</v>
      </c>
      <c r="D21" s="256"/>
      <c r="E21" s="256"/>
      <c r="F21" s="256"/>
      <c r="G21" s="256"/>
      <c r="H21" s="256"/>
      <c r="I21" s="257"/>
      <c r="J21" s="113"/>
    </row>
    <row r="22" spans="1:11" x14ac:dyDescent="0.2">
      <c r="A22" s="122"/>
      <c r="B22" s="79"/>
      <c r="C22" s="80"/>
      <c r="D22" s="67"/>
      <c r="E22" s="67"/>
      <c r="F22" s="67"/>
      <c r="G22" s="67"/>
      <c r="H22" s="67"/>
      <c r="I22" s="126"/>
      <c r="J22" s="23"/>
    </row>
    <row r="23" spans="1:11" x14ac:dyDescent="0.2">
      <c r="A23" s="252" t="s">
        <v>33</v>
      </c>
      <c r="B23" s="253"/>
      <c r="C23" s="81">
        <v>133</v>
      </c>
      <c r="D23" s="218" t="s">
        <v>18</v>
      </c>
      <c r="E23" s="241"/>
      <c r="F23" s="242"/>
      <c r="G23" s="239"/>
      <c r="H23" s="240"/>
      <c r="I23" s="127"/>
      <c r="J23" s="23"/>
    </row>
    <row r="24" spans="1:11" x14ac:dyDescent="0.2">
      <c r="A24" s="122"/>
      <c r="B24" s="79"/>
      <c r="C24" s="67"/>
      <c r="D24" s="83"/>
      <c r="E24" s="83"/>
      <c r="F24" s="83"/>
      <c r="G24" s="83"/>
      <c r="H24" s="67"/>
      <c r="I24" s="126"/>
      <c r="J24" s="23"/>
    </row>
    <row r="25" spans="1:11" x14ac:dyDescent="0.2">
      <c r="A25" s="216" t="s">
        <v>34</v>
      </c>
      <c r="B25" s="217"/>
      <c r="C25" s="81">
        <v>21</v>
      </c>
      <c r="D25" s="218" t="s">
        <v>21</v>
      </c>
      <c r="E25" s="241"/>
      <c r="F25" s="241"/>
      <c r="G25" s="242"/>
      <c r="H25" s="128" t="s">
        <v>38</v>
      </c>
      <c r="I25" s="157">
        <v>2653</v>
      </c>
      <c r="J25" s="113"/>
    </row>
    <row r="26" spans="1:11" x14ac:dyDescent="0.2">
      <c r="A26" s="122"/>
      <c r="B26" s="79"/>
      <c r="C26" s="67"/>
      <c r="D26" s="83"/>
      <c r="E26" s="83"/>
      <c r="F26" s="83"/>
      <c r="G26" s="79"/>
      <c r="H26" s="129" t="s">
        <v>39</v>
      </c>
      <c r="I26" s="84"/>
      <c r="J26" s="23"/>
      <c r="K26" s="43"/>
    </row>
    <row r="27" spans="1:11" x14ac:dyDescent="0.2">
      <c r="A27" s="216" t="s">
        <v>35</v>
      </c>
      <c r="B27" s="217"/>
      <c r="C27" s="85" t="s">
        <v>367</v>
      </c>
      <c r="D27" s="86"/>
      <c r="E27" s="87"/>
      <c r="F27" s="88"/>
      <c r="G27" s="250" t="s">
        <v>40</v>
      </c>
      <c r="H27" s="251"/>
      <c r="I27" s="89" t="s">
        <v>366</v>
      </c>
      <c r="J27" s="23"/>
    </row>
    <row r="28" spans="1:11" x14ac:dyDescent="0.2">
      <c r="A28" s="122"/>
      <c r="B28" s="79"/>
      <c r="C28" s="67"/>
      <c r="D28" s="88"/>
      <c r="E28" s="88"/>
      <c r="F28" s="88"/>
      <c r="G28" s="88"/>
      <c r="H28" s="67"/>
      <c r="I28" s="130"/>
      <c r="J28" s="23"/>
    </row>
    <row r="29" spans="1:11" x14ac:dyDescent="0.2">
      <c r="A29" s="243" t="s">
        <v>36</v>
      </c>
      <c r="B29" s="244"/>
      <c r="C29" s="245"/>
      <c r="D29" s="245"/>
      <c r="E29" s="246" t="s">
        <v>37</v>
      </c>
      <c r="F29" s="247"/>
      <c r="G29" s="247"/>
      <c r="H29" s="248" t="s">
        <v>11</v>
      </c>
      <c r="I29" s="249"/>
      <c r="J29" s="23"/>
    </row>
    <row r="30" spans="1:11" x14ac:dyDescent="0.2">
      <c r="A30" s="131"/>
      <c r="B30" s="87"/>
      <c r="C30" s="87"/>
      <c r="D30" s="67"/>
      <c r="E30" s="67"/>
      <c r="F30" s="67"/>
      <c r="G30" s="67"/>
      <c r="H30" s="90"/>
      <c r="I30" s="130"/>
      <c r="J30" s="23"/>
    </row>
    <row r="31" spans="1:11" x14ac:dyDescent="0.2">
      <c r="A31" s="225"/>
      <c r="B31" s="235"/>
      <c r="C31" s="235"/>
      <c r="D31" s="236"/>
      <c r="E31" s="225"/>
      <c r="F31" s="235"/>
      <c r="G31" s="236"/>
      <c r="H31" s="228"/>
      <c r="I31" s="229"/>
      <c r="J31" s="23"/>
    </row>
    <row r="32" spans="1:11" x14ac:dyDescent="0.2">
      <c r="A32" s="122"/>
      <c r="B32" s="79"/>
      <c r="C32" s="80"/>
      <c r="D32" s="237"/>
      <c r="E32" s="237"/>
      <c r="F32" s="237"/>
      <c r="G32" s="238"/>
      <c r="H32" s="67"/>
      <c r="I32" s="132"/>
      <c r="J32" s="23"/>
    </row>
    <row r="33" spans="1:10" x14ac:dyDescent="0.2">
      <c r="A33" s="225"/>
      <c r="B33" s="226"/>
      <c r="C33" s="226"/>
      <c r="D33" s="227"/>
      <c r="E33" s="225"/>
      <c r="F33" s="226"/>
      <c r="G33" s="226"/>
      <c r="H33" s="228"/>
      <c r="I33" s="229"/>
      <c r="J33" s="23"/>
    </row>
    <row r="34" spans="1:10" x14ac:dyDescent="0.2">
      <c r="A34" s="122"/>
      <c r="B34" s="79"/>
      <c r="C34" s="80"/>
      <c r="D34" s="91"/>
      <c r="E34" s="91"/>
      <c r="F34" s="91"/>
      <c r="G34" s="92"/>
      <c r="H34" s="67"/>
      <c r="I34" s="133"/>
      <c r="J34" s="23"/>
    </row>
    <row r="35" spans="1:10" x14ac:dyDescent="0.2">
      <c r="A35" s="225"/>
      <c r="B35" s="226"/>
      <c r="C35" s="226"/>
      <c r="D35" s="227"/>
      <c r="E35" s="225"/>
      <c r="F35" s="226"/>
      <c r="G35" s="226"/>
      <c r="H35" s="228"/>
      <c r="I35" s="229"/>
      <c r="J35" s="23"/>
    </row>
    <row r="36" spans="1:10" x14ac:dyDescent="0.2">
      <c r="A36" s="122"/>
      <c r="B36" s="79"/>
      <c r="C36" s="80"/>
      <c r="D36" s="91"/>
      <c r="E36" s="91"/>
      <c r="F36" s="91"/>
      <c r="G36" s="92"/>
      <c r="H36" s="67"/>
      <c r="I36" s="133"/>
      <c r="J36" s="23"/>
    </row>
    <row r="37" spans="1:10" x14ac:dyDescent="0.2">
      <c r="A37" s="225"/>
      <c r="B37" s="226"/>
      <c r="C37" s="226"/>
      <c r="D37" s="227"/>
      <c r="E37" s="225"/>
      <c r="F37" s="226"/>
      <c r="G37" s="226"/>
      <c r="H37" s="228"/>
      <c r="I37" s="229"/>
      <c r="J37" s="113"/>
    </row>
    <row r="38" spans="1:10" x14ac:dyDescent="0.2">
      <c r="A38" s="134"/>
      <c r="B38" s="93"/>
      <c r="C38" s="208"/>
      <c r="D38" s="209"/>
      <c r="E38" s="67"/>
      <c r="F38" s="208"/>
      <c r="G38" s="209"/>
      <c r="H38" s="67"/>
      <c r="I38" s="126"/>
      <c r="J38" s="23"/>
    </row>
    <row r="39" spans="1:10" x14ac:dyDescent="0.2">
      <c r="A39" s="225"/>
      <c r="B39" s="226"/>
      <c r="C39" s="226"/>
      <c r="D39" s="227"/>
      <c r="E39" s="225"/>
      <c r="F39" s="226"/>
      <c r="G39" s="226"/>
      <c r="H39" s="228"/>
      <c r="I39" s="229"/>
      <c r="J39" s="113"/>
    </row>
    <row r="40" spans="1:10" x14ac:dyDescent="0.2">
      <c r="A40" s="134"/>
      <c r="B40" s="93"/>
      <c r="C40" s="94"/>
      <c r="D40" s="95"/>
      <c r="E40" s="67"/>
      <c r="F40" s="94"/>
      <c r="G40" s="95"/>
      <c r="H40" s="67"/>
      <c r="I40" s="126"/>
      <c r="J40" s="23"/>
    </row>
    <row r="41" spans="1:10" x14ac:dyDescent="0.2">
      <c r="A41" s="225"/>
      <c r="B41" s="226"/>
      <c r="C41" s="226"/>
      <c r="D41" s="227"/>
      <c r="E41" s="225"/>
      <c r="F41" s="226"/>
      <c r="G41" s="226"/>
      <c r="H41" s="228"/>
      <c r="I41" s="229"/>
      <c r="J41" s="23"/>
    </row>
    <row r="42" spans="1:10" x14ac:dyDescent="0.2">
      <c r="A42" s="135"/>
      <c r="B42" s="96"/>
      <c r="C42" s="96"/>
      <c r="D42" s="96"/>
      <c r="E42" s="82"/>
      <c r="F42" s="96"/>
      <c r="G42" s="96"/>
      <c r="H42" s="97"/>
      <c r="I42" s="136"/>
      <c r="J42" s="23"/>
    </row>
    <row r="43" spans="1:10" x14ac:dyDescent="0.2">
      <c r="A43" s="134"/>
      <c r="B43" s="93"/>
      <c r="C43" s="94"/>
      <c r="D43" s="95"/>
      <c r="E43" s="67"/>
      <c r="F43" s="94"/>
      <c r="G43" s="95"/>
      <c r="H43" s="67"/>
      <c r="I43" s="126"/>
      <c r="J43" s="23"/>
    </row>
    <row r="44" spans="1:10" x14ac:dyDescent="0.2">
      <c r="A44" s="137"/>
      <c r="B44" s="98"/>
      <c r="C44" s="98"/>
      <c r="D44" s="99"/>
      <c r="E44" s="99"/>
      <c r="F44" s="98"/>
      <c r="G44" s="99"/>
      <c r="H44" s="99"/>
      <c r="I44" s="138"/>
      <c r="J44" s="23"/>
    </row>
    <row r="45" spans="1:10" ht="12.75" customHeight="1" x14ac:dyDescent="0.2">
      <c r="A45" s="211" t="s">
        <v>41</v>
      </c>
      <c r="B45" s="212"/>
      <c r="C45" s="230"/>
      <c r="D45" s="231"/>
      <c r="E45" s="67"/>
      <c r="F45" s="218"/>
      <c r="G45" s="232"/>
      <c r="H45" s="232"/>
      <c r="I45" s="233"/>
      <c r="J45" s="113"/>
    </row>
    <row r="46" spans="1:10" x14ac:dyDescent="0.2">
      <c r="A46" s="134"/>
      <c r="B46" s="93"/>
      <c r="C46" s="208"/>
      <c r="D46" s="209"/>
      <c r="E46" s="67"/>
      <c r="F46" s="208"/>
      <c r="G46" s="210"/>
      <c r="H46" s="100"/>
      <c r="I46" s="139"/>
      <c r="J46" s="23"/>
    </row>
    <row r="47" spans="1:10" ht="12.75" customHeight="1" x14ac:dyDescent="0.2">
      <c r="A47" s="211" t="s">
        <v>42</v>
      </c>
      <c r="B47" s="212"/>
      <c r="C47" s="218" t="s">
        <v>380</v>
      </c>
      <c r="D47" s="219"/>
      <c r="E47" s="219"/>
      <c r="F47" s="219"/>
      <c r="G47" s="219"/>
      <c r="H47" s="219"/>
      <c r="I47" s="220"/>
      <c r="J47" s="113"/>
    </row>
    <row r="48" spans="1:10" x14ac:dyDescent="0.2">
      <c r="A48" s="140"/>
      <c r="B48" s="141"/>
      <c r="C48" s="80"/>
      <c r="D48" s="67"/>
      <c r="E48" s="67"/>
      <c r="F48" s="67"/>
      <c r="G48" s="67"/>
      <c r="H48" s="67"/>
      <c r="I48" s="126"/>
      <c r="J48" s="23"/>
    </row>
    <row r="49" spans="1:10" x14ac:dyDescent="0.2">
      <c r="A49" s="211" t="s">
        <v>43</v>
      </c>
      <c r="B49" s="212"/>
      <c r="C49" s="221" t="s">
        <v>368</v>
      </c>
      <c r="D49" s="214"/>
      <c r="E49" s="215"/>
      <c r="F49" s="67"/>
      <c r="G49" s="101" t="s">
        <v>13</v>
      </c>
      <c r="H49" s="221" t="s">
        <v>369</v>
      </c>
      <c r="I49" s="215"/>
      <c r="J49" s="23"/>
    </row>
    <row r="50" spans="1:10" x14ac:dyDescent="0.2">
      <c r="A50" s="140"/>
      <c r="B50" s="141"/>
      <c r="C50" s="80"/>
      <c r="D50" s="67"/>
      <c r="E50" s="67"/>
      <c r="F50" s="67"/>
      <c r="G50" s="67"/>
      <c r="H50" s="67"/>
      <c r="I50" s="126"/>
      <c r="J50" s="23"/>
    </row>
    <row r="51" spans="1:10" ht="12.75" customHeight="1" x14ac:dyDescent="0.2">
      <c r="A51" s="211" t="s">
        <v>31</v>
      </c>
      <c r="B51" s="212"/>
      <c r="C51" s="213" t="s">
        <v>376</v>
      </c>
      <c r="D51" s="214"/>
      <c r="E51" s="214"/>
      <c r="F51" s="214"/>
      <c r="G51" s="214"/>
      <c r="H51" s="214"/>
      <c r="I51" s="215"/>
      <c r="J51" s="113"/>
    </row>
    <row r="52" spans="1:10" x14ac:dyDescent="0.2">
      <c r="A52" s="140"/>
      <c r="B52" s="141"/>
      <c r="C52" s="67"/>
      <c r="D52" s="67"/>
      <c r="E52" s="67"/>
      <c r="F52" s="67"/>
      <c r="G52" s="67"/>
      <c r="H52" s="67"/>
      <c r="I52" s="126"/>
      <c r="J52" s="23"/>
    </row>
    <row r="53" spans="1:10" x14ac:dyDescent="0.2">
      <c r="A53" s="216" t="s">
        <v>44</v>
      </c>
      <c r="B53" s="217"/>
      <c r="C53" s="221" t="s">
        <v>388</v>
      </c>
      <c r="D53" s="214"/>
      <c r="E53" s="214"/>
      <c r="F53" s="214"/>
      <c r="G53" s="214"/>
      <c r="H53" s="214"/>
      <c r="I53" s="234"/>
      <c r="J53" s="113"/>
    </row>
    <row r="54" spans="1:10" x14ac:dyDescent="0.2">
      <c r="A54" s="142"/>
      <c r="B54" s="99"/>
      <c r="C54" s="224" t="s">
        <v>45</v>
      </c>
      <c r="D54" s="224"/>
      <c r="E54" s="224"/>
      <c r="F54" s="224"/>
      <c r="G54" s="224"/>
      <c r="H54" s="224"/>
      <c r="I54" s="143"/>
      <c r="J54" s="23"/>
    </row>
    <row r="55" spans="1:10" x14ac:dyDescent="0.2">
      <c r="A55" s="142"/>
      <c r="B55" s="99"/>
      <c r="C55" s="102"/>
      <c r="D55" s="102"/>
      <c r="E55" s="102"/>
      <c r="F55" s="102"/>
      <c r="G55" s="102"/>
      <c r="H55" s="102"/>
      <c r="I55" s="143"/>
      <c r="J55" s="23"/>
    </row>
    <row r="56" spans="1:10" x14ac:dyDescent="0.2">
      <c r="A56" s="142"/>
      <c r="B56" s="203" t="s">
        <v>46</v>
      </c>
      <c r="C56" s="204"/>
      <c r="D56" s="204"/>
      <c r="E56" s="204"/>
      <c r="F56" s="103"/>
      <c r="G56" s="103"/>
      <c r="H56" s="103"/>
      <c r="I56" s="144"/>
      <c r="J56" s="23"/>
    </row>
    <row r="57" spans="1:10" x14ac:dyDescent="0.2">
      <c r="A57" s="142"/>
      <c r="B57" s="205" t="s">
        <v>47</v>
      </c>
      <c r="C57" s="206"/>
      <c r="D57" s="206"/>
      <c r="E57" s="206"/>
      <c r="F57" s="206"/>
      <c r="G57" s="206"/>
      <c r="H57" s="206"/>
      <c r="I57" s="207"/>
      <c r="J57" s="23"/>
    </row>
    <row r="58" spans="1:10" x14ac:dyDescent="0.2">
      <c r="A58" s="142"/>
      <c r="B58" s="205" t="s">
        <v>48</v>
      </c>
      <c r="C58" s="206"/>
      <c r="D58" s="206"/>
      <c r="E58" s="206"/>
      <c r="F58" s="206"/>
      <c r="G58" s="206"/>
      <c r="H58" s="206"/>
      <c r="I58" s="145"/>
      <c r="J58" s="23"/>
    </row>
    <row r="59" spans="1:10" x14ac:dyDescent="0.2">
      <c r="A59" s="142"/>
      <c r="B59" s="104" t="s">
        <v>49</v>
      </c>
      <c r="C59" s="105"/>
      <c r="D59" s="105"/>
      <c r="E59" s="105"/>
      <c r="F59" s="105"/>
      <c r="G59" s="105"/>
      <c r="H59" s="105"/>
      <c r="I59" s="146"/>
      <c r="J59" s="23"/>
    </row>
    <row r="60" spans="1:10" x14ac:dyDescent="0.2">
      <c r="A60" s="142"/>
      <c r="B60" s="104" t="s">
        <v>50</v>
      </c>
      <c r="C60" s="105"/>
      <c r="D60" s="105"/>
      <c r="E60" s="105"/>
      <c r="F60" s="105"/>
      <c r="G60" s="105"/>
      <c r="H60" s="108"/>
      <c r="I60" s="147"/>
      <c r="J60" s="23"/>
    </row>
    <row r="61" spans="1:10" x14ac:dyDescent="0.2">
      <c r="A61" s="99"/>
      <c r="B61" s="106"/>
      <c r="C61" s="106"/>
      <c r="D61" s="106"/>
      <c r="E61" s="106"/>
      <c r="F61" s="106"/>
      <c r="G61" s="108"/>
      <c r="H61" s="148"/>
      <c r="I61" s="108"/>
      <c r="J61" s="23"/>
    </row>
    <row r="62" spans="1:10" x14ac:dyDescent="0.2">
      <c r="A62" s="107" t="s">
        <v>12</v>
      </c>
      <c r="B62" s="67"/>
      <c r="C62" s="67"/>
      <c r="D62" s="67"/>
      <c r="E62" s="67"/>
      <c r="F62" s="67"/>
      <c r="G62" s="158" t="s">
        <v>377</v>
      </c>
      <c r="H62" s="159"/>
      <c r="I62" s="158" t="s">
        <v>378</v>
      </c>
      <c r="J62" s="23"/>
    </row>
    <row r="63" spans="1:10" x14ac:dyDescent="0.2">
      <c r="A63" s="67"/>
      <c r="B63" s="67"/>
      <c r="C63" s="67"/>
      <c r="D63" s="67"/>
      <c r="E63" s="99"/>
      <c r="F63" s="87"/>
      <c r="G63" s="159"/>
      <c r="H63" s="159"/>
      <c r="I63" s="159"/>
      <c r="J63" s="23"/>
    </row>
    <row r="64" spans="1:10" ht="13.5" thickBot="1" x14ac:dyDescent="0.25">
      <c r="A64" s="149"/>
      <c r="B64" s="149"/>
      <c r="C64" s="67"/>
      <c r="D64" s="67"/>
      <c r="E64" s="67"/>
      <c r="F64" s="67"/>
      <c r="G64" s="160" t="s">
        <v>387</v>
      </c>
      <c r="H64" s="161"/>
      <c r="I64" s="160" t="s">
        <v>381</v>
      </c>
      <c r="J64" s="23"/>
    </row>
    <row r="65" spans="1:9" x14ac:dyDescent="0.2">
      <c r="A65" s="111"/>
      <c r="B65" s="111"/>
      <c r="C65" s="111"/>
      <c r="D65" s="111"/>
      <c r="E65" s="111"/>
      <c r="F65" s="111"/>
      <c r="G65" s="259" t="s">
        <v>379</v>
      </c>
      <c r="H65" s="259"/>
      <c r="I65" s="259"/>
    </row>
    <row r="66" spans="1:9" x14ac:dyDescent="0.2">
      <c r="A66" s="162"/>
      <c r="B66" s="162"/>
      <c r="C66" s="162"/>
      <c r="D66" s="162"/>
      <c r="E66" s="162"/>
      <c r="F66" s="162"/>
      <c r="G66" s="162"/>
      <c r="H66" s="162"/>
      <c r="I66" s="111"/>
    </row>
    <row r="67" spans="1:9" x14ac:dyDescent="0.2">
      <c r="I67" s="43"/>
    </row>
    <row r="68" spans="1:9" x14ac:dyDescent="0.2">
      <c r="I68" s="43"/>
    </row>
    <row r="69" spans="1:9" x14ac:dyDescent="0.2">
      <c r="I69" s="43"/>
    </row>
    <row r="70" spans="1:9" x14ac:dyDescent="0.2">
      <c r="I70" s="43"/>
    </row>
    <row r="71" spans="1:9" x14ac:dyDescent="0.2">
      <c r="I71" s="43"/>
    </row>
    <row r="72" spans="1:9" x14ac:dyDescent="0.2">
      <c r="I72" s="43"/>
    </row>
    <row r="73" spans="1:9" x14ac:dyDescent="0.2">
      <c r="I73" s="43"/>
    </row>
    <row r="74" spans="1:9" x14ac:dyDescent="0.2">
      <c r="I74" s="43"/>
    </row>
    <row r="75" spans="1:9" x14ac:dyDescent="0.2">
      <c r="I75" s="43"/>
    </row>
    <row r="76" spans="1:9" x14ac:dyDescent="0.2">
      <c r="I76" s="43"/>
    </row>
    <row r="77" spans="1:9" x14ac:dyDescent="0.2">
      <c r="I77" s="43"/>
    </row>
    <row r="78" spans="1:9" x14ac:dyDescent="0.2">
      <c r="I78" s="43"/>
    </row>
    <row r="79" spans="1:9" x14ac:dyDescent="0.2">
      <c r="I79" s="43"/>
    </row>
    <row r="80" spans="1:9" x14ac:dyDescent="0.2">
      <c r="I80" s="43"/>
    </row>
    <row r="81" spans="9:9" x14ac:dyDescent="0.2">
      <c r="I81" s="43"/>
    </row>
    <row r="82" spans="9:9" x14ac:dyDescent="0.2">
      <c r="I82" s="43"/>
    </row>
    <row r="83" spans="9:9" x14ac:dyDescent="0.2">
      <c r="I83" s="43"/>
    </row>
    <row r="84" spans="9:9" x14ac:dyDescent="0.2">
      <c r="I84" s="43"/>
    </row>
    <row r="85" spans="9:9" x14ac:dyDescent="0.2">
      <c r="I85" s="43"/>
    </row>
    <row r="86" spans="9:9" x14ac:dyDescent="0.2">
      <c r="I86" s="43"/>
    </row>
    <row r="87" spans="9:9" x14ac:dyDescent="0.2">
      <c r="I87" s="43"/>
    </row>
    <row r="88" spans="9:9" x14ac:dyDescent="0.2">
      <c r="I88" s="43"/>
    </row>
  </sheetData>
  <mergeCells count="71">
    <mergeCell ref="G65:I65"/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1:C1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53:I53"/>
    <mergeCell ref="A35:D35"/>
    <mergeCell ref="E35:G35"/>
    <mergeCell ref="H35:I35"/>
    <mergeCell ref="A37:D37"/>
    <mergeCell ref="E37:G37"/>
    <mergeCell ref="B56:E56"/>
    <mergeCell ref="B57:I57"/>
    <mergeCell ref="B58:H58"/>
    <mergeCell ref="C46:D46"/>
    <mergeCell ref="F46:G46"/>
    <mergeCell ref="A51:B51"/>
    <mergeCell ref="C51:I51"/>
    <mergeCell ref="A53:B53"/>
    <mergeCell ref="A47:B47"/>
    <mergeCell ref="C47:I47"/>
    <mergeCell ref="A49:B49"/>
    <mergeCell ref="C49:E49"/>
    <mergeCell ref="H49:I49"/>
  </mergeCells>
  <phoneticPr fontId="3" type="noConversion"/>
  <conditionalFormatting sqref="H30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dataValidations count="1">
    <dataValidation allowBlank="1" sqref="J1:IV1048576 B42:I56 A22:G30 I22:I30 A1:B18 B20 A19:A21 H27:H30 C1:I20 H22:H25 B61:F65536 A42:A65536 G66:I65536"/>
  </dataValidations>
  <hyperlinks>
    <hyperlink ref="C21" r:id="rId1"/>
    <hyperlink ref="C51" r:id="rId2"/>
  </hyperlinks>
  <pageMargins left="0.75" right="0.75" top="1" bottom="1" header="0.5" footer="0.5"/>
  <pageSetup paperSize="9" scale="75" orientation="portrait" r:id="rId3"/>
  <headerFooter alignWithMargins="0"/>
  <ignoredErrors>
    <ignoredError sqref="C8:D10 C6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33"/>
  <sheetViews>
    <sheetView view="pageBreakPreview" topLeftCell="A4" zoomScaleNormal="100" zoomScaleSheetLayoutView="100" workbookViewId="0">
      <selection activeCell="M13" sqref="M13"/>
    </sheetView>
  </sheetViews>
  <sheetFormatPr defaultRowHeight="12.75" x14ac:dyDescent="0.2"/>
  <cols>
    <col min="1" max="4" width="9.140625" style="28"/>
    <col min="5" max="5" width="20.85546875" style="28" customWidth="1"/>
    <col min="6" max="6" width="9.140625" style="28"/>
    <col min="7" max="12" width="12.7109375" style="28" customWidth="1"/>
    <col min="13" max="16384" width="9.140625" style="28"/>
  </cols>
  <sheetData>
    <row r="1" spans="1:12" ht="24.75" customHeight="1" x14ac:dyDescent="0.2">
      <c r="A1" s="295" t="s">
        <v>51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155"/>
    </row>
    <row r="2" spans="1:12" ht="12.75" customHeight="1" x14ac:dyDescent="0.2">
      <c r="A2" s="297" t="s">
        <v>383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155"/>
    </row>
    <row r="3" spans="1:12" x14ac:dyDescent="0.2">
      <c r="A3" s="44"/>
      <c r="B3" s="64"/>
      <c r="C3" s="64"/>
      <c r="D3" s="64"/>
      <c r="E3" s="64"/>
      <c r="F3" s="304"/>
      <c r="G3" s="304"/>
      <c r="H3" s="63"/>
      <c r="I3" s="64"/>
      <c r="J3" s="64"/>
      <c r="K3" s="302" t="s">
        <v>52</v>
      </c>
      <c r="L3" s="303"/>
    </row>
    <row r="4" spans="1:12" ht="12.75" customHeight="1" x14ac:dyDescent="0.2">
      <c r="A4" s="284" t="s">
        <v>122</v>
      </c>
      <c r="B4" s="285"/>
      <c r="C4" s="285"/>
      <c r="D4" s="285"/>
      <c r="E4" s="286"/>
      <c r="F4" s="290" t="s">
        <v>123</v>
      </c>
      <c r="G4" s="292" t="s">
        <v>124</v>
      </c>
      <c r="H4" s="293"/>
      <c r="I4" s="294"/>
      <c r="J4" s="292" t="s">
        <v>125</v>
      </c>
      <c r="K4" s="293"/>
      <c r="L4" s="294"/>
    </row>
    <row r="5" spans="1:12" x14ac:dyDescent="0.2">
      <c r="A5" s="287"/>
      <c r="B5" s="288"/>
      <c r="C5" s="288"/>
      <c r="D5" s="288"/>
      <c r="E5" s="289"/>
      <c r="F5" s="291"/>
      <c r="G5" s="56" t="s">
        <v>126</v>
      </c>
      <c r="H5" s="57" t="s">
        <v>127</v>
      </c>
      <c r="I5" s="58" t="s">
        <v>128</v>
      </c>
      <c r="J5" s="56" t="s">
        <v>126</v>
      </c>
      <c r="K5" s="57" t="s">
        <v>127</v>
      </c>
      <c r="L5" s="58" t="s">
        <v>128</v>
      </c>
    </row>
    <row r="6" spans="1:12" x14ac:dyDescent="0.2">
      <c r="A6" s="299">
        <v>1</v>
      </c>
      <c r="B6" s="300"/>
      <c r="C6" s="300"/>
      <c r="D6" s="300"/>
      <c r="E6" s="301"/>
      <c r="F6" s="52">
        <v>2</v>
      </c>
      <c r="G6" s="53">
        <v>3</v>
      </c>
      <c r="H6" s="54">
        <v>4</v>
      </c>
      <c r="I6" s="55" t="s">
        <v>0</v>
      </c>
      <c r="J6" s="53">
        <v>6</v>
      </c>
      <c r="K6" s="54">
        <v>7</v>
      </c>
      <c r="L6" s="55" t="s">
        <v>1</v>
      </c>
    </row>
    <row r="7" spans="1:12" x14ac:dyDescent="0.2">
      <c r="A7" s="277" t="s">
        <v>121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9"/>
    </row>
    <row r="8" spans="1:12" ht="12.75" customHeight="1" x14ac:dyDescent="0.2">
      <c r="A8" s="280" t="s">
        <v>53</v>
      </c>
      <c r="B8" s="281"/>
      <c r="C8" s="281"/>
      <c r="D8" s="282"/>
      <c r="E8" s="283"/>
      <c r="F8" s="9">
        <v>1</v>
      </c>
      <c r="G8" s="29">
        <f>G9+G10</f>
        <v>0</v>
      </c>
      <c r="H8" s="30">
        <f>H9+H10</f>
        <v>0</v>
      </c>
      <c r="I8" s="31">
        <f>SUM(G8:H8)</f>
        <v>0</v>
      </c>
      <c r="J8" s="29">
        <f>J9+J10</f>
        <v>0</v>
      </c>
      <c r="K8" s="30">
        <f>K9+K10</f>
        <v>0</v>
      </c>
      <c r="L8" s="31">
        <f>SUM(J8:K8)</f>
        <v>0</v>
      </c>
    </row>
    <row r="9" spans="1:12" ht="12.75" customHeight="1" x14ac:dyDescent="0.2">
      <c r="A9" s="305" t="s">
        <v>54</v>
      </c>
      <c r="B9" s="306"/>
      <c r="C9" s="306"/>
      <c r="D9" s="306"/>
      <c r="E9" s="307"/>
      <c r="F9" s="10">
        <v>2</v>
      </c>
      <c r="G9" s="5"/>
      <c r="H9" s="6"/>
      <c r="I9" s="32">
        <f t="shared" ref="I9:I72" si="0">SUM(G9:H9)</f>
        <v>0</v>
      </c>
      <c r="J9" s="5"/>
      <c r="K9" s="6"/>
      <c r="L9" s="32">
        <f t="shared" ref="L9:L72" si="1">SUM(J9:K9)</f>
        <v>0</v>
      </c>
    </row>
    <row r="10" spans="1:12" ht="12.75" customHeight="1" x14ac:dyDescent="0.2">
      <c r="A10" s="305" t="s">
        <v>55</v>
      </c>
      <c r="B10" s="306"/>
      <c r="C10" s="306"/>
      <c r="D10" s="306"/>
      <c r="E10" s="307"/>
      <c r="F10" s="10">
        <v>3</v>
      </c>
      <c r="G10" s="5"/>
      <c r="H10" s="6"/>
      <c r="I10" s="32">
        <f t="shared" si="0"/>
        <v>0</v>
      </c>
      <c r="J10" s="5"/>
      <c r="K10" s="6"/>
      <c r="L10" s="32">
        <f t="shared" si="1"/>
        <v>0</v>
      </c>
    </row>
    <row r="11" spans="1:12" ht="12.75" customHeight="1" x14ac:dyDescent="0.2">
      <c r="A11" s="308" t="s">
        <v>56</v>
      </c>
      <c r="B11" s="309"/>
      <c r="C11" s="309"/>
      <c r="D11" s="306"/>
      <c r="E11" s="307"/>
      <c r="F11" s="10">
        <v>4</v>
      </c>
      <c r="G11" s="163">
        <f>G12+G13</f>
        <v>0</v>
      </c>
      <c r="H11" s="164">
        <f>H12+H13</f>
        <v>14770503.220000001</v>
      </c>
      <c r="I11" s="32">
        <f t="shared" si="0"/>
        <v>14770503.220000001</v>
      </c>
      <c r="J11" s="163">
        <f>J12+J13</f>
        <v>0</v>
      </c>
      <c r="K11" s="164">
        <f>K12+K13</f>
        <v>13362815.84</v>
      </c>
      <c r="L11" s="32">
        <f t="shared" si="1"/>
        <v>13362815.84</v>
      </c>
    </row>
    <row r="12" spans="1:12" ht="12.75" customHeight="1" x14ac:dyDescent="0.2">
      <c r="A12" s="305" t="s">
        <v>14</v>
      </c>
      <c r="B12" s="306"/>
      <c r="C12" s="306"/>
      <c r="D12" s="306"/>
      <c r="E12" s="307"/>
      <c r="F12" s="10">
        <v>5</v>
      </c>
      <c r="G12" s="5"/>
      <c r="H12" s="6"/>
      <c r="I12" s="32">
        <f t="shared" si="0"/>
        <v>0</v>
      </c>
      <c r="J12" s="5"/>
      <c r="K12" s="6"/>
      <c r="L12" s="32">
        <f t="shared" si="1"/>
        <v>0</v>
      </c>
    </row>
    <row r="13" spans="1:12" ht="12.75" customHeight="1" x14ac:dyDescent="0.2">
      <c r="A13" s="305" t="s">
        <v>57</v>
      </c>
      <c r="B13" s="306"/>
      <c r="C13" s="306"/>
      <c r="D13" s="306"/>
      <c r="E13" s="307"/>
      <c r="F13" s="10">
        <v>6</v>
      </c>
      <c r="G13" s="5"/>
      <c r="H13" s="165">
        <v>14770503.220000001</v>
      </c>
      <c r="I13" s="32">
        <f t="shared" si="0"/>
        <v>14770503.220000001</v>
      </c>
      <c r="J13" s="5"/>
      <c r="K13" s="6">
        <v>13362815.84</v>
      </c>
      <c r="L13" s="32">
        <f t="shared" si="1"/>
        <v>13362815.84</v>
      </c>
    </row>
    <row r="14" spans="1:12" ht="12.75" customHeight="1" x14ac:dyDescent="0.2">
      <c r="A14" s="308" t="s">
        <v>58</v>
      </c>
      <c r="B14" s="309"/>
      <c r="C14" s="309"/>
      <c r="D14" s="306"/>
      <c r="E14" s="307"/>
      <c r="F14" s="10">
        <v>7</v>
      </c>
      <c r="G14" s="163">
        <f>G15+G16+G17</f>
        <v>0</v>
      </c>
      <c r="H14" s="164">
        <f>H15+H16+H17</f>
        <v>925569386.70000005</v>
      </c>
      <c r="I14" s="32">
        <f t="shared" si="0"/>
        <v>925569386.70000005</v>
      </c>
      <c r="J14" s="163">
        <f>J15+J16+J17</f>
        <v>0</v>
      </c>
      <c r="K14" s="164">
        <f>K15+K16+K17</f>
        <v>928284239.25999999</v>
      </c>
      <c r="L14" s="32">
        <f t="shared" si="1"/>
        <v>928284239.25999999</v>
      </c>
    </row>
    <row r="15" spans="1:12" ht="12.75" customHeight="1" x14ac:dyDescent="0.2">
      <c r="A15" s="305" t="s">
        <v>59</v>
      </c>
      <c r="B15" s="306"/>
      <c r="C15" s="306"/>
      <c r="D15" s="306"/>
      <c r="E15" s="307"/>
      <c r="F15" s="10">
        <v>8</v>
      </c>
      <c r="G15" s="5"/>
      <c r="H15" s="165">
        <v>894713566.74000001</v>
      </c>
      <c r="I15" s="32">
        <f t="shared" si="0"/>
        <v>894713566.74000001</v>
      </c>
      <c r="J15" s="5"/>
      <c r="K15" s="165">
        <v>901262149.00999999</v>
      </c>
      <c r="L15" s="32">
        <f t="shared" si="1"/>
        <v>901262149.00999999</v>
      </c>
    </row>
    <row r="16" spans="1:12" ht="12.75" customHeight="1" x14ac:dyDescent="0.2">
      <c r="A16" s="305" t="s">
        <v>60</v>
      </c>
      <c r="B16" s="306"/>
      <c r="C16" s="306"/>
      <c r="D16" s="306"/>
      <c r="E16" s="307"/>
      <c r="F16" s="10">
        <v>9</v>
      </c>
      <c r="G16" s="5"/>
      <c r="H16" s="165">
        <v>25380438.469999999</v>
      </c>
      <c r="I16" s="32">
        <f t="shared" si="0"/>
        <v>25380438.469999999</v>
      </c>
      <c r="J16" s="5"/>
      <c r="K16" s="165">
        <v>21263110.82</v>
      </c>
      <c r="L16" s="32">
        <f t="shared" si="1"/>
        <v>21263110.82</v>
      </c>
    </row>
    <row r="17" spans="1:12" ht="12.75" customHeight="1" x14ac:dyDescent="0.2">
      <c r="A17" s="305" t="s">
        <v>61</v>
      </c>
      <c r="B17" s="306"/>
      <c r="C17" s="306"/>
      <c r="D17" s="306"/>
      <c r="E17" s="307"/>
      <c r="F17" s="10">
        <v>10</v>
      </c>
      <c r="G17" s="5"/>
      <c r="H17" s="165">
        <v>5475381.4900000002</v>
      </c>
      <c r="I17" s="32">
        <f t="shared" si="0"/>
        <v>5475381.4900000002</v>
      </c>
      <c r="J17" s="5"/>
      <c r="K17" s="165">
        <v>5758979.4299999997</v>
      </c>
      <c r="L17" s="32">
        <f t="shared" si="1"/>
        <v>5758979.4299999997</v>
      </c>
    </row>
    <row r="18" spans="1:12" ht="12.75" customHeight="1" x14ac:dyDescent="0.2">
      <c r="A18" s="308" t="s">
        <v>62</v>
      </c>
      <c r="B18" s="309"/>
      <c r="C18" s="309"/>
      <c r="D18" s="306"/>
      <c r="E18" s="307"/>
      <c r="F18" s="10">
        <v>11</v>
      </c>
      <c r="G18" s="163">
        <f>G19+G20+G24+G43</f>
        <v>2121439941.7399998</v>
      </c>
      <c r="H18" s="164">
        <f>H19+H20+H24+H43</f>
        <v>3577858429.79</v>
      </c>
      <c r="I18" s="32">
        <f t="shared" si="0"/>
        <v>5699298371.5299997</v>
      </c>
      <c r="J18" s="163">
        <f>J19+J20+J24+J43</f>
        <v>2157804655.29</v>
      </c>
      <c r="K18" s="164">
        <f>K19+K20+K24+K43</f>
        <v>3676234310.1300001</v>
      </c>
      <c r="L18" s="32">
        <f t="shared" si="1"/>
        <v>5834038965.4200001</v>
      </c>
    </row>
    <row r="19" spans="1:12" ht="25.5" customHeight="1" x14ac:dyDescent="0.2">
      <c r="A19" s="308" t="s">
        <v>63</v>
      </c>
      <c r="B19" s="309"/>
      <c r="C19" s="309"/>
      <c r="D19" s="306"/>
      <c r="E19" s="307"/>
      <c r="F19" s="10">
        <v>12</v>
      </c>
      <c r="G19" s="5"/>
      <c r="H19" s="165">
        <v>656118193.77999997</v>
      </c>
      <c r="I19" s="32">
        <f t="shared" si="0"/>
        <v>656118193.77999997</v>
      </c>
      <c r="J19" s="5"/>
      <c r="K19" s="165">
        <v>665435046.44000006</v>
      </c>
      <c r="L19" s="32">
        <f t="shared" si="1"/>
        <v>665435046.44000006</v>
      </c>
    </row>
    <row r="20" spans="1:12" ht="25.5" customHeight="1" x14ac:dyDescent="0.2">
      <c r="A20" s="308" t="s">
        <v>64</v>
      </c>
      <c r="B20" s="309"/>
      <c r="C20" s="309"/>
      <c r="D20" s="306"/>
      <c r="E20" s="307"/>
      <c r="F20" s="10">
        <v>13</v>
      </c>
      <c r="G20" s="163">
        <f>SUM(G21:G23)</f>
        <v>0</v>
      </c>
      <c r="H20" s="164">
        <f>SUM(H21:H23)</f>
        <v>395148028.05000001</v>
      </c>
      <c r="I20" s="32">
        <f t="shared" si="0"/>
        <v>395148028.05000001</v>
      </c>
      <c r="J20" s="163">
        <f>SUM(J21:J23)</f>
        <v>0</v>
      </c>
      <c r="K20" s="164">
        <f>SUM(K21:K23)</f>
        <v>446318128.05000001</v>
      </c>
      <c r="L20" s="32">
        <f t="shared" si="1"/>
        <v>446318128.05000001</v>
      </c>
    </row>
    <row r="21" spans="1:12" ht="12.75" customHeight="1" x14ac:dyDescent="0.2">
      <c r="A21" s="305" t="s">
        <v>65</v>
      </c>
      <c r="B21" s="306"/>
      <c r="C21" s="306"/>
      <c r="D21" s="306"/>
      <c r="E21" s="307"/>
      <c r="F21" s="10">
        <v>14</v>
      </c>
      <c r="G21" s="5"/>
      <c r="H21" s="165">
        <v>390888328.05000001</v>
      </c>
      <c r="I21" s="32">
        <f t="shared" si="0"/>
        <v>390888328.05000001</v>
      </c>
      <c r="J21" s="5"/>
      <c r="K21" s="165">
        <v>414058428.05000001</v>
      </c>
      <c r="L21" s="32">
        <f t="shared" si="1"/>
        <v>414058428.05000001</v>
      </c>
    </row>
    <row r="22" spans="1:12" ht="12.75" customHeight="1" x14ac:dyDescent="0.2">
      <c r="A22" s="305" t="s">
        <v>66</v>
      </c>
      <c r="B22" s="306"/>
      <c r="C22" s="306"/>
      <c r="D22" s="306"/>
      <c r="E22" s="307"/>
      <c r="F22" s="10">
        <v>15</v>
      </c>
      <c r="G22" s="5"/>
      <c r="H22" s="165">
        <v>4259700</v>
      </c>
      <c r="I22" s="32">
        <f t="shared" si="0"/>
        <v>4259700</v>
      </c>
      <c r="J22" s="5"/>
      <c r="K22" s="165">
        <v>32259700</v>
      </c>
      <c r="L22" s="32">
        <f t="shared" si="1"/>
        <v>32259700</v>
      </c>
    </row>
    <row r="23" spans="1:12" ht="12.75" customHeight="1" x14ac:dyDescent="0.2">
      <c r="A23" s="305" t="s">
        <v>67</v>
      </c>
      <c r="B23" s="306"/>
      <c r="C23" s="306"/>
      <c r="D23" s="306"/>
      <c r="E23" s="307"/>
      <c r="F23" s="10">
        <v>16</v>
      </c>
      <c r="G23" s="5"/>
      <c r="H23" s="6"/>
      <c r="I23" s="32">
        <f t="shared" si="0"/>
        <v>0</v>
      </c>
      <c r="J23" s="5"/>
      <c r="K23" s="165"/>
      <c r="L23" s="32">
        <f t="shared" si="1"/>
        <v>0</v>
      </c>
    </row>
    <row r="24" spans="1:12" ht="12.75" customHeight="1" x14ac:dyDescent="0.2">
      <c r="A24" s="308" t="s">
        <v>68</v>
      </c>
      <c r="B24" s="309"/>
      <c r="C24" s="309"/>
      <c r="D24" s="306"/>
      <c r="E24" s="307"/>
      <c r="F24" s="10">
        <v>17</v>
      </c>
      <c r="G24" s="163">
        <f>G25+G28+G33+G39</f>
        <v>2121439941.7399998</v>
      </c>
      <c r="H24" s="164">
        <f>H25+H28+H33+H39</f>
        <v>2526592207.96</v>
      </c>
      <c r="I24" s="32">
        <f t="shared" si="0"/>
        <v>4648032149.6999998</v>
      </c>
      <c r="J24" s="163">
        <f>J25+J28+J33+J39</f>
        <v>2157804655.29</v>
      </c>
      <c r="K24" s="164">
        <f>K25+K28+K33+K39</f>
        <v>2564481135.6400003</v>
      </c>
      <c r="L24" s="32">
        <f t="shared" si="1"/>
        <v>4722285790.9300003</v>
      </c>
    </row>
    <row r="25" spans="1:12" ht="12.75" customHeight="1" x14ac:dyDescent="0.2">
      <c r="A25" s="305" t="s">
        <v>69</v>
      </c>
      <c r="B25" s="306"/>
      <c r="C25" s="306"/>
      <c r="D25" s="306"/>
      <c r="E25" s="307"/>
      <c r="F25" s="10">
        <v>18</v>
      </c>
      <c r="G25" s="163">
        <f>G26+G27</f>
        <v>1574485380.8499999</v>
      </c>
      <c r="H25" s="164">
        <f>H26+H27</f>
        <v>1064379005.28</v>
      </c>
      <c r="I25" s="32">
        <f>SUM(G25:H25)</f>
        <v>2638864386.1300001</v>
      </c>
      <c r="J25" s="163">
        <f>J26+J27</f>
        <v>1442870811.5899999</v>
      </c>
      <c r="K25" s="164">
        <f>K26+K27</f>
        <v>870860131.50999999</v>
      </c>
      <c r="L25" s="32">
        <f>SUM(J25:K25)</f>
        <v>2313730943.0999999</v>
      </c>
    </row>
    <row r="26" spans="1:12" ht="15" customHeight="1" x14ac:dyDescent="0.2">
      <c r="A26" s="305" t="s">
        <v>70</v>
      </c>
      <c r="B26" s="306"/>
      <c r="C26" s="306"/>
      <c r="D26" s="306"/>
      <c r="E26" s="307"/>
      <c r="F26" s="10">
        <v>19</v>
      </c>
      <c r="G26" s="166">
        <v>1574485380.8499999</v>
      </c>
      <c r="H26" s="165">
        <v>1064379005.28</v>
      </c>
      <c r="I26" s="32">
        <f t="shared" si="0"/>
        <v>2638864386.1300001</v>
      </c>
      <c r="J26" s="166">
        <v>1442870811.5899999</v>
      </c>
      <c r="K26" s="165">
        <v>870860131.50999999</v>
      </c>
      <c r="L26" s="32">
        <f t="shared" si="1"/>
        <v>2313730943.0999999</v>
      </c>
    </row>
    <row r="27" spans="1:12" ht="12.75" customHeight="1" x14ac:dyDescent="0.2">
      <c r="A27" s="305" t="s">
        <v>71</v>
      </c>
      <c r="B27" s="306"/>
      <c r="C27" s="306"/>
      <c r="D27" s="306"/>
      <c r="E27" s="307"/>
      <c r="F27" s="10">
        <v>20</v>
      </c>
      <c r="G27" s="5"/>
      <c r="H27" s="6"/>
      <c r="I27" s="32">
        <f t="shared" si="0"/>
        <v>0</v>
      </c>
      <c r="J27" s="5"/>
      <c r="K27" s="6"/>
      <c r="L27" s="32">
        <f t="shared" si="1"/>
        <v>0</v>
      </c>
    </row>
    <row r="28" spans="1:12" ht="12.75" customHeight="1" x14ac:dyDescent="0.2">
      <c r="A28" s="305" t="s">
        <v>72</v>
      </c>
      <c r="B28" s="306"/>
      <c r="C28" s="306"/>
      <c r="D28" s="306"/>
      <c r="E28" s="307"/>
      <c r="F28" s="10">
        <v>21</v>
      </c>
      <c r="G28" s="163">
        <f>SUM(G29:G32)</f>
        <v>36445188.560000002</v>
      </c>
      <c r="H28" s="164">
        <f>SUM(H29:H32)</f>
        <v>240102550.88</v>
      </c>
      <c r="I28" s="32">
        <f>SUM(G28:H28)</f>
        <v>276547739.44</v>
      </c>
      <c r="J28" s="163">
        <f>SUM(J29:J32)</f>
        <v>208694482.75999999</v>
      </c>
      <c r="K28" s="164">
        <f>SUM(K29:K32)</f>
        <v>501453260.62</v>
      </c>
      <c r="L28" s="32">
        <f>SUM(J28:K28)</f>
        <v>710147743.38</v>
      </c>
    </row>
    <row r="29" spans="1:12" ht="12.75" customHeight="1" x14ac:dyDescent="0.2">
      <c r="A29" s="305" t="s">
        <v>73</v>
      </c>
      <c r="B29" s="306"/>
      <c r="C29" s="306"/>
      <c r="D29" s="306"/>
      <c r="E29" s="307"/>
      <c r="F29" s="10">
        <v>22</v>
      </c>
      <c r="G29" s="166">
        <v>34232695.060000002</v>
      </c>
      <c r="H29" s="165">
        <v>215343481.55000001</v>
      </c>
      <c r="I29" s="32">
        <f t="shared" si="0"/>
        <v>249576176.61000001</v>
      </c>
      <c r="J29" s="166">
        <v>208694482.75999999</v>
      </c>
      <c r="K29" s="165">
        <v>475157704.13</v>
      </c>
      <c r="L29" s="32">
        <f t="shared" si="1"/>
        <v>683852186.88999999</v>
      </c>
    </row>
    <row r="30" spans="1:12" ht="15.75" customHeight="1" x14ac:dyDescent="0.2">
      <c r="A30" s="305" t="s">
        <v>74</v>
      </c>
      <c r="B30" s="306"/>
      <c r="C30" s="306"/>
      <c r="D30" s="306"/>
      <c r="E30" s="307"/>
      <c r="F30" s="10">
        <v>23</v>
      </c>
      <c r="G30" s="166"/>
      <c r="H30" s="165"/>
      <c r="I30" s="32">
        <f t="shared" si="0"/>
        <v>0</v>
      </c>
      <c r="J30" s="166"/>
      <c r="K30" s="165"/>
      <c r="L30" s="32">
        <f t="shared" si="1"/>
        <v>0</v>
      </c>
    </row>
    <row r="31" spans="1:12" ht="12.75" customHeight="1" x14ac:dyDescent="0.2">
      <c r="A31" s="305" t="s">
        <v>75</v>
      </c>
      <c r="B31" s="306"/>
      <c r="C31" s="306"/>
      <c r="D31" s="306"/>
      <c r="E31" s="307"/>
      <c r="F31" s="10">
        <v>24</v>
      </c>
      <c r="G31" s="166">
        <v>2212493.5</v>
      </c>
      <c r="H31" s="165">
        <v>24759069.329999998</v>
      </c>
      <c r="I31" s="32">
        <f t="shared" si="0"/>
        <v>26971562.829999998</v>
      </c>
      <c r="J31" s="166"/>
      <c r="K31" s="165">
        <v>26295556.489999998</v>
      </c>
      <c r="L31" s="32">
        <f t="shared" si="1"/>
        <v>26295556.489999998</v>
      </c>
    </row>
    <row r="32" spans="1:12" ht="12.75" customHeight="1" x14ac:dyDescent="0.2">
      <c r="A32" s="305" t="s">
        <v>76</v>
      </c>
      <c r="B32" s="306"/>
      <c r="C32" s="306"/>
      <c r="D32" s="306"/>
      <c r="E32" s="307"/>
      <c r="F32" s="10">
        <v>25</v>
      </c>
      <c r="G32" s="166"/>
      <c r="H32" s="165"/>
      <c r="I32" s="32">
        <f t="shared" si="0"/>
        <v>0</v>
      </c>
      <c r="J32" s="166"/>
      <c r="K32" s="165"/>
      <c r="L32" s="32">
        <f t="shared" si="1"/>
        <v>0</v>
      </c>
    </row>
    <row r="33" spans="1:12" ht="12.75" customHeight="1" x14ac:dyDescent="0.2">
      <c r="A33" s="305" t="s">
        <v>77</v>
      </c>
      <c r="B33" s="306"/>
      <c r="C33" s="306"/>
      <c r="D33" s="306"/>
      <c r="E33" s="307"/>
      <c r="F33" s="10">
        <v>26</v>
      </c>
      <c r="G33" s="163">
        <f>SUM(G34:G38)</f>
        <v>98613450.670000002</v>
      </c>
      <c r="H33" s="164">
        <f>SUM(H34:H38)</f>
        <v>430616857.51999998</v>
      </c>
      <c r="I33" s="32">
        <f t="shared" si="0"/>
        <v>529230308.19</v>
      </c>
      <c r="J33" s="164">
        <f>SUM(J34:J38)</f>
        <v>122835847.78999999</v>
      </c>
      <c r="K33" s="164">
        <f>SUM(K34:K38)</f>
        <v>561682531.13</v>
      </c>
      <c r="L33" s="32">
        <f t="shared" si="1"/>
        <v>684518378.91999996</v>
      </c>
    </row>
    <row r="34" spans="1:12" ht="12.75" customHeight="1" x14ac:dyDescent="0.2">
      <c r="A34" s="305" t="s">
        <v>78</v>
      </c>
      <c r="B34" s="306"/>
      <c r="C34" s="306"/>
      <c r="D34" s="306"/>
      <c r="E34" s="307"/>
      <c r="F34" s="10">
        <v>27</v>
      </c>
      <c r="G34" s="166"/>
      <c r="H34" s="165">
        <v>9685686.4600000009</v>
      </c>
      <c r="I34" s="32">
        <f t="shared" si="0"/>
        <v>9685686.4600000009</v>
      </c>
      <c r="J34" s="166"/>
      <c r="K34" s="165">
        <v>12939811.859999999</v>
      </c>
      <c r="L34" s="32">
        <f t="shared" si="1"/>
        <v>12939811.859999999</v>
      </c>
    </row>
    <row r="35" spans="1:12" ht="17.25" customHeight="1" x14ac:dyDescent="0.2">
      <c r="A35" s="305" t="s">
        <v>79</v>
      </c>
      <c r="B35" s="306"/>
      <c r="C35" s="306"/>
      <c r="D35" s="306"/>
      <c r="E35" s="307"/>
      <c r="F35" s="10">
        <v>28</v>
      </c>
      <c r="G35" s="166">
        <v>79886386.430000007</v>
      </c>
      <c r="H35" s="165">
        <v>101767694.26000001</v>
      </c>
      <c r="I35" s="32">
        <f t="shared" si="0"/>
        <v>181654080.69</v>
      </c>
      <c r="J35" s="166">
        <v>41587312.869999997</v>
      </c>
      <c r="K35" s="165">
        <v>60129624.789999999</v>
      </c>
      <c r="L35" s="32">
        <f t="shared" si="1"/>
        <v>101716937.66</v>
      </c>
    </row>
    <row r="36" spans="1:12" ht="12.75" customHeight="1" x14ac:dyDescent="0.2">
      <c r="A36" s="305" t="s">
        <v>80</v>
      </c>
      <c r="B36" s="306"/>
      <c r="C36" s="306"/>
      <c r="D36" s="306"/>
      <c r="E36" s="307"/>
      <c r="F36" s="10">
        <v>29</v>
      </c>
      <c r="G36" s="166"/>
      <c r="H36" s="165"/>
      <c r="I36" s="32">
        <f t="shared" si="0"/>
        <v>0</v>
      </c>
      <c r="J36" s="166"/>
      <c r="K36" s="165"/>
      <c r="L36" s="32">
        <f t="shared" si="1"/>
        <v>0</v>
      </c>
    </row>
    <row r="37" spans="1:12" ht="12.75" customHeight="1" x14ac:dyDescent="0.2">
      <c r="A37" s="305" t="s">
        <v>81</v>
      </c>
      <c r="B37" s="306"/>
      <c r="C37" s="306"/>
      <c r="D37" s="306"/>
      <c r="E37" s="307"/>
      <c r="F37" s="10">
        <v>30</v>
      </c>
      <c r="G37" s="166">
        <v>18727064.239999998</v>
      </c>
      <c r="H37" s="165">
        <v>319163476.80000001</v>
      </c>
      <c r="I37" s="32">
        <f t="shared" si="0"/>
        <v>337890541.04000002</v>
      </c>
      <c r="J37" s="166">
        <v>81248534.920000002</v>
      </c>
      <c r="K37" s="165">
        <v>488613094.48000002</v>
      </c>
      <c r="L37" s="32">
        <f t="shared" si="1"/>
        <v>569861629.39999998</v>
      </c>
    </row>
    <row r="38" spans="1:12" ht="12.75" customHeight="1" x14ac:dyDescent="0.2">
      <c r="A38" s="305" t="s">
        <v>82</v>
      </c>
      <c r="B38" s="306"/>
      <c r="C38" s="306"/>
      <c r="D38" s="306"/>
      <c r="E38" s="307"/>
      <c r="F38" s="10">
        <v>31</v>
      </c>
      <c r="G38" s="166"/>
      <c r="H38" s="165"/>
      <c r="I38" s="32">
        <f t="shared" si="0"/>
        <v>0</v>
      </c>
      <c r="J38" s="166"/>
      <c r="K38" s="165"/>
      <c r="L38" s="32">
        <f t="shared" si="1"/>
        <v>0</v>
      </c>
    </row>
    <row r="39" spans="1:12" ht="12.75" customHeight="1" x14ac:dyDescent="0.2">
      <c r="A39" s="305" t="s">
        <v>83</v>
      </c>
      <c r="B39" s="306"/>
      <c r="C39" s="306"/>
      <c r="D39" s="306"/>
      <c r="E39" s="307"/>
      <c r="F39" s="10">
        <v>32</v>
      </c>
      <c r="G39" s="163">
        <f>SUM(G40:G42)</f>
        <v>411895921.65999997</v>
      </c>
      <c r="H39" s="164">
        <f>SUM(H40:H42)</f>
        <v>791493794.27999997</v>
      </c>
      <c r="I39" s="32">
        <f>SUM(G39:H39)</f>
        <v>1203389715.9400001</v>
      </c>
      <c r="J39" s="163">
        <f>SUM(J40:J42)</f>
        <v>383403513.14999998</v>
      </c>
      <c r="K39" s="164">
        <f>SUM(K40:K42)</f>
        <v>630485212.38</v>
      </c>
      <c r="L39" s="32">
        <f>SUM(J39:K39)</f>
        <v>1013888725.53</v>
      </c>
    </row>
    <row r="40" spans="1:12" ht="12.75" customHeight="1" x14ac:dyDescent="0.2">
      <c r="A40" s="305" t="s">
        <v>84</v>
      </c>
      <c r="B40" s="306"/>
      <c r="C40" s="306"/>
      <c r="D40" s="306"/>
      <c r="E40" s="307"/>
      <c r="F40" s="10">
        <v>33</v>
      </c>
      <c r="G40" s="166">
        <v>310275280</v>
      </c>
      <c r="H40" s="165">
        <v>559608805</v>
      </c>
      <c r="I40" s="32">
        <f t="shared" si="0"/>
        <v>869884085</v>
      </c>
      <c r="J40" s="166">
        <v>327856850</v>
      </c>
      <c r="K40" s="165">
        <v>411909938.60000002</v>
      </c>
      <c r="L40" s="32">
        <f t="shared" si="1"/>
        <v>739766788.60000002</v>
      </c>
    </row>
    <row r="41" spans="1:12" ht="12.75" customHeight="1" x14ac:dyDescent="0.2">
      <c r="A41" s="305" t="s">
        <v>85</v>
      </c>
      <c r="B41" s="306"/>
      <c r="C41" s="306"/>
      <c r="D41" s="306"/>
      <c r="E41" s="307"/>
      <c r="F41" s="10">
        <v>34</v>
      </c>
      <c r="G41" s="166">
        <v>51620641.659999996</v>
      </c>
      <c r="H41" s="165">
        <v>231884989.28</v>
      </c>
      <c r="I41" s="32">
        <f t="shared" si="0"/>
        <v>283505630.94</v>
      </c>
      <c r="J41" s="166">
        <v>55546663.149999999</v>
      </c>
      <c r="K41" s="165">
        <v>218575273.78</v>
      </c>
      <c r="L41" s="32">
        <f t="shared" si="1"/>
        <v>274121936.93000001</v>
      </c>
    </row>
    <row r="42" spans="1:12" ht="12.75" customHeight="1" x14ac:dyDescent="0.2">
      <c r="A42" s="305" t="s">
        <v>86</v>
      </c>
      <c r="B42" s="306"/>
      <c r="C42" s="306"/>
      <c r="D42" s="306"/>
      <c r="E42" s="307"/>
      <c r="F42" s="10">
        <v>35</v>
      </c>
      <c r="G42" s="5">
        <v>50000000</v>
      </c>
      <c r="H42" s="6"/>
      <c r="I42" s="32">
        <f t="shared" si="0"/>
        <v>50000000</v>
      </c>
      <c r="J42" s="166"/>
      <c r="K42" s="6"/>
      <c r="L42" s="32">
        <f t="shared" si="1"/>
        <v>0</v>
      </c>
    </row>
    <row r="43" spans="1:12" ht="24" customHeight="1" x14ac:dyDescent="0.2">
      <c r="A43" s="308" t="s">
        <v>87</v>
      </c>
      <c r="B43" s="309"/>
      <c r="C43" s="309"/>
      <c r="D43" s="306"/>
      <c r="E43" s="307"/>
      <c r="F43" s="10">
        <v>36</v>
      </c>
      <c r="G43" s="6"/>
      <c r="H43" s="6"/>
      <c r="I43" s="32">
        <f t="shared" si="0"/>
        <v>0</v>
      </c>
      <c r="J43" s="166"/>
      <c r="K43" s="6"/>
      <c r="L43" s="32">
        <f t="shared" si="1"/>
        <v>0</v>
      </c>
    </row>
    <row r="44" spans="1:12" ht="24" customHeight="1" x14ac:dyDescent="0.2">
      <c r="A44" s="308" t="s">
        <v>88</v>
      </c>
      <c r="B44" s="309"/>
      <c r="C44" s="309"/>
      <c r="D44" s="306"/>
      <c r="E44" s="307"/>
      <c r="F44" s="10">
        <v>37</v>
      </c>
      <c r="G44" s="166">
        <v>8388857.0800000001</v>
      </c>
      <c r="H44" s="6"/>
      <c r="I44" s="32">
        <f t="shared" si="0"/>
        <v>8388857.0800000001</v>
      </c>
      <c r="J44" s="166">
        <v>6730751.5300000003</v>
      </c>
      <c r="K44" s="6"/>
      <c r="L44" s="32">
        <f t="shared" si="1"/>
        <v>6730751.5300000003</v>
      </c>
    </row>
    <row r="45" spans="1:12" ht="12.75" customHeight="1" x14ac:dyDescent="0.2">
      <c r="A45" s="310" t="s">
        <v>372</v>
      </c>
      <c r="B45" s="311"/>
      <c r="C45" s="311"/>
      <c r="D45" s="312"/>
      <c r="E45" s="313"/>
      <c r="F45" s="10">
        <v>38</v>
      </c>
      <c r="G45" s="163">
        <f>SUM(G46:G52)</f>
        <v>287894.81</v>
      </c>
      <c r="H45" s="164">
        <f>SUM(H46:H52)</f>
        <v>326697869.79000002</v>
      </c>
      <c r="I45" s="32">
        <f t="shared" si="0"/>
        <v>326985764.60000002</v>
      </c>
      <c r="J45" s="163">
        <f>SUM(J46:J52)</f>
        <v>293847.95</v>
      </c>
      <c r="K45" s="164">
        <f>SUM(K46:K52)</f>
        <v>366026436.30000001</v>
      </c>
      <c r="L45" s="32">
        <f>SUM(J45:K45)</f>
        <v>366320284.25</v>
      </c>
    </row>
    <row r="46" spans="1:12" ht="12.75" customHeight="1" x14ac:dyDescent="0.2">
      <c r="A46" s="305" t="s">
        <v>89</v>
      </c>
      <c r="B46" s="306"/>
      <c r="C46" s="306"/>
      <c r="D46" s="306"/>
      <c r="E46" s="307"/>
      <c r="F46" s="10">
        <v>39</v>
      </c>
      <c r="G46" s="166">
        <v>3146.06</v>
      </c>
      <c r="H46" s="165">
        <v>48009776.43</v>
      </c>
      <c r="I46" s="32">
        <f t="shared" si="0"/>
        <v>48012922.490000002</v>
      </c>
      <c r="J46" s="166">
        <v>50097.27</v>
      </c>
      <c r="K46" s="165">
        <v>88928637.549999997</v>
      </c>
      <c r="L46" s="32">
        <f t="shared" si="1"/>
        <v>88978734.819999993</v>
      </c>
    </row>
    <row r="47" spans="1:12" ht="12.75" customHeight="1" x14ac:dyDescent="0.2">
      <c r="A47" s="305" t="s">
        <v>90</v>
      </c>
      <c r="B47" s="306"/>
      <c r="C47" s="306"/>
      <c r="D47" s="306"/>
      <c r="E47" s="307"/>
      <c r="F47" s="10">
        <v>40</v>
      </c>
      <c r="G47" s="166">
        <v>284748.75</v>
      </c>
      <c r="H47" s="165"/>
      <c r="I47" s="32">
        <f t="shared" si="0"/>
        <v>284748.75</v>
      </c>
      <c r="J47" s="166">
        <v>243750.68</v>
      </c>
      <c r="K47" s="167"/>
      <c r="L47" s="32">
        <f t="shared" si="1"/>
        <v>243750.68</v>
      </c>
    </row>
    <row r="48" spans="1:12" ht="12.75" customHeight="1" x14ac:dyDescent="0.2">
      <c r="A48" s="305" t="s">
        <v>91</v>
      </c>
      <c r="B48" s="306"/>
      <c r="C48" s="306"/>
      <c r="D48" s="306"/>
      <c r="E48" s="307"/>
      <c r="F48" s="10">
        <v>41</v>
      </c>
      <c r="G48" s="166"/>
      <c r="H48" s="165">
        <v>278688093.36000001</v>
      </c>
      <c r="I48" s="32">
        <f t="shared" si="0"/>
        <v>278688093.36000001</v>
      </c>
      <c r="J48" s="166"/>
      <c r="K48" s="165">
        <v>277097798.75</v>
      </c>
      <c r="L48" s="32">
        <f t="shared" si="1"/>
        <v>277097798.75</v>
      </c>
    </row>
    <row r="49" spans="1:12" ht="24.75" customHeight="1" x14ac:dyDescent="0.2">
      <c r="A49" s="305" t="s">
        <v>92</v>
      </c>
      <c r="B49" s="306"/>
      <c r="C49" s="306"/>
      <c r="D49" s="306"/>
      <c r="E49" s="307"/>
      <c r="F49" s="10">
        <v>42</v>
      </c>
      <c r="G49" s="166"/>
      <c r="H49" s="165"/>
      <c r="I49" s="32">
        <f t="shared" si="0"/>
        <v>0</v>
      </c>
      <c r="J49" s="166"/>
      <c r="K49" s="165"/>
      <c r="L49" s="32">
        <f t="shared" si="1"/>
        <v>0</v>
      </c>
    </row>
    <row r="50" spans="1:12" ht="12.75" customHeight="1" x14ac:dyDescent="0.2">
      <c r="A50" s="305" t="s">
        <v>93</v>
      </c>
      <c r="B50" s="306"/>
      <c r="C50" s="306"/>
      <c r="D50" s="306"/>
      <c r="E50" s="307"/>
      <c r="F50" s="10">
        <v>43</v>
      </c>
      <c r="G50" s="5"/>
      <c r="H50" s="6"/>
      <c r="I50" s="32">
        <f t="shared" si="0"/>
        <v>0</v>
      </c>
      <c r="J50" s="5"/>
      <c r="K50" s="6"/>
      <c r="L50" s="32">
        <f t="shared" si="1"/>
        <v>0</v>
      </c>
    </row>
    <row r="51" spans="1:12" ht="17.25" customHeight="1" x14ac:dyDescent="0.2">
      <c r="A51" s="314" t="s">
        <v>94</v>
      </c>
      <c r="B51" s="315"/>
      <c r="C51" s="315"/>
      <c r="D51" s="315"/>
      <c r="E51" s="316"/>
      <c r="F51" s="10">
        <v>44</v>
      </c>
      <c r="G51" s="5"/>
      <c r="H51" s="6"/>
      <c r="I51" s="32">
        <f t="shared" si="0"/>
        <v>0</v>
      </c>
      <c r="J51" s="5"/>
      <c r="K51" s="6"/>
      <c r="L51" s="32">
        <f t="shared" si="1"/>
        <v>0</v>
      </c>
    </row>
    <row r="52" spans="1:12" ht="24.75" customHeight="1" x14ac:dyDescent="0.2">
      <c r="A52" s="314" t="s">
        <v>95</v>
      </c>
      <c r="B52" s="315"/>
      <c r="C52" s="315"/>
      <c r="D52" s="315"/>
      <c r="E52" s="316"/>
      <c r="F52" s="10">
        <v>45</v>
      </c>
      <c r="G52" s="5"/>
      <c r="H52" s="6"/>
      <c r="I52" s="32">
        <f t="shared" si="0"/>
        <v>0</v>
      </c>
      <c r="J52" s="5"/>
      <c r="K52" s="6"/>
      <c r="L52" s="32">
        <f t="shared" si="1"/>
        <v>0</v>
      </c>
    </row>
    <row r="53" spans="1:12" ht="12.75" customHeight="1" x14ac:dyDescent="0.2">
      <c r="A53" s="308" t="s">
        <v>96</v>
      </c>
      <c r="B53" s="309"/>
      <c r="C53" s="309"/>
      <c r="D53" s="306"/>
      <c r="E53" s="307"/>
      <c r="F53" s="10">
        <v>46</v>
      </c>
      <c r="G53" s="163">
        <f>G54+G55</f>
        <v>1259199.5</v>
      </c>
      <c r="H53" s="164">
        <f>H54+H55</f>
        <v>53693671.700000003</v>
      </c>
      <c r="I53" s="32">
        <f t="shared" si="0"/>
        <v>54952871.200000003</v>
      </c>
      <c r="J53" s="163">
        <f>J54+J55</f>
        <v>1259199.5</v>
      </c>
      <c r="K53" s="164">
        <f>K54+K55</f>
        <v>47383360.07</v>
      </c>
      <c r="L53" s="32">
        <f t="shared" si="1"/>
        <v>48642559.57</v>
      </c>
    </row>
    <row r="54" spans="1:12" ht="12.75" customHeight="1" x14ac:dyDescent="0.2">
      <c r="A54" s="305" t="s">
        <v>97</v>
      </c>
      <c r="B54" s="306"/>
      <c r="C54" s="306"/>
      <c r="D54" s="306"/>
      <c r="E54" s="307"/>
      <c r="F54" s="10">
        <v>47</v>
      </c>
      <c r="G54" s="166">
        <v>1259199.5</v>
      </c>
      <c r="H54" s="165">
        <v>45010638.289999999</v>
      </c>
      <c r="I54" s="32">
        <f t="shared" si="0"/>
        <v>46269837.789999999</v>
      </c>
      <c r="J54" s="166">
        <v>1259199.5</v>
      </c>
      <c r="K54" s="165">
        <v>45010638.289999999</v>
      </c>
      <c r="L54" s="32">
        <f t="shared" si="1"/>
        <v>46269837.789999999</v>
      </c>
    </row>
    <row r="55" spans="1:12" ht="12.75" customHeight="1" x14ac:dyDescent="0.2">
      <c r="A55" s="305" t="s">
        <v>98</v>
      </c>
      <c r="B55" s="306"/>
      <c r="C55" s="306"/>
      <c r="D55" s="306"/>
      <c r="E55" s="307"/>
      <c r="F55" s="10">
        <v>48</v>
      </c>
      <c r="G55" s="166"/>
      <c r="H55" s="165">
        <v>8683033.4100000001</v>
      </c>
      <c r="I55" s="32">
        <f t="shared" si="0"/>
        <v>8683033.4100000001</v>
      </c>
      <c r="J55" s="166"/>
      <c r="K55" s="165">
        <v>2372721.7799999998</v>
      </c>
      <c r="L55" s="32">
        <f t="shared" si="1"/>
        <v>2372721.7799999998</v>
      </c>
    </row>
    <row r="56" spans="1:12" ht="12.75" customHeight="1" x14ac:dyDescent="0.2">
      <c r="A56" s="308" t="s">
        <v>99</v>
      </c>
      <c r="B56" s="309"/>
      <c r="C56" s="309"/>
      <c r="D56" s="306"/>
      <c r="E56" s="307"/>
      <c r="F56" s="10">
        <v>49</v>
      </c>
      <c r="G56" s="163">
        <f>G57+G60+G61</f>
        <v>4066022.81</v>
      </c>
      <c r="H56" s="164">
        <f>H57+H60+H61</f>
        <v>769115969.37999988</v>
      </c>
      <c r="I56" s="32">
        <f t="shared" si="0"/>
        <v>773181992.18999982</v>
      </c>
      <c r="J56" s="163">
        <f>J57+J60+J61</f>
        <v>3790657.96</v>
      </c>
      <c r="K56" s="164">
        <f>K57+K60+K61</f>
        <v>981459529.89999998</v>
      </c>
      <c r="L56" s="32">
        <f t="shared" si="1"/>
        <v>985250187.86000001</v>
      </c>
    </row>
    <row r="57" spans="1:12" ht="12.75" customHeight="1" x14ac:dyDescent="0.2">
      <c r="A57" s="308" t="s">
        <v>100</v>
      </c>
      <c r="B57" s="309"/>
      <c r="C57" s="309"/>
      <c r="D57" s="306"/>
      <c r="E57" s="307"/>
      <c r="F57" s="10">
        <v>50</v>
      </c>
      <c r="G57" s="163">
        <f>G58+G59</f>
        <v>109449.47</v>
      </c>
      <c r="H57" s="164">
        <f>H58+H59</f>
        <v>550709151.57999992</v>
      </c>
      <c r="I57" s="32">
        <f>SUM(G57:H57)</f>
        <v>550818601.04999995</v>
      </c>
      <c r="J57" s="163">
        <f>J58+J59</f>
        <v>42691.37</v>
      </c>
      <c r="K57" s="164">
        <f>K58+K59</f>
        <v>744134169.66999996</v>
      </c>
      <c r="L57" s="32">
        <f>SUM(J57:K57)</f>
        <v>744176861.03999996</v>
      </c>
    </row>
    <row r="58" spans="1:12" ht="12.75" customHeight="1" x14ac:dyDescent="0.2">
      <c r="A58" s="305" t="s">
        <v>101</v>
      </c>
      <c r="B58" s="306"/>
      <c r="C58" s="306"/>
      <c r="D58" s="306"/>
      <c r="E58" s="307"/>
      <c r="F58" s="10">
        <v>51</v>
      </c>
      <c r="G58" s="166"/>
      <c r="H58" s="165">
        <v>549085557.04999995</v>
      </c>
      <c r="I58" s="32">
        <f t="shared" si="0"/>
        <v>549085557.04999995</v>
      </c>
      <c r="J58" s="166"/>
      <c r="K58" s="165">
        <v>742420724.27999997</v>
      </c>
      <c r="L58" s="32">
        <f t="shared" si="1"/>
        <v>742420724.27999997</v>
      </c>
    </row>
    <row r="59" spans="1:12" ht="12.75" customHeight="1" x14ac:dyDescent="0.2">
      <c r="A59" s="305" t="s">
        <v>102</v>
      </c>
      <c r="B59" s="306"/>
      <c r="C59" s="306"/>
      <c r="D59" s="306"/>
      <c r="E59" s="307"/>
      <c r="F59" s="10">
        <v>52</v>
      </c>
      <c r="G59" s="166">
        <v>109449.47</v>
      </c>
      <c r="H59" s="165">
        <v>1623594.53</v>
      </c>
      <c r="I59" s="32">
        <f t="shared" si="0"/>
        <v>1733044</v>
      </c>
      <c r="J59" s="166">
        <v>42691.37</v>
      </c>
      <c r="K59" s="165">
        <v>1713445.39</v>
      </c>
      <c r="L59" s="32">
        <f t="shared" si="1"/>
        <v>1756136.76</v>
      </c>
    </row>
    <row r="60" spans="1:12" ht="12.75" customHeight="1" x14ac:dyDescent="0.2">
      <c r="A60" s="308" t="s">
        <v>103</v>
      </c>
      <c r="B60" s="309"/>
      <c r="C60" s="309"/>
      <c r="D60" s="306"/>
      <c r="E60" s="307"/>
      <c r="F60" s="10">
        <v>53</v>
      </c>
      <c r="G60" s="168"/>
      <c r="H60" s="165">
        <v>12349999.029999999</v>
      </c>
      <c r="I60" s="32">
        <f t="shared" si="0"/>
        <v>12349999.029999999</v>
      </c>
      <c r="J60" s="168"/>
      <c r="K60" s="165">
        <v>762194.95</v>
      </c>
      <c r="L60" s="32">
        <f t="shared" si="1"/>
        <v>762194.95</v>
      </c>
    </row>
    <row r="61" spans="1:12" ht="12.75" customHeight="1" x14ac:dyDescent="0.2">
      <c r="A61" s="308" t="s">
        <v>104</v>
      </c>
      <c r="B61" s="309"/>
      <c r="C61" s="309"/>
      <c r="D61" s="306"/>
      <c r="E61" s="307"/>
      <c r="F61" s="10">
        <v>54</v>
      </c>
      <c r="G61" s="163">
        <f>SUM(G62:G64)</f>
        <v>3956573.34</v>
      </c>
      <c r="H61" s="164">
        <f>SUM(H62:H64)</f>
        <v>206056818.76999998</v>
      </c>
      <c r="I61" s="32">
        <f t="shared" si="0"/>
        <v>210013392.10999998</v>
      </c>
      <c r="J61" s="163">
        <f>SUM(J62:J64)</f>
        <v>3747966.59</v>
      </c>
      <c r="K61" s="164">
        <f>SUM(K62:K64)</f>
        <v>236563165.28</v>
      </c>
      <c r="L61" s="32">
        <f t="shared" si="1"/>
        <v>240311131.87</v>
      </c>
    </row>
    <row r="62" spans="1:12" ht="12.75" customHeight="1" x14ac:dyDescent="0.2">
      <c r="A62" s="305" t="s">
        <v>105</v>
      </c>
      <c r="B62" s="306"/>
      <c r="C62" s="306"/>
      <c r="D62" s="306"/>
      <c r="E62" s="307"/>
      <c r="F62" s="10">
        <v>55</v>
      </c>
      <c r="G62" s="166"/>
      <c r="H62" s="165">
        <v>133393382.02</v>
      </c>
      <c r="I62" s="32">
        <f t="shared" si="0"/>
        <v>133393382.02</v>
      </c>
      <c r="J62" s="166"/>
      <c r="K62" s="165">
        <v>161460709.97999999</v>
      </c>
      <c r="L62" s="32">
        <f t="shared" si="1"/>
        <v>161460709.97999999</v>
      </c>
    </row>
    <row r="63" spans="1:12" ht="12.75" customHeight="1" x14ac:dyDescent="0.2">
      <c r="A63" s="305" t="s">
        <v>106</v>
      </c>
      <c r="B63" s="306"/>
      <c r="C63" s="306"/>
      <c r="D63" s="306"/>
      <c r="E63" s="307"/>
      <c r="F63" s="10">
        <v>56</v>
      </c>
      <c r="G63" s="166">
        <v>1129041.9199999999</v>
      </c>
      <c r="H63" s="165">
        <v>4249891.7699999996</v>
      </c>
      <c r="I63" s="32">
        <f t="shared" si="0"/>
        <v>5378933.6899999995</v>
      </c>
      <c r="J63" s="166">
        <v>925791.72</v>
      </c>
      <c r="K63" s="165">
        <v>3824837.02</v>
      </c>
      <c r="L63" s="32">
        <f t="shared" si="1"/>
        <v>4750628.74</v>
      </c>
    </row>
    <row r="64" spans="1:12" ht="12.75" customHeight="1" x14ac:dyDescent="0.2">
      <c r="A64" s="305" t="s">
        <v>107</v>
      </c>
      <c r="B64" s="306"/>
      <c r="C64" s="306"/>
      <c r="D64" s="306"/>
      <c r="E64" s="307"/>
      <c r="F64" s="10">
        <v>57</v>
      </c>
      <c r="G64" s="166">
        <v>2827531.42</v>
      </c>
      <c r="H64" s="165">
        <v>68413544.980000004</v>
      </c>
      <c r="I64" s="32">
        <f t="shared" si="0"/>
        <v>71241076.400000006</v>
      </c>
      <c r="J64" s="166">
        <v>2822174.87</v>
      </c>
      <c r="K64" s="165">
        <v>71277618.280000001</v>
      </c>
      <c r="L64" s="32">
        <f t="shared" si="1"/>
        <v>74099793.150000006</v>
      </c>
    </row>
    <row r="65" spans="1:12" ht="12.75" customHeight="1" x14ac:dyDescent="0.2">
      <c r="A65" s="308" t="s">
        <v>108</v>
      </c>
      <c r="B65" s="309"/>
      <c r="C65" s="309"/>
      <c r="D65" s="306"/>
      <c r="E65" s="307"/>
      <c r="F65" s="10">
        <v>58</v>
      </c>
      <c r="G65" s="163">
        <f>G66+G70+G71</f>
        <v>9877007.1099999994</v>
      </c>
      <c r="H65" s="164">
        <f>H66+H70+H71</f>
        <v>99106451.640000001</v>
      </c>
      <c r="I65" s="32">
        <f t="shared" si="0"/>
        <v>108983458.75</v>
      </c>
      <c r="J65" s="163">
        <f>J66+J70+J71</f>
        <v>7970508.5499999998</v>
      </c>
      <c r="K65" s="164">
        <f>K66+K70+K71</f>
        <v>61605425.200000003</v>
      </c>
      <c r="L65" s="32">
        <f t="shared" si="1"/>
        <v>69575933.75</v>
      </c>
    </row>
    <row r="66" spans="1:12" ht="12.75" customHeight="1" x14ac:dyDescent="0.2">
      <c r="A66" s="308" t="s">
        <v>109</v>
      </c>
      <c r="B66" s="309"/>
      <c r="C66" s="309"/>
      <c r="D66" s="306"/>
      <c r="E66" s="307"/>
      <c r="F66" s="10">
        <v>59</v>
      </c>
      <c r="G66" s="163">
        <f>SUM(G67:G69)</f>
        <v>9866925.3699999992</v>
      </c>
      <c r="H66" s="164">
        <f>SUM(H67:H69)</f>
        <v>93839478.659999996</v>
      </c>
      <c r="I66" s="32">
        <f t="shared" si="0"/>
        <v>103706404.03</v>
      </c>
      <c r="J66" s="163">
        <f>SUM(J67:J69)</f>
        <v>7965808.3300000001</v>
      </c>
      <c r="K66" s="164">
        <f>SUM(K67:K69)</f>
        <v>59089708.390000001</v>
      </c>
      <c r="L66" s="32">
        <f t="shared" si="1"/>
        <v>67055516.719999999</v>
      </c>
    </row>
    <row r="67" spans="1:12" ht="12.75" customHeight="1" x14ac:dyDescent="0.2">
      <c r="A67" s="305" t="s">
        <v>110</v>
      </c>
      <c r="B67" s="306"/>
      <c r="C67" s="306"/>
      <c r="D67" s="306"/>
      <c r="E67" s="307"/>
      <c r="F67" s="10">
        <v>60</v>
      </c>
      <c r="G67" s="166"/>
      <c r="H67" s="165">
        <v>93748510.560000002</v>
      </c>
      <c r="I67" s="32">
        <f t="shared" si="0"/>
        <v>93748510.560000002</v>
      </c>
      <c r="J67" s="166"/>
      <c r="K67" s="165">
        <v>58993136.210000001</v>
      </c>
      <c r="L67" s="32">
        <f t="shared" si="1"/>
        <v>58993136.210000001</v>
      </c>
    </row>
    <row r="68" spans="1:12" ht="12.75" customHeight="1" x14ac:dyDescent="0.2">
      <c r="A68" s="305" t="s">
        <v>111</v>
      </c>
      <c r="B68" s="306"/>
      <c r="C68" s="306"/>
      <c r="D68" s="306"/>
      <c r="E68" s="307"/>
      <c r="F68" s="10">
        <v>61</v>
      </c>
      <c r="G68" s="166">
        <v>9866271.2899999991</v>
      </c>
      <c r="H68" s="165"/>
      <c r="I68" s="32">
        <f t="shared" si="0"/>
        <v>9866271.2899999991</v>
      </c>
      <c r="J68" s="166">
        <v>7965150.0700000003</v>
      </c>
      <c r="K68" s="165"/>
      <c r="L68" s="32">
        <f t="shared" si="1"/>
        <v>7965150.0700000003</v>
      </c>
    </row>
    <row r="69" spans="1:12" ht="12.75" customHeight="1" x14ac:dyDescent="0.2">
      <c r="A69" s="305" t="s">
        <v>112</v>
      </c>
      <c r="B69" s="306"/>
      <c r="C69" s="306"/>
      <c r="D69" s="306"/>
      <c r="E69" s="307"/>
      <c r="F69" s="10">
        <v>62</v>
      </c>
      <c r="G69" s="166">
        <v>654.08000000000004</v>
      </c>
      <c r="H69" s="165">
        <v>90968.1</v>
      </c>
      <c r="I69" s="32">
        <f t="shared" si="0"/>
        <v>91622.180000000008</v>
      </c>
      <c r="J69" s="166">
        <v>658.26</v>
      </c>
      <c r="K69" s="165">
        <v>96572.18</v>
      </c>
      <c r="L69" s="32">
        <f t="shared" si="1"/>
        <v>97230.439999999988</v>
      </c>
    </row>
    <row r="70" spans="1:12" ht="12.75" customHeight="1" x14ac:dyDescent="0.2">
      <c r="A70" s="308" t="s">
        <v>113</v>
      </c>
      <c r="B70" s="309"/>
      <c r="C70" s="309"/>
      <c r="D70" s="306"/>
      <c r="E70" s="307"/>
      <c r="F70" s="10">
        <v>63</v>
      </c>
      <c r="G70" s="166"/>
      <c r="H70" s="165"/>
      <c r="I70" s="32">
        <f t="shared" si="0"/>
        <v>0</v>
      </c>
      <c r="J70" s="166"/>
      <c r="K70" s="165"/>
      <c r="L70" s="32">
        <f t="shared" si="1"/>
        <v>0</v>
      </c>
    </row>
    <row r="71" spans="1:12" ht="12.75" customHeight="1" x14ac:dyDescent="0.2">
      <c r="A71" s="308" t="s">
        <v>114</v>
      </c>
      <c r="B71" s="309"/>
      <c r="C71" s="309"/>
      <c r="D71" s="306"/>
      <c r="E71" s="307"/>
      <c r="F71" s="10">
        <v>64</v>
      </c>
      <c r="G71" s="166">
        <v>10081.74</v>
      </c>
      <c r="H71" s="165">
        <v>5266972.9800000004</v>
      </c>
      <c r="I71" s="32">
        <f t="shared" si="0"/>
        <v>5277054.7200000007</v>
      </c>
      <c r="J71" s="166">
        <v>4700.22</v>
      </c>
      <c r="K71" s="165">
        <v>2515716.81</v>
      </c>
      <c r="L71" s="32">
        <f t="shared" si="1"/>
        <v>2520417.0300000003</v>
      </c>
    </row>
    <row r="72" spans="1:12" ht="24.75" customHeight="1" x14ac:dyDescent="0.2">
      <c r="A72" s="308" t="s">
        <v>115</v>
      </c>
      <c r="B72" s="309"/>
      <c r="C72" s="309"/>
      <c r="D72" s="306"/>
      <c r="E72" s="307"/>
      <c r="F72" s="10">
        <v>65</v>
      </c>
      <c r="G72" s="163">
        <f>SUM(G73:G75)</f>
        <v>32454169.809999999</v>
      </c>
      <c r="H72" s="164">
        <f>SUM(H73:H75)</f>
        <v>33809231.409999996</v>
      </c>
      <c r="I72" s="32">
        <f t="shared" si="0"/>
        <v>66263401.219999999</v>
      </c>
      <c r="J72" s="163">
        <f>SUM(J73:J75)</f>
        <v>31561537.650000002</v>
      </c>
      <c r="K72" s="164">
        <f>SUM(K73:K75)</f>
        <v>34561032.600000001</v>
      </c>
      <c r="L72" s="32">
        <f t="shared" si="1"/>
        <v>66122570.25</v>
      </c>
    </row>
    <row r="73" spans="1:12" ht="12.75" customHeight="1" x14ac:dyDescent="0.2">
      <c r="A73" s="305" t="s">
        <v>116</v>
      </c>
      <c r="B73" s="306"/>
      <c r="C73" s="306"/>
      <c r="D73" s="306"/>
      <c r="E73" s="307"/>
      <c r="F73" s="10">
        <v>66</v>
      </c>
      <c r="G73" s="166">
        <v>32410583.399999999</v>
      </c>
      <c r="H73" s="165">
        <v>21935287.719999999</v>
      </c>
      <c r="I73" s="32">
        <f>SUM(G73:H73)</f>
        <v>54345871.119999997</v>
      </c>
      <c r="J73" s="166">
        <v>31557404.850000001</v>
      </c>
      <c r="K73" s="165">
        <v>20911067.510000002</v>
      </c>
      <c r="L73" s="32">
        <f>SUM(J73:K73)</f>
        <v>52468472.359999999</v>
      </c>
    </row>
    <row r="74" spans="1:12" ht="12.75" customHeight="1" x14ac:dyDescent="0.2">
      <c r="A74" s="305" t="s">
        <v>117</v>
      </c>
      <c r="B74" s="306"/>
      <c r="C74" s="306"/>
      <c r="D74" s="306"/>
      <c r="E74" s="307"/>
      <c r="F74" s="10">
        <v>67</v>
      </c>
      <c r="G74" s="169"/>
      <c r="H74" s="165"/>
      <c r="I74" s="32">
        <f>SUM(G74:H74)</f>
        <v>0</v>
      </c>
      <c r="J74" s="169"/>
      <c r="K74" s="165"/>
      <c r="L74" s="32">
        <f>SUM(J74:K74)</f>
        <v>0</v>
      </c>
    </row>
    <row r="75" spans="1:12" ht="12.75" customHeight="1" x14ac:dyDescent="0.2">
      <c r="A75" s="305" t="s">
        <v>118</v>
      </c>
      <c r="B75" s="306"/>
      <c r="C75" s="306"/>
      <c r="D75" s="306"/>
      <c r="E75" s="307"/>
      <c r="F75" s="10">
        <v>68</v>
      </c>
      <c r="G75" s="166">
        <v>43586.41</v>
      </c>
      <c r="H75" s="165">
        <v>11873943.689999999</v>
      </c>
      <c r="I75" s="32">
        <f>SUM(G75:H75)</f>
        <v>11917530.1</v>
      </c>
      <c r="J75" s="166">
        <v>4132.8</v>
      </c>
      <c r="K75" s="165">
        <v>13649965.09</v>
      </c>
      <c r="L75" s="32">
        <f>SUM(J75:K75)</f>
        <v>13654097.890000001</v>
      </c>
    </row>
    <row r="76" spans="1:12" ht="12.75" customHeight="1" x14ac:dyDescent="0.2">
      <c r="A76" s="308" t="s">
        <v>119</v>
      </c>
      <c r="B76" s="309"/>
      <c r="C76" s="309"/>
      <c r="D76" s="306"/>
      <c r="E76" s="307"/>
      <c r="F76" s="10">
        <v>69</v>
      </c>
      <c r="G76" s="163">
        <f>G8+G11+G14+G18+G44+G45+G53+G56+G65+G72</f>
        <v>2177773092.8599997</v>
      </c>
      <c r="H76" s="164">
        <f>H8+H11+H14+H18+H44+H45+H53+H56+H65+H72</f>
        <v>5800621513.6300001</v>
      </c>
      <c r="I76" s="32">
        <f>SUM(G76:H76)</f>
        <v>7978394606.4899998</v>
      </c>
      <c r="J76" s="163">
        <f>J8+J11+J14+J18+J44+J45+J53+J56+J65+J72</f>
        <v>2209411158.4300003</v>
      </c>
      <c r="K76" s="164">
        <f>K8+K11+K14+K18+K44+K45+K53+K56+K65+K72</f>
        <v>6108917149.3000002</v>
      </c>
      <c r="L76" s="32">
        <f>SUM(J76:K76)</f>
        <v>8318328307.7300005</v>
      </c>
    </row>
    <row r="77" spans="1:12" ht="12.75" customHeight="1" x14ac:dyDescent="0.2">
      <c r="A77" s="317" t="s">
        <v>120</v>
      </c>
      <c r="B77" s="318"/>
      <c r="C77" s="318"/>
      <c r="D77" s="319"/>
      <c r="E77" s="320"/>
      <c r="F77" s="11">
        <v>70</v>
      </c>
      <c r="G77" s="170">
        <v>82647220</v>
      </c>
      <c r="H77" s="171">
        <v>1112471074.8399999</v>
      </c>
      <c r="I77" s="33">
        <f>SUM(G77:H77)</f>
        <v>1195118294.8399999</v>
      </c>
      <c r="J77" s="172"/>
      <c r="K77" s="171">
        <v>1148133187.04</v>
      </c>
      <c r="L77" s="33">
        <f>SUM(J77:K77)</f>
        <v>1148133187.04</v>
      </c>
    </row>
    <row r="78" spans="1:12" ht="12.75" customHeight="1" x14ac:dyDescent="0.2">
      <c r="A78" s="321" t="s">
        <v>183</v>
      </c>
      <c r="B78" s="322"/>
      <c r="C78" s="322"/>
      <c r="D78" s="322"/>
      <c r="E78" s="322"/>
      <c r="F78" s="322"/>
      <c r="G78" s="322"/>
      <c r="H78" s="322"/>
      <c r="I78" s="322"/>
      <c r="J78" s="322"/>
      <c r="K78" s="322"/>
      <c r="L78" s="323"/>
    </row>
    <row r="79" spans="1:12" ht="12.75" customHeight="1" x14ac:dyDescent="0.2">
      <c r="A79" s="280" t="s">
        <v>129</v>
      </c>
      <c r="B79" s="281"/>
      <c r="C79" s="281"/>
      <c r="D79" s="282"/>
      <c r="E79" s="283"/>
      <c r="F79" s="9">
        <v>71</v>
      </c>
      <c r="G79" s="29">
        <f>G80+G84+G85+G89+G93+G96</f>
        <v>149849086.78</v>
      </c>
      <c r="H79" s="30">
        <f>H80+H84+H85+H89+H93+H96</f>
        <v>1316727209.23</v>
      </c>
      <c r="I79" s="31">
        <f>SUM(G79:H79)</f>
        <v>1466576296.01</v>
      </c>
      <c r="J79" s="29">
        <f>J80+J84+J85+J89+J93+J96</f>
        <v>157386498.41</v>
      </c>
      <c r="K79" s="30">
        <f>K80+K84+K85+K89+K93+K96</f>
        <v>1308966463.22</v>
      </c>
      <c r="L79" s="31">
        <f>SUM(J79:K79)</f>
        <v>1466352961.6300001</v>
      </c>
    </row>
    <row r="80" spans="1:12" ht="12.75" customHeight="1" x14ac:dyDescent="0.2">
      <c r="A80" s="308" t="s">
        <v>130</v>
      </c>
      <c r="B80" s="309"/>
      <c r="C80" s="309"/>
      <c r="D80" s="306"/>
      <c r="E80" s="307"/>
      <c r="F80" s="10">
        <v>72</v>
      </c>
      <c r="G80" s="163">
        <f>SUM(G81:G83)</f>
        <v>44288720</v>
      </c>
      <c r="H80" s="164">
        <f>SUM(H81:H83)</f>
        <v>398598480</v>
      </c>
      <c r="I80" s="32">
        <f t="shared" ref="I80:I128" si="2">SUM(G80:H80)</f>
        <v>442887200</v>
      </c>
      <c r="J80" s="163">
        <f>SUM(J81:J83)</f>
        <v>44288720</v>
      </c>
      <c r="K80" s="164">
        <f>SUM(K81:K83)</f>
        <v>398598480</v>
      </c>
      <c r="L80" s="32">
        <f t="shared" ref="L80:L128" si="3">SUM(J80:K80)</f>
        <v>442887200</v>
      </c>
    </row>
    <row r="81" spans="1:12" ht="12.75" customHeight="1" x14ac:dyDescent="0.2">
      <c r="A81" s="305" t="s">
        <v>131</v>
      </c>
      <c r="B81" s="306"/>
      <c r="C81" s="306"/>
      <c r="D81" s="306"/>
      <c r="E81" s="307"/>
      <c r="F81" s="10">
        <v>73</v>
      </c>
      <c r="G81" s="173">
        <v>44288720</v>
      </c>
      <c r="H81" s="165">
        <v>386348480</v>
      </c>
      <c r="I81" s="32">
        <f t="shared" si="2"/>
        <v>430637200</v>
      </c>
      <c r="J81" s="173">
        <v>44288720</v>
      </c>
      <c r="K81" s="165">
        <v>386348480</v>
      </c>
      <c r="L81" s="32">
        <f t="shared" si="3"/>
        <v>430637200</v>
      </c>
    </row>
    <row r="82" spans="1:12" ht="12.75" customHeight="1" x14ac:dyDescent="0.2">
      <c r="A82" s="305" t="s">
        <v>132</v>
      </c>
      <c r="B82" s="306"/>
      <c r="C82" s="306"/>
      <c r="D82" s="306"/>
      <c r="E82" s="307"/>
      <c r="F82" s="10">
        <v>74</v>
      </c>
      <c r="G82" s="173"/>
      <c r="H82" s="165">
        <v>12250000</v>
      </c>
      <c r="I82" s="32">
        <f t="shared" si="2"/>
        <v>12250000</v>
      </c>
      <c r="J82" s="173"/>
      <c r="K82" s="165">
        <v>12250000</v>
      </c>
      <c r="L82" s="32">
        <f t="shared" si="3"/>
        <v>12250000</v>
      </c>
    </row>
    <row r="83" spans="1:12" ht="12.75" customHeight="1" x14ac:dyDescent="0.2">
      <c r="A83" s="305" t="s">
        <v>133</v>
      </c>
      <c r="B83" s="306"/>
      <c r="C83" s="306"/>
      <c r="D83" s="306"/>
      <c r="E83" s="307"/>
      <c r="F83" s="10">
        <v>75</v>
      </c>
      <c r="G83" s="5"/>
      <c r="H83" s="6"/>
      <c r="I83" s="32">
        <f t="shared" si="2"/>
        <v>0</v>
      </c>
      <c r="J83" s="5"/>
      <c r="K83" s="6"/>
      <c r="L83" s="32">
        <f t="shared" si="3"/>
        <v>0</v>
      </c>
    </row>
    <row r="84" spans="1:12" ht="12.75" customHeight="1" x14ac:dyDescent="0.2">
      <c r="A84" s="308" t="s">
        <v>134</v>
      </c>
      <c r="B84" s="309"/>
      <c r="C84" s="309"/>
      <c r="D84" s="306"/>
      <c r="E84" s="307"/>
      <c r="F84" s="10">
        <v>76</v>
      </c>
      <c r="G84" s="5"/>
      <c r="H84" s="6"/>
      <c r="I84" s="32">
        <f t="shared" si="2"/>
        <v>0</v>
      </c>
      <c r="J84" s="5"/>
      <c r="K84" s="6"/>
      <c r="L84" s="32">
        <f t="shared" si="3"/>
        <v>0</v>
      </c>
    </row>
    <row r="85" spans="1:12" ht="12.75" customHeight="1" x14ac:dyDescent="0.2">
      <c r="A85" s="308" t="s">
        <v>135</v>
      </c>
      <c r="B85" s="309"/>
      <c r="C85" s="309"/>
      <c r="D85" s="306"/>
      <c r="E85" s="307"/>
      <c r="F85" s="10">
        <v>77</v>
      </c>
      <c r="G85" s="163">
        <f>SUM(G86:G88)</f>
        <v>1997912.85</v>
      </c>
      <c r="H85" s="164">
        <f>SUM(H86:H88)</f>
        <v>135855617.69999999</v>
      </c>
      <c r="I85" s="32">
        <f t="shared" si="2"/>
        <v>137853530.54999998</v>
      </c>
      <c r="J85" s="163">
        <f>SUM(J86:J88)</f>
        <v>8671168.0899999999</v>
      </c>
      <c r="K85" s="164">
        <f>SUM(K86:K88)</f>
        <v>194048176.52000001</v>
      </c>
      <c r="L85" s="32">
        <f t="shared" si="3"/>
        <v>202719344.61000001</v>
      </c>
    </row>
    <row r="86" spans="1:12" ht="12.75" customHeight="1" x14ac:dyDescent="0.2">
      <c r="A86" s="305" t="s">
        <v>136</v>
      </c>
      <c r="B86" s="306"/>
      <c r="C86" s="306"/>
      <c r="D86" s="306"/>
      <c r="E86" s="307"/>
      <c r="F86" s="10">
        <v>78</v>
      </c>
      <c r="G86" s="173"/>
      <c r="H86" s="165">
        <v>128580481.16</v>
      </c>
      <c r="I86" s="32">
        <f t="shared" si="2"/>
        <v>128580481.16</v>
      </c>
      <c r="J86" s="173"/>
      <c r="K86" s="165">
        <v>127453268.26000001</v>
      </c>
      <c r="L86" s="32">
        <f t="shared" si="3"/>
        <v>127453268.26000001</v>
      </c>
    </row>
    <row r="87" spans="1:12" ht="12.75" customHeight="1" x14ac:dyDescent="0.2">
      <c r="A87" s="305" t="s">
        <v>137</v>
      </c>
      <c r="B87" s="306"/>
      <c r="C87" s="306"/>
      <c r="D87" s="306"/>
      <c r="E87" s="307"/>
      <c r="F87" s="10">
        <v>79</v>
      </c>
      <c r="G87" s="174">
        <v>1997912.85</v>
      </c>
      <c r="H87" s="174">
        <v>7275136.54</v>
      </c>
      <c r="I87" s="32">
        <f t="shared" si="2"/>
        <v>9273049.3900000006</v>
      </c>
      <c r="J87" s="173">
        <v>8671168.0899999999</v>
      </c>
      <c r="K87" s="165">
        <v>66594908.259999998</v>
      </c>
      <c r="L87" s="32">
        <f t="shared" si="3"/>
        <v>75266076.349999994</v>
      </c>
    </row>
    <row r="88" spans="1:12" ht="12.75" customHeight="1" x14ac:dyDescent="0.2">
      <c r="A88" s="305" t="s">
        <v>138</v>
      </c>
      <c r="B88" s="306"/>
      <c r="C88" s="306"/>
      <c r="D88" s="306"/>
      <c r="E88" s="307"/>
      <c r="F88" s="10">
        <v>80</v>
      </c>
      <c r="G88" s="5"/>
      <c r="H88" s="6"/>
      <c r="I88" s="32">
        <f t="shared" si="2"/>
        <v>0</v>
      </c>
      <c r="J88" s="5"/>
      <c r="K88" s="6"/>
      <c r="L88" s="32">
        <f t="shared" si="3"/>
        <v>0</v>
      </c>
    </row>
    <row r="89" spans="1:12" ht="12.75" customHeight="1" x14ac:dyDescent="0.2">
      <c r="A89" s="308" t="s">
        <v>139</v>
      </c>
      <c r="B89" s="309"/>
      <c r="C89" s="309"/>
      <c r="D89" s="306"/>
      <c r="E89" s="307"/>
      <c r="F89" s="10">
        <v>81</v>
      </c>
      <c r="G89" s="163">
        <f>SUM(G90:G92)</f>
        <v>81746348.120000005</v>
      </c>
      <c r="H89" s="164">
        <f>SUM(H90:H92)</f>
        <v>426943384.86000001</v>
      </c>
      <c r="I89" s="32">
        <f t="shared" si="2"/>
        <v>508689732.98000002</v>
      </c>
      <c r="J89" s="163">
        <f>SUM(J90:J92)</f>
        <v>81746348.120000005</v>
      </c>
      <c r="K89" s="164">
        <f>SUM(K90:K92)</f>
        <v>426943384.86000001</v>
      </c>
      <c r="L89" s="32">
        <f t="shared" si="3"/>
        <v>508689732.98000002</v>
      </c>
    </row>
    <row r="90" spans="1:12" ht="12.75" customHeight="1" x14ac:dyDescent="0.2">
      <c r="A90" s="305" t="s">
        <v>140</v>
      </c>
      <c r="B90" s="306"/>
      <c r="C90" s="306"/>
      <c r="D90" s="306"/>
      <c r="E90" s="307"/>
      <c r="F90" s="10">
        <v>82</v>
      </c>
      <c r="G90" s="173">
        <v>721928.73</v>
      </c>
      <c r="H90" s="165">
        <v>22853579.170000002</v>
      </c>
      <c r="I90" s="32">
        <f t="shared" si="2"/>
        <v>23575507.900000002</v>
      </c>
      <c r="J90" s="173">
        <v>721928.73</v>
      </c>
      <c r="K90" s="165">
        <v>22853579.170000002</v>
      </c>
      <c r="L90" s="32">
        <f t="shared" si="3"/>
        <v>23575507.900000002</v>
      </c>
    </row>
    <row r="91" spans="1:12" ht="12.75" customHeight="1" x14ac:dyDescent="0.2">
      <c r="A91" s="305" t="s">
        <v>141</v>
      </c>
      <c r="B91" s="306"/>
      <c r="C91" s="306"/>
      <c r="D91" s="306"/>
      <c r="E91" s="307"/>
      <c r="F91" s="10">
        <v>83</v>
      </c>
      <c r="G91" s="173">
        <v>5524419.3899999997</v>
      </c>
      <c r="H91" s="165">
        <v>137378978.28999999</v>
      </c>
      <c r="I91" s="32">
        <f t="shared" si="2"/>
        <v>142903397.67999998</v>
      </c>
      <c r="J91" s="173">
        <v>5524419.3899999997</v>
      </c>
      <c r="K91" s="165">
        <v>137378978.28999999</v>
      </c>
      <c r="L91" s="32">
        <f t="shared" si="3"/>
        <v>142903397.67999998</v>
      </c>
    </row>
    <row r="92" spans="1:12" ht="12.75" customHeight="1" x14ac:dyDescent="0.2">
      <c r="A92" s="305" t="s">
        <v>142</v>
      </c>
      <c r="B92" s="306"/>
      <c r="C92" s="306"/>
      <c r="D92" s="306"/>
      <c r="E92" s="307"/>
      <c r="F92" s="10">
        <v>84</v>
      </c>
      <c r="G92" s="173">
        <v>75500000</v>
      </c>
      <c r="H92" s="165">
        <v>266710827.40000001</v>
      </c>
      <c r="I92" s="32">
        <f t="shared" si="2"/>
        <v>342210827.39999998</v>
      </c>
      <c r="J92" s="173">
        <v>75500000</v>
      </c>
      <c r="K92" s="165">
        <v>266710827.40000001</v>
      </c>
      <c r="L92" s="32">
        <f t="shared" si="3"/>
        <v>342210827.39999998</v>
      </c>
    </row>
    <row r="93" spans="1:12" ht="12.75" customHeight="1" x14ac:dyDescent="0.2">
      <c r="A93" s="308" t="s">
        <v>143</v>
      </c>
      <c r="B93" s="309"/>
      <c r="C93" s="309"/>
      <c r="D93" s="306"/>
      <c r="E93" s="307"/>
      <c r="F93" s="10">
        <v>85</v>
      </c>
      <c r="G93" s="163">
        <f>SUM(G94:G95)</f>
        <v>13587778.630000001</v>
      </c>
      <c r="H93" s="164">
        <f>SUM(H94:H95)</f>
        <v>346289658.63</v>
      </c>
      <c r="I93" s="32">
        <f t="shared" si="2"/>
        <v>359877437.25999999</v>
      </c>
      <c r="J93" s="163">
        <f>SUM(J94:J95)</f>
        <v>21816105.809999999</v>
      </c>
      <c r="K93" s="164">
        <f>SUM(K94:K95)</f>
        <v>356728292.11000001</v>
      </c>
      <c r="L93" s="32">
        <f t="shared" si="3"/>
        <v>378544397.92000002</v>
      </c>
    </row>
    <row r="94" spans="1:12" ht="12.75" customHeight="1" x14ac:dyDescent="0.2">
      <c r="A94" s="305" t="s">
        <v>144</v>
      </c>
      <c r="B94" s="306"/>
      <c r="C94" s="306"/>
      <c r="D94" s="306"/>
      <c r="E94" s="307"/>
      <c r="F94" s="10">
        <v>86</v>
      </c>
      <c r="G94" s="173">
        <v>13587778.630000001</v>
      </c>
      <c r="H94" s="165">
        <v>346289658.63</v>
      </c>
      <c r="I94" s="32">
        <f t="shared" si="2"/>
        <v>359877437.25999999</v>
      </c>
      <c r="J94" s="173">
        <v>21816105.809999999</v>
      </c>
      <c r="K94" s="165">
        <v>356728292.11000001</v>
      </c>
      <c r="L94" s="32">
        <f t="shared" si="3"/>
        <v>378544397.92000002</v>
      </c>
    </row>
    <row r="95" spans="1:12" ht="12.75" customHeight="1" x14ac:dyDescent="0.2">
      <c r="A95" s="305" t="s">
        <v>145</v>
      </c>
      <c r="B95" s="306"/>
      <c r="C95" s="306"/>
      <c r="D95" s="306"/>
      <c r="E95" s="307"/>
      <c r="F95" s="10">
        <v>87</v>
      </c>
      <c r="G95" s="5"/>
      <c r="H95" s="6"/>
      <c r="I95" s="32">
        <f t="shared" si="2"/>
        <v>0</v>
      </c>
      <c r="J95" s="5"/>
      <c r="K95" s="6"/>
      <c r="L95" s="32">
        <f t="shared" si="3"/>
        <v>0</v>
      </c>
    </row>
    <row r="96" spans="1:12" ht="12.75" customHeight="1" x14ac:dyDescent="0.2">
      <c r="A96" s="308" t="s">
        <v>146</v>
      </c>
      <c r="B96" s="309"/>
      <c r="C96" s="309"/>
      <c r="D96" s="306"/>
      <c r="E96" s="307"/>
      <c r="F96" s="10">
        <v>88</v>
      </c>
      <c r="G96" s="163">
        <f>SUM(G97:G98)</f>
        <v>8228327.1799999997</v>
      </c>
      <c r="H96" s="164">
        <f>SUM(H97:H98)</f>
        <v>9040068.0399999991</v>
      </c>
      <c r="I96" s="32">
        <f t="shared" si="2"/>
        <v>17268395.219999999</v>
      </c>
      <c r="J96" s="163">
        <f>SUM(J97:J98)</f>
        <v>864156.39</v>
      </c>
      <c r="K96" s="164">
        <f>SUM(K97:K98)</f>
        <v>-67351870.269999996</v>
      </c>
      <c r="L96" s="32">
        <f t="shared" si="3"/>
        <v>-66487713.879999995</v>
      </c>
    </row>
    <row r="97" spans="1:12" ht="12.75" customHeight="1" x14ac:dyDescent="0.2">
      <c r="A97" s="305" t="s">
        <v>147</v>
      </c>
      <c r="B97" s="306"/>
      <c r="C97" s="306"/>
      <c r="D97" s="306"/>
      <c r="E97" s="307"/>
      <c r="F97" s="10">
        <v>89</v>
      </c>
      <c r="G97" s="173">
        <v>8228327.1799999997</v>
      </c>
      <c r="H97" s="165">
        <v>9040068.0399999991</v>
      </c>
      <c r="I97" s="32">
        <f t="shared" si="2"/>
        <v>17268395.219999999</v>
      </c>
      <c r="J97" s="173">
        <v>864156.39</v>
      </c>
      <c r="K97" s="165"/>
      <c r="L97" s="32">
        <f t="shared" si="3"/>
        <v>864156.39</v>
      </c>
    </row>
    <row r="98" spans="1:12" ht="12.75" customHeight="1" x14ac:dyDescent="0.2">
      <c r="A98" s="305" t="s">
        <v>148</v>
      </c>
      <c r="B98" s="306"/>
      <c r="C98" s="306"/>
      <c r="D98" s="306"/>
      <c r="E98" s="307"/>
      <c r="F98" s="10">
        <v>90</v>
      </c>
      <c r="G98" s="5"/>
      <c r="H98" s="6"/>
      <c r="I98" s="32">
        <f t="shared" si="2"/>
        <v>0</v>
      </c>
      <c r="J98" s="5"/>
      <c r="K98" s="6">
        <v>-67351870.269999996</v>
      </c>
      <c r="L98" s="32">
        <f t="shared" si="3"/>
        <v>-67351870.269999996</v>
      </c>
    </row>
    <row r="99" spans="1:12" ht="12.75" customHeight="1" x14ac:dyDescent="0.2">
      <c r="A99" s="308" t="s">
        <v>149</v>
      </c>
      <c r="B99" s="309"/>
      <c r="C99" s="309"/>
      <c r="D99" s="306"/>
      <c r="E99" s="307"/>
      <c r="F99" s="10">
        <v>91</v>
      </c>
      <c r="G99" s="5"/>
      <c r="H99" s="6"/>
      <c r="I99" s="32">
        <f t="shared" si="2"/>
        <v>0</v>
      </c>
      <c r="J99" s="5"/>
      <c r="K99" s="6"/>
      <c r="L99" s="32">
        <f t="shared" si="3"/>
        <v>0</v>
      </c>
    </row>
    <row r="100" spans="1:12" ht="12.75" customHeight="1" x14ac:dyDescent="0.2">
      <c r="A100" s="308" t="s">
        <v>150</v>
      </c>
      <c r="B100" s="309"/>
      <c r="C100" s="309"/>
      <c r="D100" s="306"/>
      <c r="E100" s="307"/>
      <c r="F100" s="10">
        <v>92</v>
      </c>
      <c r="G100" s="163">
        <f>SUM(G101:G106)</f>
        <v>1985322093.02</v>
      </c>
      <c r="H100" s="164">
        <f>SUM(H101:H106)</f>
        <v>3645296554.7200003</v>
      </c>
      <c r="I100" s="32">
        <f t="shared" si="2"/>
        <v>5630618647.7399998</v>
      </c>
      <c r="J100" s="163">
        <f>SUM(J101:J106)</f>
        <v>2028484290.45</v>
      </c>
      <c r="K100" s="164">
        <f>SUM(K101:K106)</f>
        <v>3902023267.7600002</v>
      </c>
      <c r="L100" s="32">
        <f t="shared" si="3"/>
        <v>5930507558.21</v>
      </c>
    </row>
    <row r="101" spans="1:12" ht="12.75" customHeight="1" x14ac:dyDescent="0.2">
      <c r="A101" s="305" t="s">
        <v>151</v>
      </c>
      <c r="B101" s="306"/>
      <c r="C101" s="306"/>
      <c r="D101" s="306"/>
      <c r="E101" s="307"/>
      <c r="F101" s="10">
        <v>93</v>
      </c>
      <c r="G101" s="173">
        <v>2752715.21</v>
      </c>
      <c r="H101" s="165">
        <v>932736360.04999995</v>
      </c>
      <c r="I101" s="32">
        <f t="shared" si="2"/>
        <v>935489075.25999999</v>
      </c>
      <c r="J101" s="173">
        <v>2383284.2200000002</v>
      </c>
      <c r="K101" s="165">
        <v>1150495968.5899999</v>
      </c>
      <c r="L101" s="32">
        <f t="shared" si="3"/>
        <v>1152879252.8099999</v>
      </c>
    </row>
    <row r="102" spans="1:12" ht="12.75" customHeight="1" x14ac:dyDescent="0.2">
      <c r="A102" s="305" t="s">
        <v>152</v>
      </c>
      <c r="B102" s="306"/>
      <c r="C102" s="306"/>
      <c r="D102" s="306"/>
      <c r="E102" s="307"/>
      <c r="F102" s="10">
        <v>94</v>
      </c>
      <c r="G102" s="173">
        <v>1955270395.0699999</v>
      </c>
      <c r="H102" s="165"/>
      <c r="I102" s="32">
        <f t="shared" si="2"/>
        <v>1955270395.0699999</v>
      </c>
      <c r="J102" s="173">
        <v>2003216781.9000001</v>
      </c>
      <c r="K102" s="165"/>
      <c r="L102" s="32">
        <f t="shared" si="3"/>
        <v>2003216781.9000001</v>
      </c>
    </row>
    <row r="103" spans="1:12" ht="12.75" customHeight="1" x14ac:dyDescent="0.2">
      <c r="A103" s="305" t="s">
        <v>153</v>
      </c>
      <c r="B103" s="306"/>
      <c r="C103" s="306"/>
      <c r="D103" s="306"/>
      <c r="E103" s="307"/>
      <c r="F103" s="10">
        <v>95</v>
      </c>
      <c r="G103" s="173">
        <v>27298982.739999998</v>
      </c>
      <c r="H103" s="165">
        <v>2665161559.6700001</v>
      </c>
      <c r="I103" s="32">
        <f t="shared" si="2"/>
        <v>2692460542.4099998</v>
      </c>
      <c r="J103" s="173">
        <v>22884224.329999998</v>
      </c>
      <c r="K103" s="165">
        <v>2663028664.1700001</v>
      </c>
      <c r="L103" s="32">
        <f t="shared" si="3"/>
        <v>2685912888.5</v>
      </c>
    </row>
    <row r="104" spans="1:12" ht="23.25" customHeight="1" x14ac:dyDescent="0.2">
      <c r="A104" s="305" t="s">
        <v>154</v>
      </c>
      <c r="B104" s="306"/>
      <c r="C104" s="306"/>
      <c r="D104" s="306"/>
      <c r="E104" s="307"/>
      <c r="F104" s="10">
        <v>96</v>
      </c>
      <c r="G104" s="173"/>
      <c r="H104" s="165"/>
      <c r="I104" s="32">
        <f t="shared" si="2"/>
        <v>0</v>
      </c>
      <c r="J104" s="173"/>
      <c r="K104" s="165"/>
      <c r="L104" s="32">
        <f t="shared" si="3"/>
        <v>0</v>
      </c>
    </row>
    <row r="105" spans="1:12" ht="12.75" customHeight="1" x14ac:dyDescent="0.2">
      <c r="A105" s="305" t="s">
        <v>155</v>
      </c>
      <c r="B105" s="306"/>
      <c r="C105" s="306"/>
      <c r="D105" s="306"/>
      <c r="E105" s="307"/>
      <c r="F105" s="10">
        <v>97</v>
      </c>
      <c r="G105" s="173"/>
      <c r="H105" s="175">
        <v>3571635</v>
      </c>
      <c r="I105" s="32">
        <f t="shared" si="2"/>
        <v>3571635</v>
      </c>
      <c r="J105" s="173"/>
      <c r="K105" s="175">
        <v>3571635</v>
      </c>
      <c r="L105" s="32">
        <f t="shared" si="3"/>
        <v>3571635</v>
      </c>
    </row>
    <row r="106" spans="1:12" ht="12.75" customHeight="1" x14ac:dyDescent="0.2">
      <c r="A106" s="305" t="s">
        <v>156</v>
      </c>
      <c r="B106" s="306"/>
      <c r="C106" s="306"/>
      <c r="D106" s="306"/>
      <c r="E106" s="307"/>
      <c r="F106" s="10">
        <v>98</v>
      </c>
      <c r="G106" s="173"/>
      <c r="H106" s="165">
        <v>43827000</v>
      </c>
      <c r="I106" s="32">
        <f t="shared" si="2"/>
        <v>43827000</v>
      </c>
      <c r="J106" s="173"/>
      <c r="K106" s="165">
        <v>84927000</v>
      </c>
      <c r="L106" s="32">
        <f t="shared" si="3"/>
        <v>84927000</v>
      </c>
    </row>
    <row r="107" spans="1:12" ht="37.5" customHeight="1" x14ac:dyDescent="0.2">
      <c r="A107" s="308" t="s">
        <v>157</v>
      </c>
      <c r="B107" s="309"/>
      <c r="C107" s="309"/>
      <c r="D107" s="306"/>
      <c r="E107" s="307"/>
      <c r="F107" s="10">
        <v>99</v>
      </c>
      <c r="G107" s="176">
        <v>8388857.0800000001</v>
      </c>
      <c r="H107" s="177"/>
      <c r="I107" s="32">
        <f t="shared" si="2"/>
        <v>8388857.0800000001</v>
      </c>
      <c r="J107" s="176">
        <v>6730751.6299999999</v>
      </c>
      <c r="K107" s="177"/>
      <c r="L107" s="32">
        <f t="shared" si="3"/>
        <v>6730751.6299999999</v>
      </c>
    </row>
    <row r="108" spans="1:12" ht="12.75" customHeight="1" x14ac:dyDescent="0.2">
      <c r="A108" s="308" t="s">
        <v>158</v>
      </c>
      <c r="B108" s="309"/>
      <c r="C108" s="309"/>
      <c r="D108" s="306"/>
      <c r="E108" s="307"/>
      <c r="F108" s="10">
        <v>100</v>
      </c>
      <c r="G108" s="163">
        <f>SUM(G109:G110)</f>
        <v>10165273.439999999</v>
      </c>
      <c r="H108" s="164">
        <f>SUM(H109:H110)</f>
        <v>98950633.109999999</v>
      </c>
      <c r="I108" s="32">
        <f t="shared" si="2"/>
        <v>109115906.55</v>
      </c>
      <c r="J108" s="163">
        <f>SUM(J109:J110)</f>
        <v>9644795.0899999999</v>
      </c>
      <c r="K108" s="164">
        <f>SUM(K109:K110)</f>
        <v>103538269.81</v>
      </c>
      <c r="L108" s="32">
        <f t="shared" si="3"/>
        <v>113183064.90000001</v>
      </c>
    </row>
    <row r="109" spans="1:12" ht="12.75" customHeight="1" x14ac:dyDescent="0.2">
      <c r="A109" s="305" t="s">
        <v>159</v>
      </c>
      <c r="B109" s="306"/>
      <c r="C109" s="306"/>
      <c r="D109" s="306"/>
      <c r="E109" s="307"/>
      <c r="F109" s="10">
        <v>101</v>
      </c>
      <c r="G109" s="173">
        <v>10165273.439999999</v>
      </c>
      <c r="H109" s="165">
        <v>97070252.319999993</v>
      </c>
      <c r="I109" s="32">
        <f t="shared" si="2"/>
        <v>107235525.75999999</v>
      </c>
      <c r="J109" s="173">
        <v>9644795.0899999999</v>
      </c>
      <c r="K109" s="165">
        <v>101657889.02</v>
      </c>
      <c r="L109" s="32">
        <f t="shared" si="3"/>
        <v>111302684.11</v>
      </c>
    </row>
    <row r="110" spans="1:12" ht="12.75" customHeight="1" x14ac:dyDescent="0.2">
      <c r="A110" s="305" t="s">
        <v>160</v>
      </c>
      <c r="B110" s="306"/>
      <c r="C110" s="306"/>
      <c r="D110" s="306"/>
      <c r="E110" s="307"/>
      <c r="F110" s="10">
        <v>102</v>
      </c>
      <c r="G110" s="173"/>
      <c r="H110" s="165">
        <v>1880380.79</v>
      </c>
      <c r="I110" s="32">
        <f t="shared" si="2"/>
        <v>1880380.79</v>
      </c>
      <c r="J110" s="173"/>
      <c r="K110" s="165">
        <v>1880380.79</v>
      </c>
      <c r="L110" s="32">
        <f t="shared" si="3"/>
        <v>1880380.79</v>
      </c>
    </row>
    <row r="111" spans="1:12" ht="12.75" customHeight="1" x14ac:dyDescent="0.2">
      <c r="A111" s="308" t="s">
        <v>161</v>
      </c>
      <c r="B111" s="309"/>
      <c r="C111" s="309"/>
      <c r="D111" s="306"/>
      <c r="E111" s="307"/>
      <c r="F111" s="10">
        <v>103</v>
      </c>
      <c r="G111" s="163">
        <f>SUM(G112:G113)</f>
        <v>499478.21</v>
      </c>
      <c r="H111" s="164">
        <f>SUM(H112:H113)</f>
        <v>33963904.420000002</v>
      </c>
      <c r="I111" s="32">
        <f t="shared" si="2"/>
        <v>34463382.630000003</v>
      </c>
      <c r="J111" s="163">
        <f>SUM(J112:J113)</f>
        <v>2615212.5</v>
      </c>
      <c r="K111" s="164">
        <f>SUM(K112:K113)</f>
        <v>49027745.130000003</v>
      </c>
      <c r="L111" s="32">
        <f t="shared" si="3"/>
        <v>51642957.630000003</v>
      </c>
    </row>
    <row r="112" spans="1:12" ht="12.75" customHeight="1" x14ac:dyDescent="0.2">
      <c r="A112" s="305" t="s">
        <v>162</v>
      </c>
      <c r="B112" s="306"/>
      <c r="C112" s="306"/>
      <c r="D112" s="306"/>
      <c r="E112" s="307"/>
      <c r="F112" s="10">
        <v>104</v>
      </c>
      <c r="G112" s="5">
        <v>499478.21</v>
      </c>
      <c r="H112" s="165">
        <v>33963904.420000002</v>
      </c>
      <c r="I112" s="32">
        <f t="shared" si="2"/>
        <v>34463382.630000003</v>
      </c>
      <c r="J112" s="173">
        <v>2615212.5</v>
      </c>
      <c r="K112" s="165">
        <v>49027745.130000003</v>
      </c>
      <c r="L112" s="32">
        <f t="shared" si="3"/>
        <v>51642957.630000003</v>
      </c>
    </row>
    <row r="113" spans="1:12" ht="12.75" customHeight="1" x14ac:dyDescent="0.2">
      <c r="A113" s="305" t="s">
        <v>163</v>
      </c>
      <c r="B113" s="306"/>
      <c r="C113" s="306"/>
      <c r="D113" s="306"/>
      <c r="E113" s="307"/>
      <c r="F113" s="10">
        <v>105</v>
      </c>
      <c r="G113" s="5"/>
      <c r="H113" s="165"/>
      <c r="I113" s="32">
        <f t="shared" si="2"/>
        <v>0</v>
      </c>
      <c r="J113" s="173"/>
      <c r="K113" s="165"/>
      <c r="L113" s="32">
        <f t="shared" si="3"/>
        <v>0</v>
      </c>
    </row>
    <row r="114" spans="1:12" ht="12.75" customHeight="1" x14ac:dyDescent="0.2">
      <c r="A114" s="308" t="s">
        <v>164</v>
      </c>
      <c r="B114" s="309"/>
      <c r="C114" s="309"/>
      <c r="D114" s="306"/>
      <c r="E114" s="307"/>
      <c r="F114" s="10">
        <v>106</v>
      </c>
      <c r="G114" s="5"/>
      <c r="H114" s="6"/>
      <c r="I114" s="32">
        <f t="shared" si="2"/>
        <v>0</v>
      </c>
      <c r="J114" s="5"/>
      <c r="K114" s="6"/>
      <c r="L114" s="32">
        <f t="shared" si="3"/>
        <v>0</v>
      </c>
    </row>
    <row r="115" spans="1:12" ht="12.75" customHeight="1" x14ac:dyDescent="0.2">
      <c r="A115" s="308" t="s">
        <v>165</v>
      </c>
      <c r="B115" s="309"/>
      <c r="C115" s="309"/>
      <c r="D115" s="306"/>
      <c r="E115" s="307"/>
      <c r="F115" s="10">
        <v>107</v>
      </c>
      <c r="G115" s="163">
        <f>SUM(G116:G118)</f>
        <v>0</v>
      </c>
      <c r="H115" s="164">
        <f>SUM(H116:H118)</f>
        <v>350056575.33999997</v>
      </c>
      <c r="I115" s="32">
        <f t="shared" si="2"/>
        <v>350056575.33999997</v>
      </c>
      <c r="J115" s="163">
        <f>SUM(J116:J118)</f>
        <v>0</v>
      </c>
      <c r="K115" s="164">
        <f>SUM(K116:K118)</f>
        <v>400197260.26999998</v>
      </c>
      <c r="L115" s="32">
        <f t="shared" si="3"/>
        <v>400197260.26999998</v>
      </c>
    </row>
    <row r="116" spans="1:12" ht="12.75" customHeight="1" x14ac:dyDescent="0.2">
      <c r="A116" s="305" t="s">
        <v>166</v>
      </c>
      <c r="B116" s="306"/>
      <c r="C116" s="306"/>
      <c r="D116" s="306"/>
      <c r="E116" s="307"/>
      <c r="F116" s="10">
        <v>108</v>
      </c>
      <c r="G116" s="5"/>
      <c r="H116" s="165">
        <v>350056575.33999997</v>
      </c>
      <c r="I116" s="32">
        <f t="shared" si="2"/>
        <v>350056575.33999997</v>
      </c>
      <c r="J116" s="5"/>
      <c r="K116" s="165">
        <v>400197260.26999998</v>
      </c>
      <c r="L116" s="32">
        <f t="shared" si="3"/>
        <v>400197260.26999998</v>
      </c>
    </row>
    <row r="117" spans="1:12" ht="12.75" customHeight="1" x14ac:dyDescent="0.2">
      <c r="A117" s="305" t="s">
        <v>167</v>
      </c>
      <c r="B117" s="306"/>
      <c r="C117" s="306"/>
      <c r="D117" s="306"/>
      <c r="E117" s="307"/>
      <c r="F117" s="10">
        <v>109</v>
      </c>
      <c r="G117" s="5"/>
      <c r="H117" s="6"/>
      <c r="I117" s="32">
        <f t="shared" si="2"/>
        <v>0</v>
      </c>
      <c r="J117" s="5"/>
      <c r="K117" s="6"/>
      <c r="L117" s="32">
        <f t="shared" si="3"/>
        <v>0</v>
      </c>
    </row>
    <row r="118" spans="1:12" ht="12.75" customHeight="1" x14ac:dyDescent="0.2">
      <c r="A118" s="305" t="s">
        <v>168</v>
      </c>
      <c r="B118" s="306"/>
      <c r="C118" s="306"/>
      <c r="D118" s="306"/>
      <c r="E118" s="307"/>
      <c r="F118" s="10">
        <v>110</v>
      </c>
      <c r="G118" s="5"/>
      <c r="H118" s="6"/>
      <c r="I118" s="32">
        <f t="shared" si="2"/>
        <v>0</v>
      </c>
      <c r="J118" s="5"/>
      <c r="K118" s="6"/>
      <c r="L118" s="32">
        <f t="shared" si="3"/>
        <v>0</v>
      </c>
    </row>
    <row r="119" spans="1:12" ht="12.75" customHeight="1" x14ac:dyDescent="0.2">
      <c r="A119" s="308" t="s">
        <v>169</v>
      </c>
      <c r="B119" s="309"/>
      <c r="C119" s="309"/>
      <c r="D119" s="306"/>
      <c r="E119" s="307"/>
      <c r="F119" s="10">
        <v>111</v>
      </c>
      <c r="G119" s="163">
        <f>SUM(G120:G123)</f>
        <v>14529161.59</v>
      </c>
      <c r="H119" s="164">
        <f>SUM(H120:H123)</f>
        <v>188191899.97</v>
      </c>
      <c r="I119" s="32">
        <f t="shared" si="2"/>
        <v>202721061.56</v>
      </c>
      <c r="J119" s="163">
        <f>SUM(J120:J123)</f>
        <v>4529799.8899999997</v>
      </c>
      <c r="K119" s="164">
        <f>SUM(K120:K123)</f>
        <v>183864551.72</v>
      </c>
      <c r="L119" s="32">
        <f t="shared" si="3"/>
        <v>188394351.60999998</v>
      </c>
    </row>
    <row r="120" spans="1:12" ht="12.75" customHeight="1" x14ac:dyDescent="0.2">
      <c r="A120" s="305" t="s">
        <v>170</v>
      </c>
      <c r="B120" s="306"/>
      <c r="C120" s="306"/>
      <c r="D120" s="306"/>
      <c r="E120" s="307"/>
      <c r="F120" s="10">
        <v>112</v>
      </c>
      <c r="G120" s="173">
        <v>2547239.0299999998</v>
      </c>
      <c r="H120" s="165">
        <v>84698307.170000002</v>
      </c>
      <c r="I120" s="32">
        <f t="shared" si="2"/>
        <v>87245546.200000003</v>
      </c>
      <c r="J120" s="173">
        <v>1391958.4</v>
      </c>
      <c r="K120" s="165">
        <v>89050655.409999996</v>
      </c>
      <c r="L120" s="32">
        <f t="shared" si="3"/>
        <v>90442613.810000002</v>
      </c>
    </row>
    <row r="121" spans="1:12" ht="12.75" customHeight="1" x14ac:dyDescent="0.2">
      <c r="A121" s="305" t="s">
        <v>171</v>
      </c>
      <c r="B121" s="306"/>
      <c r="C121" s="306"/>
      <c r="D121" s="306"/>
      <c r="E121" s="307"/>
      <c r="F121" s="10">
        <v>113</v>
      </c>
      <c r="G121" s="173">
        <v>1725.13</v>
      </c>
      <c r="H121" s="165">
        <v>17205005.27</v>
      </c>
      <c r="I121" s="32">
        <f t="shared" si="2"/>
        <v>17206730.399999999</v>
      </c>
      <c r="J121" s="173">
        <v>121.53</v>
      </c>
      <c r="K121" s="165">
        <v>23004209.510000002</v>
      </c>
      <c r="L121" s="32">
        <f t="shared" si="3"/>
        <v>23004331.040000003</v>
      </c>
    </row>
    <row r="122" spans="1:12" ht="12.75" customHeight="1" x14ac:dyDescent="0.2">
      <c r="A122" s="305" t="s">
        <v>172</v>
      </c>
      <c r="B122" s="306"/>
      <c r="C122" s="306"/>
      <c r="D122" s="306"/>
      <c r="E122" s="307"/>
      <c r="F122" s="10">
        <v>114</v>
      </c>
      <c r="G122" s="173"/>
      <c r="H122" s="165"/>
      <c r="I122" s="32">
        <f t="shared" si="2"/>
        <v>0</v>
      </c>
      <c r="J122" s="173"/>
      <c r="K122" s="165"/>
      <c r="L122" s="32">
        <f t="shared" si="3"/>
        <v>0</v>
      </c>
    </row>
    <row r="123" spans="1:12" ht="12.75" customHeight="1" x14ac:dyDescent="0.2">
      <c r="A123" s="305" t="s">
        <v>173</v>
      </c>
      <c r="B123" s="306"/>
      <c r="C123" s="306"/>
      <c r="D123" s="306"/>
      <c r="E123" s="307"/>
      <c r="F123" s="10">
        <v>115</v>
      </c>
      <c r="G123" s="173">
        <v>11980197.43</v>
      </c>
      <c r="H123" s="165">
        <v>86288587.530000001</v>
      </c>
      <c r="I123" s="32">
        <f t="shared" si="2"/>
        <v>98268784.960000008</v>
      </c>
      <c r="J123" s="173">
        <v>3137719.96</v>
      </c>
      <c r="K123" s="165">
        <v>71809686.799999997</v>
      </c>
      <c r="L123" s="32">
        <f t="shared" si="3"/>
        <v>74947406.75999999</v>
      </c>
    </row>
    <row r="124" spans="1:12" ht="26.25" customHeight="1" x14ac:dyDescent="0.2">
      <c r="A124" s="308" t="s">
        <v>174</v>
      </c>
      <c r="B124" s="309"/>
      <c r="C124" s="309"/>
      <c r="D124" s="306"/>
      <c r="E124" s="307"/>
      <c r="F124" s="10">
        <v>116</v>
      </c>
      <c r="G124" s="163">
        <f>SUM(G125:G126)</f>
        <v>9019142.7400000002</v>
      </c>
      <c r="H124" s="164">
        <f>SUM(H125:H126)</f>
        <v>167434736.84</v>
      </c>
      <c r="I124" s="32">
        <f t="shared" si="2"/>
        <v>176453879.58000001</v>
      </c>
      <c r="J124" s="163">
        <f>SUM(J125:J126)</f>
        <v>19810.46</v>
      </c>
      <c r="K124" s="164">
        <f>SUM(K125:K126)</f>
        <v>161299591.38999999</v>
      </c>
      <c r="L124" s="32">
        <f t="shared" si="3"/>
        <v>161319401.84999999</v>
      </c>
    </row>
    <row r="125" spans="1:12" ht="12.75" customHeight="1" x14ac:dyDescent="0.2">
      <c r="A125" s="305" t="s">
        <v>175</v>
      </c>
      <c r="B125" s="306"/>
      <c r="C125" s="306"/>
      <c r="D125" s="306"/>
      <c r="E125" s="307"/>
      <c r="F125" s="10">
        <v>117</v>
      </c>
      <c r="G125" s="5"/>
      <c r="H125" s="6"/>
      <c r="I125" s="32">
        <f t="shared" si="2"/>
        <v>0</v>
      </c>
      <c r="J125" s="5"/>
      <c r="K125" s="6"/>
      <c r="L125" s="32">
        <f t="shared" si="3"/>
        <v>0</v>
      </c>
    </row>
    <row r="126" spans="1:12" ht="12.75" customHeight="1" x14ac:dyDescent="0.2">
      <c r="A126" s="305" t="s">
        <v>176</v>
      </c>
      <c r="B126" s="306"/>
      <c r="C126" s="306"/>
      <c r="D126" s="306"/>
      <c r="E126" s="307"/>
      <c r="F126" s="10">
        <v>118</v>
      </c>
      <c r="G126" s="173">
        <v>9019142.7400000002</v>
      </c>
      <c r="H126" s="165">
        <v>167434736.84</v>
      </c>
      <c r="I126" s="32">
        <f t="shared" si="2"/>
        <v>176453879.58000001</v>
      </c>
      <c r="J126" s="173">
        <v>19810.46</v>
      </c>
      <c r="K126" s="165">
        <v>161299591.38999999</v>
      </c>
      <c r="L126" s="32">
        <f t="shared" si="3"/>
        <v>161319401.84999999</v>
      </c>
    </row>
    <row r="127" spans="1:12" ht="12.75" customHeight="1" x14ac:dyDescent="0.2">
      <c r="A127" s="308" t="s">
        <v>177</v>
      </c>
      <c r="B127" s="309"/>
      <c r="C127" s="309"/>
      <c r="D127" s="306"/>
      <c r="E127" s="307"/>
      <c r="F127" s="10">
        <v>119</v>
      </c>
      <c r="G127" s="163">
        <f>G79+G99+G100+G107+G108+G111+G114+G115+G119+G124</f>
        <v>2177773092.8599997</v>
      </c>
      <c r="H127" s="164">
        <f>H79+H99+H100+H107+H108+H111+H114+H115+H119+H124</f>
        <v>5800621513.6300011</v>
      </c>
      <c r="I127" s="32">
        <f t="shared" si="2"/>
        <v>7978394606.4900007</v>
      </c>
      <c r="J127" s="163">
        <f>J79+J99+J100+J107+J108+J111+J114+J115+J119+J124</f>
        <v>2209411158.4300003</v>
      </c>
      <c r="K127" s="164">
        <f>K79+K99+K100+K107+K108+K111+K114+K115+K119+K124</f>
        <v>6108917149.3000011</v>
      </c>
      <c r="L127" s="32">
        <f t="shared" si="3"/>
        <v>8318328307.7300014</v>
      </c>
    </row>
    <row r="128" spans="1:12" ht="12.75" customHeight="1" x14ac:dyDescent="0.2">
      <c r="A128" s="317" t="s">
        <v>120</v>
      </c>
      <c r="B128" s="318"/>
      <c r="C128" s="318"/>
      <c r="D128" s="319"/>
      <c r="E128" s="326"/>
      <c r="F128" s="12">
        <v>120</v>
      </c>
      <c r="G128" s="178">
        <v>82647220</v>
      </c>
      <c r="H128" s="171">
        <v>1112471074.8399999</v>
      </c>
      <c r="I128" s="33">
        <f t="shared" si="2"/>
        <v>1195118294.8399999</v>
      </c>
      <c r="J128" s="178"/>
      <c r="K128" s="171">
        <v>1148133187.04</v>
      </c>
      <c r="L128" s="33">
        <f t="shared" si="3"/>
        <v>1148133187.04</v>
      </c>
    </row>
    <row r="129" spans="1:12" x14ac:dyDescent="0.2">
      <c r="A129" s="327" t="s">
        <v>178</v>
      </c>
      <c r="B129" s="328"/>
      <c r="C129" s="328"/>
      <c r="D129" s="328"/>
      <c r="E129" s="328"/>
      <c r="F129" s="328"/>
      <c r="G129" s="328"/>
      <c r="H129" s="328"/>
      <c r="I129" s="328"/>
      <c r="J129" s="328"/>
      <c r="K129" s="328"/>
      <c r="L129" s="329"/>
    </row>
    <row r="130" spans="1:12" ht="12.75" customHeight="1" x14ac:dyDescent="0.2">
      <c r="A130" s="330" t="s">
        <v>179</v>
      </c>
      <c r="B130" s="331"/>
      <c r="C130" s="331"/>
      <c r="D130" s="331"/>
      <c r="E130" s="331"/>
      <c r="F130" s="9">
        <v>121</v>
      </c>
      <c r="G130" s="29">
        <f>SUM(G131:G132)</f>
        <v>0</v>
      </c>
      <c r="H130" s="30">
        <f>SUM(H131:H132)</f>
        <v>0</v>
      </c>
      <c r="I130" s="31">
        <f>G130+H130</f>
        <v>0</v>
      </c>
      <c r="J130" s="29">
        <f>SUM(J131:J132)</f>
        <v>0</v>
      </c>
      <c r="K130" s="30">
        <f>SUM(K131:K132)</f>
        <v>0</v>
      </c>
      <c r="L130" s="31">
        <f>J130+K130</f>
        <v>0</v>
      </c>
    </row>
    <row r="131" spans="1:12" ht="12.75" customHeight="1" x14ac:dyDescent="0.2">
      <c r="A131" s="308" t="s">
        <v>180</v>
      </c>
      <c r="B131" s="309"/>
      <c r="C131" s="309"/>
      <c r="D131" s="309"/>
      <c r="E131" s="324"/>
      <c r="F131" s="10">
        <v>122</v>
      </c>
      <c r="G131" s="5"/>
      <c r="H131" s="6"/>
      <c r="I131" s="32">
        <f>G131+H131</f>
        <v>0</v>
      </c>
      <c r="J131" s="5"/>
      <c r="K131" s="5"/>
      <c r="L131" s="32">
        <f>J131+K131</f>
        <v>0</v>
      </c>
    </row>
    <row r="132" spans="1:12" ht="12.75" customHeight="1" x14ac:dyDescent="0.2">
      <c r="A132" s="317" t="s">
        <v>181</v>
      </c>
      <c r="B132" s="318"/>
      <c r="C132" s="318"/>
      <c r="D132" s="318"/>
      <c r="E132" s="325"/>
      <c r="F132" s="11">
        <v>123</v>
      </c>
      <c r="G132" s="7"/>
      <c r="H132" s="8"/>
      <c r="I132" s="33">
        <f>G132+H132</f>
        <v>0</v>
      </c>
      <c r="J132" s="7"/>
      <c r="K132" s="7"/>
      <c r="L132" s="33">
        <f>J132+K132</f>
        <v>0</v>
      </c>
    </row>
    <row r="133" spans="1:12" x14ac:dyDescent="0.2">
      <c r="A133" s="59" t="s">
        <v>182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mergeCells count="135"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</mergeCells>
  <phoneticPr fontId="3" type="noConversion"/>
  <conditionalFormatting sqref="G95:L95 G98:L98">
    <cfRule type="cellIs" dxfId="1" priority="2" stopIfTrue="1" operator="greaterThan">
      <formula>0</formula>
    </cfRule>
  </conditionalFormatting>
  <conditionalFormatting sqref="G95:L95 G98:L98">
    <cfRule type="cellIs" dxfId="0" priority="1" stopIfTrue="1" operator="greaterThan">
      <formula>0</formula>
    </cfRule>
  </conditionalFormatting>
  <dataValidations count="1">
    <dataValidation allowBlank="1" sqref="A7:E7 A3:K3 F79:L128 L1:L3 F7:L77 A134:E65536 F130:L65536 M1:IT1048576"/>
  </dataValidations>
  <pageMargins left="0.75" right="0.75" top="1" bottom="1" header="0.5" footer="0.5"/>
  <pageSetup paperSize="9" scale="61" orientation="portrait" r:id="rId1"/>
  <headerFooter alignWithMargins="0"/>
  <rowBreaks count="1" manualBreakCount="1">
    <brk id="77" max="16383" man="1"/>
  </rowBreaks>
  <ignoredErrors>
    <ignoredError sqref="I130 A101:E103 F101:F103 F108:F111 F104:F107 F128 A125:F127 A122:F123 A119:F121 A128:E128 A129:L129 A124:F124 A75:F75 A79:F85 A86:F86 A76:F77 A78:L78 A73:F74 A87:F88 I9:I25 I26:I33 I45 I53:I62 I63:I77 I81:I94 I96:I101 I109:I119 I120:I128" formula="1" formulaRange="1"/>
    <ignoredError sqref="F130:H130 J130:L130 A104:E107 A112:F114 A66:F66 A108:E111 A117:F118 I34:I43 I44 I46:I52 I95 I102:I107 G100 J100" formulaRange="1"/>
    <ignoredError sqref="I8 I79:I80 I10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00"/>
  <sheetViews>
    <sheetView view="pageBreakPreview" topLeftCell="B76" zoomScale="110" zoomScaleNormal="100" zoomScaleSheetLayoutView="110" workbookViewId="0">
      <selection activeCell="M1" sqref="M1:N1048576"/>
    </sheetView>
  </sheetViews>
  <sheetFormatPr defaultRowHeight="12.75" x14ac:dyDescent="0.2"/>
  <cols>
    <col min="1" max="4" width="9.140625" style="28"/>
    <col min="5" max="5" width="21" style="28" customWidth="1"/>
    <col min="6" max="6" width="9.140625" style="28"/>
    <col min="7" max="12" width="12.7109375" style="28" customWidth="1"/>
    <col min="13" max="16384" width="9.140625" style="28"/>
  </cols>
  <sheetData>
    <row r="1" spans="1:12" ht="20.25" customHeight="1" x14ac:dyDescent="0.2">
      <c r="A1" s="332" t="s">
        <v>184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1:12" ht="12.75" customHeight="1" x14ac:dyDescent="0.2">
      <c r="A2" s="333" t="s">
        <v>384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</row>
    <row r="3" spans="1:12" x14ac:dyDescent="0.2">
      <c r="A3" s="20"/>
      <c r="B3" s="21"/>
      <c r="C3" s="21"/>
      <c r="D3" s="27"/>
      <c r="E3" s="27"/>
      <c r="F3" s="27"/>
      <c r="G3" s="27"/>
      <c r="H3" s="27"/>
      <c r="I3" s="13"/>
      <c r="J3" s="13"/>
      <c r="K3" s="334" t="s">
        <v>52</v>
      </c>
      <c r="L3" s="334"/>
    </row>
    <row r="4" spans="1:12" ht="12.75" customHeight="1" x14ac:dyDescent="0.2">
      <c r="A4" s="284" t="s">
        <v>122</v>
      </c>
      <c r="B4" s="285"/>
      <c r="C4" s="285"/>
      <c r="D4" s="285"/>
      <c r="E4" s="286"/>
      <c r="F4" s="290" t="s">
        <v>123</v>
      </c>
      <c r="G4" s="292" t="s">
        <v>124</v>
      </c>
      <c r="H4" s="293"/>
      <c r="I4" s="294"/>
      <c r="J4" s="292" t="s">
        <v>125</v>
      </c>
      <c r="K4" s="293"/>
      <c r="L4" s="294"/>
    </row>
    <row r="5" spans="1:12" x14ac:dyDescent="0.2">
      <c r="A5" s="287"/>
      <c r="B5" s="288"/>
      <c r="C5" s="288"/>
      <c r="D5" s="288"/>
      <c r="E5" s="289"/>
      <c r="F5" s="291"/>
      <c r="G5" s="56" t="s">
        <v>126</v>
      </c>
      <c r="H5" s="57" t="s">
        <v>127</v>
      </c>
      <c r="I5" s="58" t="s">
        <v>128</v>
      </c>
      <c r="J5" s="56" t="s">
        <v>126</v>
      </c>
      <c r="K5" s="57" t="s">
        <v>127</v>
      </c>
      <c r="L5" s="58" t="s">
        <v>128</v>
      </c>
    </row>
    <row r="6" spans="1:12" x14ac:dyDescent="0.2">
      <c r="A6" s="299">
        <v>1</v>
      </c>
      <c r="B6" s="300"/>
      <c r="C6" s="300"/>
      <c r="D6" s="300"/>
      <c r="E6" s="301"/>
      <c r="F6" s="52">
        <v>2</v>
      </c>
      <c r="G6" s="53">
        <v>3</v>
      </c>
      <c r="H6" s="54">
        <v>4</v>
      </c>
      <c r="I6" s="55" t="s">
        <v>0</v>
      </c>
      <c r="J6" s="53">
        <v>6</v>
      </c>
      <c r="K6" s="54">
        <v>7</v>
      </c>
      <c r="L6" s="55" t="s">
        <v>1</v>
      </c>
    </row>
    <row r="7" spans="1:12" ht="12.75" customHeight="1" x14ac:dyDescent="0.2">
      <c r="A7" s="280" t="s">
        <v>185</v>
      </c>
      <c r="B7" s="282"/>
      <c r="C7" s="282"/>
      <c r="D7" s="282"/>
      <c r="E7" s="283"/>
      <c r="F7" s="9">
        <v>124</v>
      </c>
      <c r="G7" s="29">
        <f>SUM(G8:G15)</f>
        <v>79001361.37999998</v>
      </c>
      <c r="H7" s="30">
        <f>SUM(H8:H15)</f>
        <v>459732867.99000001</v>
      </c>
      <c r="I7" s="31">
        <f>G7+H7</f>
        <v>538734229.37</v>
      </c>
      <c r="J7" s="29">
        <f>SUM(J8:J15)</f>
        <v>79484410.899999991</v>
      </c>
      <c r="K7" s="30">
        <f>SUM(K8:K15)</f>
        <v>419079255.42000014</v>
      </c>
      <c r="L7" s="31">
        <f>J7+K7</f>
        <v>498563666.32000011</v>
      </c>
    </row>
    <row r="8" spans="1:12" ht="12.75" customHeight="1" x14ac:dyDescent="0.2">
      <c r="A8" s="305" t="s">
        <v>186</v>
      </c>
      <c r="B8" s="306"/>
      <c r="C8" s="306"/>
      <c r="D8" s="306"/>
      <c r="E8" s="307"/>
      <c r="F8" s="10">
        <v>125</v>
      </c>
      <c r="G8" s="5">
        <v>78768769.029999986</v>
      </c>
      <c r="H8" s="6">
        <v>633391477.60000002</v>
      </c>
      <c r="I8" s="32">
        <f t="shared" ref="I8:I71" si="0">G8+H8</f>
        <v>712160246.63</v>
      </c>
      <c r="J8" s="5">
        <v>79288421.479999989</v>
      </c>
      <c r="K8" s="6">
        <v>539004568.34000015</v>
      </c>
      <c r="L8" s="32">
        <f t="shared" ref="L8:L71" si="1">J8+K8</f>
        <v>618292989.82000017</v>
      </c>
    </row>
    <row r="9" spans="1:12" ht="12.75" customHeight="1" x14ac:dyDescent="0.2">
      <c r="A9" s="305" t="s">
        <v>187</v>
      </c>
      <c r="B9" s="306"/>
      <c r="C9" s="306"/>
      <c r="D9" s="306"/>
      <c r="E9" s="307"/>
      <c r="F9" s="10">
        <v>126</v>
      </c>
      <c r="G9" s="5">
        <v>0</v>
      </c>
      <c r="H9" s="6">
        <v>0</v>
      </c>
      <c r="I9" s="32">
        <f t="shared" si="0"/>
        <v>0</v>
      </c>
      <c r="J9" s="5">
        <v>0</v>
      </c>
      <c r="K9" s="6">
        <v>0</v>
      </c>
      <c r="L9" s="32">
        <f t="shared" si="1"/>
        <v>0</v>
      </c>
    </row>
    <row r="10" spans="1:12" ht="25.5" customHeight="1" x14ac:dyDescent="0.2">
      <c r="A10" s="305" t="s">
        <v>188</v>
      </c>
      <c r="B10" s="306"/>
      <c r="C10" s="306"/>
      <c r="D10" s="306"/>
      <c r="E10" s="307"/>
      <c r="F10" s="10">
        <v>127</v>
      </c>
      <c r="G10" s="5">
        <v>0</v>
      </c>
      <c r="H10" s="6">
        <v>-21312619.5</v>
      </c>
      <c r="I10" s="32">
        <f t="shared" si="0"/>
        <v>-21312619.5</v>
      </c>
      <c r="J10" s="5">
        <v>0</v>
      </c>
      <c r="K10" s="6">
        <v>-14710834.399999999</v>
      </c>
      <c r="L10" s="32">
        <f t="shared" si="1"/>
        <v>-14710834.399999999</v>
      </c>
    </row>
    <row r="11" spans="1:12" ht="12.75" customHeight="1" x14ac:dyDescent="0.2">
      <c r="A11" s="305" t="s">
        <v>189</v>
      </c>
      <c r="B11" s="306"/>
      <c r="C11" s="306"/>
      <c r="D11" s="306"/>
      <c r="E11" s="307"/>
      <c r="F11" s="10">
        <v>128</v>
      </c>
      <c r="G11" s="5">
        <v>-19426.759999999995</v>
      </c>
      <c r="H11" s="6">
        <v>-93369699.650000006</v>
      </c>
      <c r="I11" s="32">
        <f t="shared" si="0"/>
        <v>-93389126.410000011</v>
      </c>
      <c r="J11" s="5">
        <v>-7301.6300000000047</v>
      </c>
      <c r="K11" s="6">
        <v>-85746362.859999999</v>
      </c>
      <c r="L11" s="32">
        <f t="shared" si="1"/>
        <v>-85753664.489999995</v>
      </c>
    </row>
    <row r="12" spans="1:12" ht="12.75" customHeight="1" x14ac:dyDescent="0.2">
      <c r="A12" s="305" t="s">
        <v>190</v>
      </c>
      <c r="B12" s="306"/>
      <c r="C12" s="306"/>
      <c r="D12" s="306"/>
      <c r="E12" s="307"/>
      <c r="F12" s="10">
        <v>129</v>
      </c>
      <c r="G12" s="5">
        <v>0</v>
      </c>
      <c r="H12" s="6">
        <v>0</v>
      </c>
      <c r="I12" s="32">
        <f t="shared" si="0"/>
        <v>0</v>
      </c>
      <c r="J12" s="5">
        <v>0</v>
      </c>
      <c r="K12" s="6">
        <v>0</v>
      </c>
      <c r="L12" s="32">
        <f t="shared" si="1"/>
        <v>0</v>
      </c>
    </row>
    <row r="13" spans="1:12" ht="12.75" customHeight="1" x14ac:dyDescent="0.2">
      <c r="A13" s="305" t="s">
        <v>191</v>
      </c>
      <c r="B13" s="306"/>
      <c r="C13" s="306"/>
      <c r="D13" s="306"/>
      <c r="E13" s="307"/>
      <c r="F13" s="10">
        <v>130</v>
      </c>
      <c r="G13" s="5">
        <v>275869.32999999996</v>
      </c>
      <c r="H13" s="6">
        <v>-47949009.700000048</v>
      </c>
      <c r="I13" s="32">
        <f t="shared" si="0"/>
        <v>-47673140.370000049</v>
      </c>
      <c r="J13" s="5">
        <v>223473.28</v>
      </c>
      <c r="K13" s="6">
        <v>-9803304.9699999988</v>
      </c>
      <c r="L13" s="32">
        <f t="shared" si="1"/>
        <v>-9579831.6899999995</v>
      </c>
    </row>
    <row r="14" spans="1:12" ht="12.75" customHeight="1" x14ac:dyDescent="0.2">
      <c r="A14" s="305" t="s">
        <v>192</v>
      </c>
      <c r="B14" s="306"/>
      <c r="C14" s="306"/>
      <c r="D14" s="306"/>
      <c r="E14" s="307"/>
      <c r="F14" s="10">
        <v>131</v>
      </c>
      <c r="G14" s="5">
        <v>-23850.219999999994</v>
      </c>
      <c r="H14" s="6">
        <v>-11027280.760000005</v>
      </c>
      <c r="I14" s="32">
        <f t="shared" si="0"/>
        <v>-11051130.980000006</v>
      </c>
      <c r="J14" s="5">
        <v>-20182.230000000003</v>
      </c>
      <c r="K14" s="6">
        <v>-9664810.6900000051</v>
      </c>
      <c r="L14" s="32">
        <f t="shared" si="1"/>
        <v>-9684992.9200000055</v>
      </c>
    </row>
    <row r="15" spans="1:12" ht="12.75" customHeight="1" x14ac:dyDescent="0.2">
      <c r="A15" s="305" t="s">
        <v>193</v>
      </c>
      <c r="B15" s="306"/>
      <c r="C15" s="306"/>
      <c r="D15" s="306"/>
      <c r="E15" s="307"/>
      <c r="F15" s="10">
        <v>132</v>
      </c>
      <c r="G15" s="5">
        <v>0</v>
      </c>
      <c r="H15" s="6">
        <v>0</v>
      </c>
      <c r="I15" s="32">
        <f t="shared" si="0"/>
        <v>0</v>
      </c>
      <c r="J15" s="5">
        <v>0</v>
      </c>
      <c r="K15" s="6">
        <v>0</v>
      </c>
      <c r="L15" s="32">
        <f t="shared" si="1"/>
        <v>0</v>
      </c>
    </row>
    <row r="16" spans="1:12" ht="24.75" customHeight="1" x14ac:dyDescent="0.2">
      <c r="A16" s="308" t="s">
        <v>194</v>
      </c>
      <c r="B16" s="306"/>
      <c r="C16" s="306"/>
      <c r="D16" s="306"/>
      <c r="E16" s="307"/>
      <c r="F16" s="10">
        <v>133</v>
      </c>
      <c r="G16" s="163">
        <f>G17+G18+G22+G23+G24+G28+G29</f>
        <v>19834099.269999996</v>
      </c>
      <c r="H16" s="164">
        <f>H17+H18+H22+H23+H24+H28+H29</f>
        <v>76097179.249999985</v>
      </c>
      <c r="I16" s="32">
        <f t="shared" si="0"/>
        <v>95931278.519999981</v>
      </c>
      <c r="J16" s="163">
        <f>J17+J18+J22+J23+J24+J28+J29</f>
        <v>25125169.050000004</v>
      </c>
      <c r="K16" s="164">
        <f>K17+K18+K22+K23+K24+K28+K29</f>
        <v>56809138.979999997</v>
      </c>
      <c r="L16" s="32">
        <f t="shared" si="1"/>
        <v>81934308.030000001</v>
      </c>
    </row>
    <row r="17" spans="1:12" ht="27" customHeight="1" x14ac:dyDescent="0.2">
      <c r="A17" s="305" t="s">
        <v>195</v>
      </c>
      <c r="B17" s="306"/>
      <c r="C17" s="306"/>
      <c r="D17" s="306"/>
      <c r="E17" s="307"/>
      <c r="F17" s="10">
        <v>134</v>
      </c>
      <c r="G17" s="5">
        <v>0</v>
      </c>
      <c r="H17" s="6">
        <v>45311236.950000003</v>
      </c>
      <c r="I17" s="32">
        <f t="shared" si="0"/>
        <v>45311236.950000003</v>
      </c>
      <c r="J17" s="5">
        <v>0</v>
      </c>
      <c r="K17" s="6">
        <v>22152981.359999999</v>
      </c>
      <c r="L17" s="32">
        <f t="shared" si="1"/>
        <v>22152981.359999999</v>
      </c>
    </row>
    <row r="18" spans="1:12" ht="26.25" customHeight="1" x14ac:dyDescent="0.2">
      <c r="A18" s="305" t="s">
        <v>196</v>
      </c>
      <c r="B18" s="306"/>
      <c r="C18" s="306"/>
      <c r="D18" s="306"/>
      <c r="E18" s="307"/>
      <c r="F18" s="10">
        <v>135</v>
      </c>
      <c r="G18" s="163">
        <f>SUM(G19:G21)</f>
        <v>0</v>
      </c>
      <c r="H18" s="164">
        <f>SUM(H19:H21)</f>
        <v>5292343.25</v>
      </c>
      <c r="I18" s="32">
        <f t="shared" si="0"/>
        <v>5292343.25</v>
      </c>
      <c r="J18" s="163">
        <f>SUM(J19:J21)</f>
        <v>0</v>
      </c>
      <c r="K18" s="164">
        <f>SUM(K19:K21)</f>
        <v>6486939.1599999992</v>
      </c>
      <c r="L18" s="32">
        <f t="shared" si="1"/>
        <v>6486939.1599999992</v>
      </c>
    </row>
    <row r="19" spans="1:12" ht="12.75" customHeight="1" x14ac:dyDescent="0.2">
      <c r="A19" s="305" t="s">
        <v>197</v>
      </c>
      <c r="B19" s="306"/>
      <c r="C19" s="306"/>
      <c r="D19" s="306"/>
      <c r="E19" s="307"/>
      <c r="F19" s="10">
        <v>136</v>
      </c>
      <c r="G19" s="5">
        <v>0</v>
      </c>
      <c r="H19" s="6">
        <v>5286554.26</v>
      </c>
      <c r="I19" s="32">
        <f t="shared" si="0"/>
        <v>5286554.26</v>
      </c>
      <c r="J19" s="5">
        <v>0</v>
      </c>
      <c r="K19" s="6">
        <v>6486939.1599999992</v>
      </c>
      <c r="L19" s="32">
        <f t="shared" si="1"/>
        <v>6486939.1599999992</v>
      </c>
    </row>
    <row r="20" spans="1:12" ht="24" customHeight="1" x14ac:dyDescent="0.2">
      <c r="A20" s="305" t="s">
        <v>198</v>
      </c>
      <c r="B20" s="306"/>
      <c r="C20" s="306"/>
      <c r="D20" s="306"/>
      <c r="E20" s="307"/>
      <c r="F20" s="10">
        <v>137</v>
      </c>
      <c r="G20" s="5">
        <v>0</v>
      </c>
      <c r="H20" s="6">
        <v>0</v>
      </c>
      <c r="I20" s="32">
        <f t="shared" si="0"/>
        <v>0</v>
      </c>
      <c r="J20" s="5">
        <v>0</v>
      </c>
      <c r="K20" s="6">
        <v>0</v>
      </c>
      <c r="L20" s="32">
        <f t="shared" si="1"/>
        <v>0</v>
      </c>
    </row>
    <row r="21" spans="1:12" ht="12.75" customHeight="1" x14ac:dyDescent="0.2">
      <c r="A21" s="305" t="s">
        <v>199</v>
      </c>
      <c r="B21" s="306"/>
      <c r="C21" s="306"/>
      <c r="D21" s="306"/>
      <c r="E21" s="307"/>
      <c r="F21" s="10">
        <v>138</v>
      </c>
      <c r="G21" s="5">
        <v>0</v>
      </c>
      <c r="H21" s="6">
        <v>5788.99</v>
      </c>
      <c r="I21" s="32">
        <f t="shared" si="0"/>
        <v>5788.99</v>
      </c>
      <c r="J21" s="5">
        <v>0</v>
      </c>
      <c r="K21" s="6">
        <v>0</v>
      </c>
      <c r="L21" s="32">
        <f t="shared" si="1"/>
        <v>0</v>
      </c>
    </row>
    <row r="22" spans="1:12" ht="12.75" customHeight="1" x14ac:dyDescent="0.2">
      <c r="A22" s="305" t="s">
        <v>200</v>
      </c>
      <c r="B22" s="306"/>
      <c r="C22" s="306"/>
      <c r="D22" s="306"/>
      <c r="E22" s="307"/>
      <c r="F22" s="10">
        <v>139</v>
      </c>
      <c r="G22" s="5">
        <v>25140632.269999996</v>
      </c>
      <c r="H22" s="6">
        <v>26021649.089999996</v>
      </c>
      <c r="I22" s="32">
        <f t="shared" si="0"/>
        <v>51162281.359999992</v>
      </c>
      <c r="J22" s="5">
        <v>26751535.460000005</v>
      </c>
      <c r="K22" s="6">
        <v>23929557.920000002</v>
      </c>
      <c r="L22" s="32">
        <f t="shared" si="1"/>
        <v>50681093.38000001</v>
      </c>
    </row>
    <row r="23" spans="1:12" ht="24" customHeight="1" x14ac:dyDescent="0.2">
      <c r="A23" s="305" t="s">
        <v>201</v>
      </c>
      <c r="B23" s="306"/>
      <c r="C23" s="306"/>
      <c r="D23" s="306"/>
      <c r="E23" s="307"/>
      <c r="F23" s="10">
        <v>140</v>
      </c>
      <c r="G23" s="5">
        <v>25330.979999999981</v>
      </c>
      <c r="H23" s="6">
        <v>-584475.98</v>
      </c>
      <c r="I23" s="32">
        <f t="shared" si="0"/>
        <v>-559145</v>
      </c>
      <c r="J23" s="5">
        <v>871193.06</v>
      </c>
      <c r="K23" s="6">
        <v>3319627.9299999997</v>
      </c>
      <c r="L23" s="32">
        <f t="shared" si="1"/>
        <v>4190820.9899999998</v>
      </c>
    </row>
    <row r="24" spans="1:12" ht="23.25" customHeight="1" x14ac:dyDescent="0.2">
      <c r="A24" s="305" t="s">
        <v>202</v>
      </c>
      <c r="B24" s="306"/>
      <c r="C24" s="306"/>
      <c r="D24" s="306"/>
      <c r="E24" s="307"/>
      <c r="F24" s="10">
        <v>141</v>
      </c>
      <c r="G24" s="163">
        <f>SUM(G25:G27)</f>
        <v>369572.11</v>
      </c>
      <c r="H24" s="164">
        <f>SUM(H25:H27)</f>
        <v>967071.91999999993</v>
      </c>
      <c r="I24" s="32">
        <f t="shared" si="0"/>
        <v>1336644.0299999998</v>
      </c>
      <c r="J24" s="163">
        <f>SUM(J25:J27)</f>
        <v>957495.42</v>
      </c>
      <c r="K24" s="164">
        <f>SUM(K25:K27)</f>
        <v>1182256.21</v>
      </c>
      <c r="L24" s="32">
        <f t="shared" si="1"/>
        <v>2139751.63</v>
      </c>
    </row>
    <row r="25" spans="1:12" ht="12.75" customHeight="1" x14ac:dyDescent="0.2">
      <c r="A25" s="305" t="s">
        <v>203</v>
      </c>
      <c r="B25" s="306"/>
      <c r="C25" s="306"/>
      <c r="D25" s="306"/>
      <c r="E25" s="307"/>
      <c r="F25" s="10">
        <v>142</v>
      </c>
      <c r="G25" s="5">
        <v>369572.11</v>
      </c>
      <c r="H25" s="6">
        <v>755833.89999999991</v>
      </c>
      <c r="I25" s="32">
        <f t="shared" si="0"/>
        <v>1125406.0099999998</v>
      </c>
      <c r="J25" s="5">
        <v>957495.42</v>
      </c>
      <c r="K25" s="6">
        <v>1167964.21</v>
      </c>
      <c r="L25" s="32">
        <f t="shared" si="1"/>
        <v>2125459.63</v>
      </c>
    </row>
    <row r="26" spans="1:12" ht="12.75" customHeight="1" x14ac:dyDescent="0.2">
      <c r="A26" s="305" t="s">
        <v>204</v>
      </c>
      <c r="B26" s="306"/>
      <c r="C26" s="306"/>
      <c r="D26" s="306"/>
      <c r="E26" s="307"/>
      <c r="F26" s="10">
        <v>143</v>
      </c>
      <c r="G26" s="5">
        <v>0</v>
      </c>
      <c r="H26" s="6">
        <v>211238.02000000002</v>
      </c>
      <c r="I26" s="32">
        <f t="shared" si="0"/>
        <v>211238.02000000002</v>
      </c>
      <c r="J26" s="5">
        <v>0</v>
      </c>
      <c r="K26" s="6">
        <v>14292</v>
      </c>
      <c r="L26" s="32">
        <f t="shared" si="1"/>
        <v>14292</v>
      </c>
    </row>
    <row r="27" spans="1:12" ht="12.75" customHeight="1" x14ac:dyDescent="0.2">
      <c r="A27" s="305" t="s">
        <v>205</v>
      </c>
      <c r="B27" s="306"/>
      <c r="C27" s="306"/>
      <c r="D27" s="306"/>
      <c r="E27" s="307"/>
      <c r="F27" s="10">
        <v>144</v>
      </c>
      <c r="G27" s="5">
        <v>0</v>
      </c>
      <c r="H27" s="6">
        <v>0</v>
      </c>
      <c r="I27" s="32">
        <f t="shared" si="0"/>
        <v>0</v>
      </c>
      <c r="J27" s="5">
        <v>0</v>
      </c>
      <c r="K27" s="6">
        <v>0</v>
      </c>
      <c r="L27" s="32">
        <f t="shared" si="1"/>
        <v>0</v>
      </c>
    </row>
    <row r="28" spans="1:12" ht="12.75" customHeight="1" x14ac:dyDescent="0.2">
      <c r="A28" s="305" t="s">
        <v>206</v>
      </c>
      <c r="B28" s="306"/>
      <c r="C28" s="306"/>
      <c r="D28" s="306"/>
      <c r="E28" s="307"/>
      <c r="F28" s="10">
        <v>145</v>
      </c>
      <c r="G28" s="5">
        <v>-5832061.7400000002</v>
      </c>
      <c r="H28" s="6">
        <v>-4696502.4800000004</v>
      </c>
      <c r="I28" s="32">
        <f t="shared" si="0"/>
        <v>-10528564.220000001</v>
      </c>
      <c r="J28" s="5">
        <v>-3537706.39</v>
      </c>
      <c r="K28" s="6">
        <v>-1635576.51</v>
      </c>
      <c r="L28" s="32">
        <f t="shared" si="1"/>
        <v>-5173282.9000000004</v>
      </c>
    </row>
    <row r="29" spans="1:12" ht="12.75" customHeight="1" x14ac:dyDescent="0.2">
      <c r="A29" s="305" t="s">
        <v>207</v>
      </c>
      <c r="B29" s="306"/>
      <c r="C29" s="306"/>
      <c r="D29" s="306"/>
      <c r="E29" s="307"/>
      <c r="F29" s="10">
        <v>146</v>
      </c>
      <c r="G29" s="5">
        <v>130625.65000000002</v>
      </c>
      <c r="H29" s="6">
        <v>3785856.5000000005</v>
      </c>
      <c r="I29" s="32">
        <f t="shared" si="0"/>
        <v>3916482.1500000004</v>
      </c>
      <c r="J29" s="5">
        <v>82651.5</v>
      </c>
      <c r="K29" s="6">
        <v>1373352.91</v>
      </c>
      <c r="L29" s="32">
        <f t="shared" si="1"/>
        <v>1456004.41</v>
      </c>
    </row>
    <row r="30" spans="1:12" ht="12.75" customHeight="1" x14ac:dyDescent="0.2">
      <c r="A30" s="308" t="s">
        <v>208</v>
      </c>
      <c r="B30" s="306"/>
      <c r="C30" s="306"/>
      <c r="D30" s="306"/>
      <c r="E30" s="307"/>
      <c r="F30" s="10">
        <v>147</v>
      </c>
      <c r="G30" s="5">
        <v>5230.2699999999995</v>
      </c>
      <c r="H30" s="6">
        <v>6864405.3199999994</v>
      </c>
      <c r="I30" s="32">
        <f t="shared" si="0"/>
        <v>6869635.5899999989</v>
      </c>
      <c r="J30" s="5">
        <v>1836.1000000000004</v>
      </c>
      <c r="K30" s="6">
        <v>5298278.6199999992</v>
      </c>
      <c r="L30" s="32">
        <f t="shared" si="1"/>
        <v>5300114.7199999988</v>
      </c>
    </row>
    <row r="31" spans="1:12" ht="15" customHeight="1" x14ac:dyDescent="0.2">
      <c r="A31" s="308" t="s">
        <v>209</v>
      </c>
      <c r="B31" s="306"/>
      <c r="C31" s="306"/>
      <c r="D31" s="306"/>
      <c r="E31" s="307"/>
      <c r="F31" s="10">
        <v>148</v>
      </c>
      <c r="G31" s="5">
        <v>12639.230000000001</v>
      </c>
      <c r="H31" s="6">
        <v>1588692.1600000001</v>
      </c>
      <c r="I31" s="32">
        <f t="shared" si="0"/>
        <v>1601331.3900000001</v>
      </c>
      <c r="J31" s="5">
        <v>43376.199999999983</v>
      </c>
      <c r="K31" s="6">
        <v>3780766.5000000019</v>
      </c>
      <c r="L31" s="32">
        <f t="shared" si="1"/>
        <v>3824142.700000002</v>
      </c>
    </row>
    <row r="32" spans="1:12" ht="12.75" customHeight="1" x14ac:dyDescent="0.2">
      <c r="A32" s="308" t="s">
        <v>210</v>
      </c>
      <c r="B32" s="306"/>
      <c r="C32" s="306"/>
      <c r="D32" s="306"/>
      <c r="E32" s="307"/>
      <c r="F32" s="10">
        <v>149</v>
      </c>
      <c r="G32" s="5">
        <v>1859577.1</v>
      </c>
      <c r="H32" s="6">
        <v>16141870.07</v>
      </c>
      <c r="I32" s="32">
        <f t="shared" si="0"/>
        <v>18001447.170000002</v>
      </c>
      <c r="J32" s="5">
        <v>2432614.5599999996</v>
      </c>
      <c r="K32" s="6">
        <v>26343090</v>
      </c>
      <c r="L32" s="32">
        <f t="shared" si="1"/>
        <v>28775704.559999999</v>
      </c>
    </row>
    <row r="33" spans="1:12" ht="12.75" customHeight="1" x14ac:dyDescent="0.2">
      <c r="A33" s="308" t="s">
        <v>211</v>
      </c>
      <c r="B33" s="306"/>
      <c r="C33" s="306"/>
      <c r="D33" s="306"/>
      <c r="E33" s="307"/>
      <c r="F33" s="10">
        <v>150</v>
      </c>
      <c r="G33" s="163">
        <f>G34+G38</f>
        <v>-97728399.989999995</v>
      </c>
      <c r="H33" s="164">
        <f>H34+H38</f>
        <v>-255528485.36000004</v>
      </c>
      <c r="I33" s="32">
        <f t="shared" si="0"/>
        <v>-353256885.35000002</v>
      </c>
      <c r="J33" s="163">
        <f>J34+J38</f>
        <v>-69266130.990000024</v>
      </c>
      <c r="K33" s="164">
        <f>K34+K38</f>
        <v>-228851038.65000004</v>
      </c>
      <c r="L33" s="32">
        <f t="shared" si="1"/>
        <v>-298117169.64000005</v>
      </c>
    </row>
    <row r="34" spans="1:12" ht="12.75" customHeight="1" x14ac:dyDescent="0.2">
      <c r="A34" s="305" t="s">
        <v>212</v>
      </c>
      <c r="B34" s="306"/>
      <c r="C34" s="306"/>
      <c r="D34" s="306"/>
      <c r="E34" s="307"/>
      <c r="F34" s="10">
        <v>151</v>
      </c>
      <c r="G34" s="163">
        <f>SUM(G35:G37)</f>
        <v>-98572277.319999993</v>
      </c>
      <c r="H34" s="164">
        <f>SUM(H35:H37)</f>
        <v>-242640312.27000004</v>
      </c>
      <c r="I34" s="32">
        <f t="shared" si="0"/>
        <v>-341212589.59000003</v>
      </c>
      <c r="J34" s="163">
        <f>SUM(J35:J37)</f>
        <v>-69890529.01000002</v>
      </c>
      <c r="K34" s="164">
        <f>SUM(K35:K37)</f>
        <v>-208623383.92000005</v>
      </c>
      <c r="L34" s="32">
        <f t="shared" si="1"/>
        <v>-278513912.93000007</v>
      </c>
    </row>
    <row r="35" spans="1:12" ht="12.75" customHeight="1" x14ac:dyDescent="0.2">
      <c r="A35" s="305" t="s">
        <v>213</v>
      </c>
      <c r="B35" s="306"/>
      <c r="C35" s="306"/>
      <c r="D35" s="306"/>
      <c r="E35" s="307"/>
      <c r="F35" s="10">
        <v>152</v>
      </c>
      <c r="G35" s="5">
        <v>-98572277.319999993</v>
      </c>
      <c r="H35" s="6">
        <v>-334527869.75000006</v>
      </c>
      <c r="I35" s="32">
        <f t="shared" si="0"/>
        <v>-433100147.07000005</v>
      </c>
      <c r="J35" s="5">
        <v>-69890529.01000002</v>
      </c>
      <c r="K35" s="6">
        <v>-268585887.83000004</v>
      </c>
      <c r="L35" s="32">
        <f t="shared" si="1"/>
        <v>-338476416.84000003</v>
      </c>
    </row>
    <row r="36" spans="1:12" ht="12.75" customHeight="1" x14ac:dyDescent="0.2">
      <c r="A36" s="305" t="s">
        <v>214</v>
      </c>
      <c r="B36" s="306"/>
      <c r="C36" s="306"/>
      <c r="D36" s="306"/>
      <c r="E36" s="307"/>
      <c r="F36" s="10">
        <v>153</v>
      </c>
      <c r="G36" s="5">
        <v>0</v>
      </c>
      <c r="H36" s="6">
        <v>0</v>
      </c>
      <c r="I36" s="32">
        <f t="shared" si="0"/>
        <v>0</v>
      </c>
      <c r="J36" s="5">
        <v>0</v>
      </c>
      <c r="K36" s="6">
        <v>0</v>
      </c>
      <c r="L36" s="32">
        <f t="shared" si="1"/>
        <v>0</v>
      </c>
    </row>
    <row r="37" spans="1:12" ht="12.75" customHeight="1" x14ac:dyDescent="0.2">
      <c r="A37" s="305" t="s">
        <v>215</v>
      </c>
      <c r="B37" s="306"/>
      <c r="C37" s="306"/>
      <c r="D37" s="306"/>
      <c r="E37" s="307"/>
      <c r="F37" s="10">
        <v>154</v>
      </c>
      <c r="G37" s="5">
        <v>0</v>
      </c>
      <c r="H37" s="6">
        <v>91887557.480000004</v>
      </c>
      <c r="I37" s="32">
        <f t="shared" si="0"/>
        <v>91887557.480000004</v>
      </c>
      <c r="J37" s="5">
        <v>0</v>
      </c>
      <c r="K37" s="6">
        <v>59962503.910000004</v>
      </c>
      <c r="L37" s="32">
        <f t="shared" si="1"/>
        <v>59962503.910000004</v>
      </c>
    </row>
    <row r="38" spans="1:12" ht="12.75" customHeight="1" x14ac:dyDescent="0.2">
      <c r="A38" s="305" t="s">
        <v>216</v>
      </c>
      <c r="B38" s="306"/>
      <c r="C38" s="306"/>
      <c r="D38" s="306"/>
      <c r="E38" s="307"/>
      <c r="F38" s="10">
        <v>155</v>
      </c>
      <c r="G38" s="163">
        <f>SUM(G39:G41)</f>
        <v>843877.33000000007</v>
      </c>
      <c r="H38" s="164">
        <f>SUM(H39:H41)</f>
        <v>-12888173.09</v>
      </c>
      <c r="I38" s="32">
        <f t="shared" si="0"/>
        <v>-12044295.76</v>
      </c>
      <c r="J38" s="163">
        <f>SUM(J39:J41)</f>
        <v>624398.02</v>
      </c>
      <c r="K38" s="164">
        <f>SUM(K39:K41)</f>
        <v>-20227654.73</v>
      </c>
      <c r="L38" s="32">
        <f t="shared" si="1"/>
        <v>-19603256.710000001</v>
      </c>
    </row>
    <row r="39" spans="1:12" ht="12.75" customHeight="1" x14ac:dyDescent="0.2">
      <c r="A39" s="305" t="s">
        <v>217</v>
      </c>
      <c r="B39" s="306"/>
      <c r="C39" s="306"/>
      <c r="D39" s="306"/>
      <c r="E39" s="307"/>
      <c r="F39" s="10">
        <v>156</v>
      </c>
      <c r="G39" s="5">
        <v>843877.33000000007</v>
      </c>
      <c r="H39" s="6">
        <v>14660036</v>
      </c>
      <c r="I39" s="32">
        <f t="shared" si="0"/>
        <v>15503913.33</v>
      </c>
      <c r="J39" s="5">
        <v>624398.02</v>
      </c>
      <c r="K39" s="6">
        <v>-28848444.440000001</v>
      </c>
      <c r="L39" s="32">
        <f t="shared" si="1"/>
        <v>-28224046.420000002</v>
      </c>
    </row>
    <row r="40" spans="1:12" ht="12.75" customHeight="1" x14ac:dyDescent="0.2">
      <c r="A40" s="305" t="s">
        <v>218</v>
      </c>
      <c r="B40" s="306"/>
      <c r="C40" s="306"/>
      <c r="D40" s="306"/>
      <c r="E40" s="307"/>
      <c r="F40" s="10">
        <v>157</v>
      </c>
      <c r="G40" s="5">
        <v>0</v>
      </c>
      <c r="H40" s="6">
        <v>0</v>
      </c>
      <c r="I40" s="32">
        <f t="shared" si="0"/>
        <v>0</v>
      </c>
      <c r="J40" s="5">
        <v>0</v>
      </c>
      <c r="K40" s="6">
        <v>0</v>
      </c>
      <c r="L40" s="32">
        <f t="shared" si="1"/>
        <v>0</v>
      </c>
    </row>
    <row r="41" spans="1:12" ht="12.75" customHeight="1" x14ac:dyDescent="0.2">
      <c r="A41" s="305" t="s">
        <v>219</v>
      </c>
      <c r="B41" s="306"/>
      <c r="C41" s="306"/>
      <c r="D41" s="306"/>
      <c r="E41" s="307"/>
      <c r="F41" s="10">
        <v>158</v>
      </c>
      <c r="G41" s="5">
        <v>0</v>
      </c>
      <c r="H41" s="6">
        <v>-27548209.09</v>
      </c>
      <c r="I41" s="32">
        <f t="shared" si="0"/>
        <v>-27548209.09</v>
      </c>
      <c r="J41" s="5">
        <v>0</v>
      </c>
      <c r="K41" s="6">
        <v>8620789.7100000009</v>
      </c>
      <c r="L41" s="32">
        <f t="shared" si="1"/>
        <v>8620789.7100000009</v>
      </c>
    </row>
    <row r="42" spans="1:12" ht="26.25" customHeight="1" x14ac:dyDescent="0.2">
      <c r="A42" s="308" t="s">
        <v>220</v>
      </c>
      <c r="B42" s="306"/>
      <c r="C42" s="306"/>
      <c r="D42" s="306"/>
      <c r="E42" s="307"/>
      <c r="F42" s="10">
        <v>159</v>
      </c>
      <c r="G42" s="163">
        <f>G43+G46</f>
        <v>25893472.16</v>
      </c>
      <c r="H42" s="164">
        <f>H43+H46</f>
        <v>0</v>
      </c>
      <c r="I42" s="32">
        <f t="shared" si="0"/>
        <v>25893472.16</v>
      </c>
      <c r="J42" s="163">
        <f>J43+J46</f>
        <v>-10842670.899999995</v>
      </c>
      <c r="K42" s="164">
        <f>K43+K46</f>
        <v>-41100000</v>
      </c>
      <c r="L42" s="32">
        <f t="shared" si="1"/>
        <v>-51942670.899999991</v>
      </c>
    </row>
    <row r="43" spans="1:12" ht="16.5" customHeight="1" x14ac:dyDescent="0.2">
      <c r="A43" s="305" t="s">
        <v>221</v>
      </c>
      <c r="B43" s="306"/>
      <c r="C43" s="306"/>
      <c r="D43" s="306"/>
      <c r="E43" s="307"/>
      <c r="F43" s="10">
        <v>160</v>
      </c>
      <c r="G43" s="163">
        <f>SUM(G44:G45)</f>
        <v>25893472.16</v>
      </c>
      <c r="H43" s="164">
        <f>SUM(H44:H45)</f>
        <v>0</v>
      </c>
      <c r="I43" s="32">
        <f t="shared" si="0"/>
        <v>25893472.16</v>
      </c>
      <c r="J43" s="163">
        <f>SUM(J44:J45)</f>
        <v>-10842670.899999995</v>
      </c>
      <c r="K43" s="164">
        <f>SUM(K44:K45)</f>
        <v>0</v>
      </c>
      <c r="L43" s="32">
        <f t="shared" si="1"/>
        <v>-10842670.899999995</v>
      </c>
    </row>
    <row r="44" spans="1:12" ht="12.75" customHeight="1" x14ac:dyDescent="0.2">
      <c r="A44" s="305" t="s">
        <v>222</v>
      </c>
      <c r="B44" s="306"/>
      <c r="C44" s="306"/>
      <c r="D44" s="306"/>
      <c r="E44" s="307"/>
      <c r="F44" s="10">
        <v>161</v>
      </c>
      <c r="G44" s="5">
        <v>25918359.010000002</v>
      </c>
      <c r="H44" s="6">
        <v>0</v>
      </c>
      <c r="I44" s="32">
        <f t="shared" si="0"/>
        <v>25918359.010000002</v>
      </c>
      <c r="J44" s="5">
        <v>-10823463.199999996</v>
      </c>
      <c r="K44" s="6">
        <v>0</v>
      </c>
      <c r="L44" s="32">
        <f t="shared" si="1"/>
        <v>-10823463.199999996</v>
      </c>
    </row>
    <row r="45" spans="1:12" ht="12.75" customHeight="1" x14ac:dyDescent="0.2">
      <c r="A45" s="305" t="s">
        <v>223</v>
      </c>
      <c r="B45" s="306"/>
      <c r="C45" s="306"/>
      <c r="D45" s="306"/>
      <c r="E45" s="307"/>
      <c r="F45" s="10">
        <v>162</v>
      </c>
      <c r="G45" s="5">
        <v>-24886.85</v>
      </c>
      <c r="H45" s="6">
        <v>0</v>
      </c>
      <c r="I45" s="32">
        <f t="shared" si="0"/>
        <v>-24886.85</v>
      </c>
      <c r="J45" s="5">
        <v>-19207.7</v>
      </c>
      <c r="K45" s="6">
        <v>0</v>
      </c>
      <c r="L45" s="32">
        <f t="shared" si="1"/>
        <v>-19207.7</v>
      </c>
    </row>
    <row r="46" spans="1:12" ht="24.75" customHeight="1" x14ac:dyDescent="0.2">
      <c r="A46" s="305" t="s">
        <v>224</v>
      </c>
      <c r="B46" s="306"/>
      <c r="C46" s="306"/>
      <c r="D46" s="306"/>
      <c r="E46" s="307"/>
      <c r="F46" s="10">
        <v>163</v>
      </c>
      <c r="G46" s="163">
        <f>SUM(G47:G49)</f>
        <v>0</v>
      </c>
      <c r="H46" s="164">
        <f>SUM(H47:H49)</f>
        <v>0</v>
      </c>
      <c r="I46" s="32">
        <f t="shared" si="0"/>
        <v>0</v>
      </c>
      <c r="J46" s="163">
        <f>SUM(J47:J49)</f>
        <v>0</v>
      </c>
      <c r="K46" s="164">
        <f>SUM(K47:K49)</f>
        <v>-41100000</v>
      </c>
      <c r="L46" s="32">
        <f t="shared" si="1"/>
        <v>-41100000</v>
      </c>
    </row>
    <row r="47" spans="1:12" ht="12.75" customHeight="1" x14ac:dyDescent="0.2">
      <c r="A47" s="305" t="s">
        <v>217</v>
      </c>
      <c r="B47" s="306"/>
      <c r="C47" s="306"/>
      <c r="D47" s="306"/>
      <c r="E47" s="307"/>
      <c r="F47" s="10">
        <v>164</v>
      </c>
      <c r="G47" s="5"/>
      <c r="H47" s="6"/>
      <c r="I47" s="32">
        <f t="shared" si="0"/>
        <v>0</v>
      </c>
      <c r="J47" s="5">
        <v>0</v>
      </c>
      <c r="K47" s="6">
        <v>-41100000</v>
      </c>
      <c r="L47" s="32">
        <f t="shared" si="1"/>
        <v>-41100000</v>
      </c>
    </row>
    <row r="48" spans="1:12" ht="12.75" customHeight="1" x14ac:dyDescent="0.2">
      <c r="A48" s="305" t="s">
        <v>218</v>
      </c>
      <c r="B48" s="306"/>
      <c r="C48" s="306"/>
      <c r="D48" s="306"/>
      <c r="E48" s="307"/>
      <c r="F48" s="10">
        <v>165</v>
      </c>
      <c r="G48" s="5"/>
      <c r="H48" s="6"/>
      <c r="I48" s="32">
        <f t="shared" si="0"/>
        <v>0</v>
      </c>
      <c r="J48" s="5">
        <v>0</v>
      </c>
      <c r="K48" s="6">
        <v>0</v>
      </c>
      <c r="L48" s="32">
        <f t="shared" si="1"/>
        <v>0</v>
      </c>
    </row>
    <row r="49" spans="1:12" ht="12.75" customHeight="1" x14ac:dyDescent="0.2">
      <c r="A49" s="305" t="s">
        <v>219</v>
      </c>
      <c r="B49" s="306"/>
      <c r="C49" s="306"/>
      <c r="D49" s="306"/>
      <c r="E49" s="307"/>
      <c r="F49" s="10">
        <v>166</v>
      </c>
      <c r="G49" s="5"/>
      <c r="H49" s="6"/>
      <c r="I49" s="32">
        <f t="shared" si="0"/>
        <v>0</v>
      </c>
      <c r="J49" s="5">
        <v>0</v>
      </c>
      <c r="K49" s="6">
        <v>0</v>
      </c>
      <c r="L49" s="32">
        <f t="shared" si="1"/>
        <v>0</v>
      </c>
    </row>
    <row r="50" spans="1:12" ht="36" customHeight="1" x14ac:dyDescent="0.2">
      <c r="A50" s="335" t="s">
        <v>225</v>
      </c>
      <c r="B50" s="336"/>
      <c r="C50" s="336"/>
      <c r="D50" s="336"/>
      <c r="E50" s="337"/>
      <c r="F50" s="10">
        <v>167</v>
      </c>
      <c r="G50" s="163">
        <f>SUM(G51:G53)</f>
        <v>945117.01</v>
      </c>
      <c r="H50" s="164">
        <f>SUM(H51:H53)</f>
        <v>0</v>
      </c>
      <c r="I50" s="32">
        <f t="shared" si="0"/>
        <v>945117.01</v>
      </c>
      <c r="J50" s="163">
        <f>SUM(J51:J53)</f>
        <v>952054.24</v>
      </c>
      <c r="K50" s="164">
        <f>SUM(K51:K53)</f>
        <v>0</v>
      </c>
      <c r="L50" s="32">
        <f t="shared" si="1"/>
        <v>952054.24</v>
      </c>
    </row>
    <row r="51" spans="1:12" ht="12.75" customHeight="1" x14ac:dyDescent="0.2">
      <c r="A51" s="305" t="s">
        <v>226</v>
      </c>
      <c r="B51" s="306"/>
      <c r="C51" s="306"/>
      <c r="D51" s="306"/>
      <c r="E51" s="307"/>
      <c r="F51" s="10">
        <v>168</v>
      </c>
      <c r="G51" s="5">
        <v>945117.01</v>
      </c>
      <c r="H51" s="6">
        <v>0</v>
      </c>
      <c r="I51" s="32">
        <f t="shared" si="0"/>
        <v>945117.01</v>
      </c>
      <c r="J51" s="5">
        <v>952054.24</v>
      </c>
      <c r="K51" s="6">
        <v>0</v>
      </c>
      <c r="L51" s="32">
        <f t="shared" si="1"/>
        <v>952054.24</v>
      </c>
    </row>
    <row r="52" spans="1:12" ht="12.75" customHeight="1" x14ac:dyDescent="0.2">
      <c r="A52" s="305" t="s">
        <v>227</v>
      </c>
      <c r="B52" s="306"/>
      <c r="C52" s="306"/>
      <c r="D52" s="306"/>
      <c r="E52" s="307"/>
      <c r="F52" s="10">
        <v>169</v>
      </c>
      <c r="G52" s="5">
        <v>0</v>
      </c>
      <c r="H52" s="6">
        <v>0</v>
      </c>
      <c r="I52" s="32">
        <f t="shared" si="0"/>
        <v>0</v>
      </c>
      <c r="J52" s="5">
        <v>0</v>
      </c>
      <c r="K52" s="6">
        <v>0</v>
      </c>
      <c r="L52" s="32">
        <f t="shared" si="1"/>
        <v>0</v>
      </c>
    </row>
    <row r="53" spans="1:12" ht="12.75" customHeight="1" x14ac:dyDescent="0.2">
      <c r="A53" s="305" t="s">
        <v>228</v>
      </c>
      <c r="B53" s="306"/>
      <c r="C53" s="306"/>
      <c r="D53" s="306"/>
      <c r="E53" s="307"/>
      <c r="F53" s="10">
        <v>170</v>
      </c>
      <c r="G53" s="5">
        <v>0</v>
      </c>
      <c r="H53" s="6">
        <v>0</v>
      </c>
      <c r="I53" s="32">
        <f t="shared" si="0"/>
        <v>0</v>
      </c>
      <c r="J53" s="5">
        <v>0</v>
      </c>
      <c r="K53" s="6">
        <v>0</v>
      </c>
      <c r="L53" s="32">
        <f t="shared" si="1"/>
        <v>0</v>
      </c>
    </row>
    <row r="54" spans="1:12" ht="33" customHeight="1" x14ac:dyDescent="0.2">
      <c r="A54" s="338" t="s">
        <v>229</v>
      </c>
      <c r="B54" s="315"/>
      <c r="C54" s="315"/>
      <c r="D54" s="315"/>
      <c r="E54" s="316"/>
      <c r="F54" s="10">
        <v>171</v>
      </c>
      <c r="G54" s="163">
        <f>SUM(G55:G56)</f>
        <v>0</v>
      </c>
      <c r="H54" s="164">
        <f>SUM(H55:H56)</f>
        <v>0</v>
      </c>
      <c r="I54" s="32">
        <f t="shared" si="0"/>
        <v>0</v>
      </c>
      <c r="J54" s="163">
        <f>SUM(J55:J56)</f>
        <v>0</v>
      </c>
      <c r="K54" s="164">
        <f>SUM(K55:K56)</f>
        <v>0</v>
      </c>
      <c r="L54" s="32">
        <f t="shared" si="1"/>
        <v>0</v>
      </c>
    </row>
    <row r="55" spans="1:12" ht="12.75" customHeight="1" x14ac:dyDescent="0.2">
      <c r="A55" s="305" t="s">
        <v>230</v>
      </c>
      <c r="B55" s="306"/>
      <c r="C55" s="306"/>
      <c r="D55" s="306"/>
      <c r="E55" s="307"/>
      <c r="F55" s="10">
        <v>172</v>
      </c>
      <c r="G55" s="5"/>
      <c r="H55" s="6"/>
      <c r="I55" s="32">
        <f t="shared" si="0"/>
        <v>0</v>
      </c>
      <c r="J55" s="5"/>
      <c r="K55" s="6"/>
      <c r="L55" s="32">
        <f t="shared" si="1"/>
        <v>0</v>
      </c>
    </row>
    <row r="56" spans="1:12" ht="12.75" customHeight="1" x14ac:dyDescent="0.2">
      <c r="A56" s="305" t="s">
        <v>231</v>
      </c>
      <c r="B56" s="306"/>
      <c r="C56" s="306"/>
      <c r="D56" s="306"/>
      <c r="E56" s="307"/>
      <c r="F56" s="10">
        <v>173</v>
      </c>
      <c r="G56" s="5"/>
      <c r="H56" s="6"/>
      <c r="I56" s="32">
        <f t="shared" si="0"/>
        <v>0</v>
      </c>
      <c r="J56" s="5"/>
      <c r="K56" s="6"/>
      <c r="L56" s="32">
        <f t="shared" si="1"/>
        <v>0</v>
      </c>
    </row>
    <row r="57" spans="1:12" ht="24.75" customHeight="1" x14ac:dyDescent="0.2">
      <c r="A57" s="308" t="s">
        <v>232</v>
      </c>
      <c r="B57" s="306"/>
      <c r="C57" s="306"/>
      <c r="D57" s="306"/>
      <c r="E57" s="307"/>
      <c r="F57" s="10">
        <v>174</v>
      </c>
      <c r="G57" s="163">
        <f>G58+G62</f>
        <v>-17613581.970000003</v>
      </c>
      <c r="H57" s="164">
        <f>H58+H62</f>
        <v>-228404143.42000002</v>
      </c>
      <c r="I57" s="32">
        <f t="shared" si="0"/>
        <v>-246017725.39000002</v>
      </c>
      <c r="J57" s="163">
        <f>J58+J62</f>
        <v>-21418168.75</v>
      </c>
      <c r="K57" s="164">
        <f>K58+K62</f>
        <v>-219575392.16000003</v>
      </c>
      <c r="L57" s="32">
        <f t="shared" si="1"/>
        <v>-240993560.91000003</v>
      </c>
    </row>
    <row r="58" spans="1:12" ht="12.75" customHeight="1" x14ac:dyDescent="0.2">
      <c r="A58" s="305" t="s">
        <v>233</v>
      </c>
      <c r="B58" s="306"/>
      <c r="C58" s="306"/>
      <c r="D58" s="306"/>
      <c r="E58" s="307"/>
      <c r="F58" s="10">
        <v>175</v>
      </c>
      <c r="G58" s="163">
        <f>SUM(G59:G61)</f>
        <v>-5796600.04</v>
      </c>
      <c r="H58" s="164">
        <f>SUM(H59:H61)</f>
        <v>-62696785.480000004</v>
      </c>
      <c r="I58" s="32">
        <f t="shared" si="0"/>
        <v>-68493385.520000011</v>
      </c>
      <c r="J58" s="163">
        <f>SUM(J59:J61)</f>
        <v>-3747336.95</v>
      </c>
      <c r="K58" s="164">
        <f>SUM(K59:K61)</f>
        <v>-54913402.68</v>
      </c>
      <c r="L58" s="32">
        <f t="shared" si="1"/>
        <v>-58660739.630000003</v>
      </c>
    </row>
    <row r="59" spans="1:12" ht="12.75" customHeight="1" x14ac:dyDescent="0.2">
      <c r="A59" s="305" t="s">
        <v>234</v>
      </c>
      <c r="B59" s="306"/>
      <c r="C59" s="306"/>
      <c r="D59" s="306"/>
      <c r="E59" s="307"/>
      <c r="F59" s="10">
        <v>176</v>
      </c>
      <c r="G59" s="5">
        <v>-3303970.92</v>
      </c>
      <c r="H59" s="6">
        <v>-44424746.219999999</v>
      </c>
      <c r="I59" s="32">
        <f t="shared" si="0"/>
        <v>-47728717.140000001</v>
      </c>
      <c r="J59" s="5">
        <v>-2702283.2800000003</v>
      </c>
      <c r="K59" s="6">
        <v>-44796435.890000001</v>
      </c>
      <c r="L59" s="32">
        <f t="shared" si="1"/>
        <v>-47498719.170000002</v>
      </c>
    </row>
    <row r="60" spans="1:12" ht="12.75" customHeight="1" x14ac:dyDescent="0.2">
      <c r="A60" s="305" t="s">
        <v>235</v>
      </c>
      <c r="B60" s="306"/>
      <c r="C60" s="306"/>
      <c r="D60" s="306"/>
      <c r="E60" s="307"/>
      <c r="F60" s="10">
        <v>177</v>
      </c>
      <c r="G60" s="5">
        <v>-2492629.12</v>
      </c>
      <c r="H60" s="6">
        <v>-18272039.260000002</v>
      </c>
      <c r="I60" s="32">
        <f t="shared" si="0"/>
        <v>-20764668.380000003</v>
      </c>
      <c r="J60" s="5">
        <v>-1045053.67</v>
      </c>
      <c r="K60" s="6">
        <v>-10116966.789999999</v>
      </c>
      <c r="L60" s="32">
        <f t="shared" si="1"/>
        <v>-11162020.459999999</v>
      </c>
    </row>
    <row r="61" spans="1:12" ht="12.75" customHeight="1" x14ac:dyDescent="0.2">
      <c r="A61" s="305" t="s">
        <v>236</v>
      </c>
      <c r="B61" s="306"/>
      <c r="C61" s="306"/>
      <c r="D61" s="306"/>
      <c r="E61" s="307"/>
      <c r="F61" s="10">
        <v>178</v>
      </c>
      <c r="G61" s="5">
        <v>0</v>
      </c>
      <c r="H61" s="6">
        <v>0</v>
      </c>
      <c r="I61" s="32">
        <f t="shared" si="0"/>
        <v>0</v>
      </c>
      <c r="J61" s="5">
        <v>0</v>
      </c>
      <c r="K61" s="6">
        <v>0</v>
      </c>
      <c r="L61" s="32">
        <f t="shared" si="1"/>
        <v>0</v>
      </c>
    </row>
    <row r="62" spans="1:12" ht="15" customHeight="1" x14ac:dyDescent="0.2">
      <c r="A62" s="305" t="s">
        <v>237</v>
      </c>
      <c r="B62" s="306"/>
      <c r="C62" s="306"/>
      <c r="D62" s="306"/>
      <c r="E62" s="307"/>
      <c r="F62" s="10">
        <v>179</v>
      </c>
      <c r="G62" s="163">
        <f>SUM(G63:G65)</f>
        <v>-11816981.930000002</v>
      </c>
      <c r="H62" s="164">
        <f>SUM(H63:H65)</f>
        <v>-165707357.94</v>
      </c>
      <c r="I62" s="32">
        <f t="shared" si="0"/>
        <v>-177524339.87</v>
      </c>
      <c r="J62" s="163">
        <f>SUM(J63:J65)</f>
        <v>-17670831.800000001</v>
      </c>
      <c r="K62" s="164">
        <f>SUM(K63:K65)</f>
        <v>-164661989.48000002</v>
      </c>
      <c r="L62" s="32">
        <f t="shared" si="1"/>
        <v>-182332821.28000003</v>
      </c>
    </row>
    <row r="63" spans="1:12" ht="12.75" customHeight="1" x14ac:dyDescent="0.2">
      <c r="A63" s="305" t="s">
        <v>238</v>
      </c>
      <c r="B63" s="306"/>
      <c r="C63" s="306"/>
      <c r="D63" s="306"/>
      <c r="E63" s="307"/>
      <c r="F63" s="10">
        <v>180</v>
      </c>
      <c r="G63" s="5">
        <v>-407649.10000000003</v>
      </c>
      <c r="H63" s="6">
        <v>-10998214.51</v>
      </c>
      <c r="I63" s="32">
        <f t="shared" si="0"/>
        <v>-11405863.609999999</v>
      </c>
      <c r="J63" s="5">
        <v>-406427.55</v>
      </c>
      <c r="K63" s="6">
        <v>-9885117.6600000001</v>
      </c>
      <c r="L63" s="32">
        <f t="shared" si="1"/>
        <v>-10291545.210000001</v>
      </c>
    </row>
    <row r="64" spans="1:12" ht="22.5" customHeight="1" x14ac:dyDescent="0.2">
      <c r="A64" s="305" t="s">
        <v>239</v>
      </c>
      <c r="B64" s="306"/>
      <c r="C64" s="306"/>
      <c r="D64" s="306"/>
      <c r="E64" s="307"/>
      <c r="F64" s="10">
        <v>181</v>
      </c>
      <c r="G64" s="5">
        <v>-11755727.330000002</v>
      </c>
      <c r="H64" s="6">
        <v>-87787180.290000007</v>
      </c>
      <c r="I64" s="32">
        <f t="shared" si="0"/>
        <v>-99542907.620000005</v>
      </c>
      <c r="J64" s="5">
        <v>-11050834.550000001</v>
      </c>
      <c r="K64" s="6">
        <v>-82258941.260000005</v>
      </c>
      <c r="L64" s="32">
        <f t="shared" si="1"/>
        <v>-93309775.810000002</v>
      </c>
    </row>
    <row r="65" spans="1:12" ht="12.75" customHeight="1" x14ac:dyDescent="0.2">
      <c r="A65" s="305" t="s">
        <v>240</v>
      </c>
      <c r="B65" s="306"/>
      <c r="C65" s="306"/>
      <c r="D65" s="306"/>
      <c r="E65" s="307"/>
      <c r="F65" s="10">
        <v>182</v>
      </c>
      <c r="G65" s="5">
        <v>346394.5</v>
      </c>
      <c r="H65" s="6">
        <v>-66921963.140000001</v>
      </c>
      <c r="I65" s="32">
        <f t="shared" si="0"/>
        <v>-66575568.640000001</v>
      </c>
      <c r="J65" s="5">
        <v>-6213569.7000000002</v>
      </c>
      <c r="K65" s="6">
        <v>-72517930.560000002</v>
      </c>
      <c r="L65" s="32">
        <f t="shared" si="1"/>
        <v>-78731500.260000005</v>
      </c>
    </row>
    <row r="66" spans="1:12" ht="12.75" customHeight="1" x14ac:dyDescent="0.2">
      <c r="A66" s="308" t="s">
        <v>241</v>
      </c>
      <c r="B66" s="306"/>
      <c r="C66" s="306"/>
      <c r="D66" s="306"/>
      <c r="E66" s="307"/>
      <c r="F66" s="10">
        <v>183</v>
      </c>
      <c r="G66" s="179">
        <f>SUM(G67:G73)</f>
        <v>-18350720.370000001</v>
      </c>
      <c r="H66" s="179">
        <f>SUM(H67:H73)</f>
        <v>-17217563.400000006</v>
      </c>
      <c r="I66" s="32">
        <f t="shared" si="0"/>
        <v>-35568283.770000011</v>
      </c>
      <c r="J66" s="163">
        <f>SUM(J67:J73)</f>
        <v>-13403309.709999999</v>
      </c>
      <c r="K66" s="164">
        <f>SUM(K67:K73)</f>
        <v>-77396856.890000001</v>
      </c>
      <c r="L66" s="32">
        <f t="shared" si="1"/>
        <v>-90800166.599999994</v>
      </c>
    </row>
    <row r="67" spans="1:12" ht="24.75" customHeight="1" x14ac:dyDescent="0.2">
      <c r="A67" s="305" t="s">
        <v>242</v>
      </c>
      <c r="B67" s="306"/>
      <c r="C67" s="306"/>
      <c r="D67" s="306"/>
      <c r="E67" s="307"/>
      <c r="F67" s="10">
        <v>184</v>
      </c>
      <c r="G67" s="5">
        <v>0</v>
      </c>
      <c r="H67" s="6">
        <v>0</v>
      </c>
      <c r="I67" s="32">
        <f t="shared" si="0"/>
        <v>0</v>
      </c>
      <c r="J67" s="5">
        <v>0</v>
      </c>
      <c r="K67" s="6">
        <v>0</v>
      </c>
      <c r="L67" s="32">
        <f t="shared" si="1"/>
        <v>0</v>
      </c>
    </row>
    <row r="68" spans="1:12" ht="12.75" customHeight="1" x14ac:dyDescent="0.2">
      <c r="A68" s="305" t="s">
        <v>243</v>
      </c>
      <c r="B68" s="306"/>
      <c r="C68" s="306"/>
      <c r="D68" s="306"/>
      <c r="E68" s="307"/>
      <c r="F68" s="10">
        <v>185</v>
      </c>
      <c r="G68" s="5">
        <v>0</v>
      </c>
      <c r="H68" s="6">
        <v>-38794.519999999997</v>
      </c>
      <c r="I68" s="32">
        <f t="shared" si="0"/>
        <v>-38794.519999999997</v>
      </c>
      <c r="J68" s="5">
        <v>0</v>
      </c>
      <c r="K68" s="6">
        <v>-307342.45999999996</v>
      </c>
      <c r="L68" s="32">
        <f t="shared" si="1"/>
        <v>-307342.45999999996</v>
      </c>
    </row>
    <row r="69" spans="1:12" ht="12.75" customHeight="1" x14ac:dyDescent="0.2">
      <c r="A69" s="305" t="s">
        <v>244</v>
      </c>
      <c r="B69" s="306"/>
      <c r="C69" s="306"/>
      <c r="D69" s="306"/>
      <c r="E69" s="307"/>
      <c r="F69" s="10">
        <v>186</v>
      </c>
      <c r="G69" s="5">
        <v>0</v>
      </c>
      <c r="H69" s="6">
        <v>-219948.60000000149</v>
      </c>
      <c r="I69" s="32">
        <f t="shared" si="0"/>
        <v>-219948.60000000149</v>
      </c>
      <c r="J69" s="5">
        <v>-1125001.02</v>
      </c>
      <c r="K69" s="6">
        <v>-63641872.380000003</v>
      </c>
      <c r="L69" s="32">
        <f t="shared" si="1"/>
        <v>-64766873.400000006</v>
      </c>
    </row>
    <row r="70" spans="1:12" ht="15.75" customHeight="1" x14ac:dyDescent="0.2">
      <c r="A70" s="305" t="s">
        <v>245</v>
      </c>
      <c r="B70" s="306"/>
      <c r="C70" s="306"/>
      <c r="D70" s="306"/>
      <c r="E70" s="307"/>
      <c r="F70" s="10">
        <v>187</v>
      </c>
      <c r="G70" s="5">
        <v>0</v>
      </c>
      <c r="H70" s="6">
        <v>-202825.84</v>
      </c>
      <c r="I70" s="32">
        <f t="shared" si="0"/>
        <v>-202825.84</v>
      </c>
      <c r="J70" s="5">
        <v>-146696.99</v>
      </c>
      <c r="K70" s="6">
        <v>-143381.01999999999</v>
      </c>
      <c r="L70" s="32">
        <f t="shared" si="1"/>
        <v>-290078.01</v>
      </c>
    </row>
    <row r="71" spans="1:12" ht="16.5" customHeight="1" x14ac:dyDescent="0.2">
      <c r="A71" s="305" t="s">
        <v>246</v>
      </c>
      <c r="B71" s="306"/>
      <c r="C71" s="306"/>
      <c r="D71" s="306"/>
      <c r="E71" s="307"/>
      <c r="F71" s="10">
        <v>188</v>
      </c>
      <c r="G71" s="5">
        <v>-4063550.6799999997</v>
      </c>
      <c r="H71" s="6">
        <v>-3497718.8400000003</v>
      </c>
      <c r="I71" s="32">
        <f t="shared" si="0"/>
        <v>-7561269.5199999996</v>
      </c>
      <c r="J71" s="5">
        <v>-453222.76</v>
      </c>
      <c r="K71" s="6">
        <v>-2656745.62</v>
      </c>
      <c r="L71" s="32">
        <f t="shared" si="1"/>
        <v>-3109968.38</v>
      </c>
    </row>
    <row r="72" spans="1:12" ht="12.75" customHeight="1" x14ac:dyDescent="0.2">
      <c r="A72" s="305" t="s">
        <v>247</v>
      </c>
      <c r="B72" s="306"/>
      <c r="C72" s="306"/>
      <c r="D72" s="306"/>
      <c r="E72" s="307"/>
      <c r="F72" s="10">
        <v>189</v>
      </c>
      <c r="G72" s="5">
        <v>-14169375.6</v>
      </c>
      <c r="H72" s="6">
        <v>-6004513.1500000004</v>
      </c>
      <c r="I72" s="32">
        <f t="shared" ref="I72:I99" si="2">G72+H72</f>
        <v>-20173888.75</v>
      </c>
      <c r="J72" s="5">
        <v>-11561980.65</v>
      </c>
      <c r="K72" s="6">
        <v>-4910849.2699999996</v>
      </c>
      <c r="L72" s="32">
        <f t="shared" ref="L72:L99" si="3">J72+K72</f>
        <v>-16472829.92</v>
      </c>
    </row>
    <row r="73" spans="1:12" ht="12.75" customHeight="1" x14ac:dyDescent="0.2">
      <c r="A73" s="305" t="s">
        <v>248</v>
      </c>
      <c r="B73" s="306"/>
      <c r="C73" s="306"/>
      <c r="D73" s="306"/>
      <c r="E73" s="307"/>
      <c r="F73" s="10">
        <v>190</v>
      </c>
      <c r="G73" s="5">
        <v>-117794.08999999997</v>
      </c>
      <c r="H73" s="6">
        <v>-7253762.450000003</v>
      </c>
      <c r="I73" s="32">
        <f t="shared" si="2"/>
        <v>-7371556.5400000028</v>
      </c>
      <c r="J73" s="5">
        <v>-116408.29000000001</v>
      </c>
      <c r="K73" s="6">
        <v>-5736666.1399999997</v>
      </c>
      <c r="L73" s="32">
        <f t="shared" si="3"/>
        <v>-5853074.4299999997</v>
      </c>
    </row>
    <row r="74" spans="1:12" ht="17.25" customHeight="1" x14ac:dyDescent="0.2">
      <c r="A74" s="308" t="s">
        <v>249</v>
      </c>
      <c r="B74" s="306"/>
      <c r="C74" s="306"/>
      <c r="D74" s="306"/>
      <c r="E74" s="307"/>
      <c r="F74" s="10">
        <v>191</v>
      </c>
      <c r="G74" s="163">
        <f>SUM(G75:G76)</f>
        <v>-62540.30999999999</v>
      </c>
      <c r="H74" s="164">
        <f>SUM(H75:H76)</f>
        <v>-17180385.740000002</v>
      </c>
      <c r="I74" s="32">
        <f t="shared" si="2"/>
        <v>-17242926.050000001</v>
      </c>
      <c r="J74" s="163">
        <f>SUM(J75:J76)</f>
        <v>-49335.489999999991</v>
      </c>
      <c r="K74" s="164">
        <f>SUM(K75:K76)</f>
        <v>-10448253.850000001</v>
      </c>
      <c r="L74" s="32">
        <f t="shared" si="3"/>
        <v>-10497589.340000002</v>
      </c>
    </row>
    <row r="75" spans="1:12" ht="12.75" customHeight="1" x14ac:dyDescent="0.2">
      <c r="A75" s="305" t="s">
        <v>250</v>
      </c>
      <c r="B75" s="306"/>
      <c r="C75" s="306"/>
      <c r="D75" s="306"/>
      <c r="E75" s="307"/>
      <c r="F75" s="10">
        <v>192</v>
      </c>
      <c r="G75" s="5">
        <v>0</v>
      </c>
      <c r="H75" s="6">
        <v>0</v>
      </c>
      <c r="I75" s="32">
        <f t="shared" si="2"/>
        <v>0</v>
      </c>
      <c r="J75" s="5">
        <v>0</v>
      </c>
      <c r="K75" s="6">
        <v>0</v>
      </c>
      <c r="L75" s="32">
        <f t="shared" si="3"/>
        <v>0</v>
      </c>
    </row>
    <row r="76" spans="1:12" ht="12.75" customHeight="1" x14ac:dyDescent="0.2">
      <c r="A76" s="305" t="s">
        <v>251</v>
      </c>
      <c r="B76" s="306"/>
      <c r="C76" s="306"/>
      <c r="D76" s="306"/>
      <c r="E76" s="307"/>
      <c r="F76" s="10">
        <v>193</v>
      </c>
      <c r="G76" s="5">
        <v>-62540.30999999999</v>
      </c>
      <c r="H76" s="6">
        <v>-17180385.740000002</v>
      </c>
      <c r="I76" s="32">
        <f t="shared" si="2"/>
        <v>-17242926.050000001</v>
      </c>
      <c r="J76" s="5">
        <v>-49335.489999999991</v>
      </c>
      <c r="K76" s="6">
        <v>-10448253.850000001</v>
      </c>
      <c r="L76" s="32">
        <f t="shared" si="3"/>
        <v>-10497589.340000002</v>
      </c>
    </row>
    <row r="77" spans="1:12" ht="12.75" customHeight="1" x14ac:dyDescent="0.2">
      <c r="A77" s="308" t="s">
        <v>252</v>
      </c>
      <c r="B77" s="306"/>
      <c r="C77" s="306"/>
      <c r="D77" s="306"/>
      <c r="E77" s="307"/>
      <c r="F77" s="10">
        <v>194</v>
      </c>
      <c r="G77" s="5"/>
      <c r="H77" s="6">
        <v>-315128.82999999996</v>
      </c>
      <c r="I77" s="32">
        <f t="shared" si="2"/>
        <v>-315128.82999999996</v>
      </c>
      <c r="J77" s="5">
        <v>0</v>
      </c>
      <c r="K77" s="6">
        <v>-1932881.85</v>
      </c>
      <c r="L77" s="32">
        <f t="shared" si="3"/>
        <v>-1932881.85</v>
      </c>
    </row>
    <row r="78" spans="1:12" ht="35.25" customHeight="1" x14ac:dyDescent="0.2">
      <c r="A78" s="308" t="s">
        <v>253</v>
      </c>
      <c r="B78" s="309"/>
      <c r="C78" s="309"/>
      <c r="D78" s="309"/>
      <c r="E78" s="324"/>
      <c r="F78" s="10">
        <v>195</v>
      </c>
      <c r="G78" s="163">
        <f>G7+G16+G30+G31+G32+G33+G42+G50+G54+G57+G66+G74+G77</f>
        <v>-6203746.2200000258</v>
      </c>
      <c r="H78" s="164">
        <f>H7+H16+H30+H31+H32+H33+H42+H50+H54+H57+H66+H74+H77</f>
        <v>41779308.040000044</v>
      </c>
      <c r="I78" s="32">
        <f t="shared" si="2"/>
        <v>35575561.820000015</v>
      </c>
      <c r="J78" s="163">
        <f>J7+J16+J30+J31+J32+J33+J42+J50+J54+J57+J66+J74+J77</f>
        <v>-6940154.7900000326</v>
      </c>
      <c r="K78" s="164">
        <f>K7+K16+K30+K31+K32+K33+K42+K50+K54+K57+K66+K74+K77</f>
        <v>-67993893.879999906</v>
      </c>
      <c r="L78" s="32">
        <f t="shared" si="3"/>
        <v>-74934048.669999942</v>
      </c>
    </row>
    <row r="79" spans="1:12" ht="12.75" customHeight="1" x14ac:dyDescent="0.2">
      <c r="A79" s="308" t="s">
        <v>254</v>
      </c>
      <c r="B79" s="306"/>
      <c r="C79" s="306"/>
      <c r="D79" s="306"/>
      <c r="E79" s="307"/>
      <c r="F79" s="10">
        <v>196</v>
      </c>
      <c r="G79" s="163">
        <f>SUM(G80:G81)</f>
        <v>1240749.24</v>
      </c>
      <c r="H79" s="164">
        <f>SUM(H80:H81)</f>
        <v>-8355861.6100000003</v>
      </c>
      <c r="I79" s="32">
        <f t="shared" si="2"/>
        <v>-7115112.3700000001</v>
      </c>
      <c r="J79" s="163">
        <f>SUM(J80:J81)</f>
        <v>1560862.24</v>
      </c>
      <c r="K79" s="164">
        <f>SUM(K80:K81)</f>
        <v>128404.73</v>
      </c>
      <c r="L79" s="32">
        <f t="shared" si="3"/>
        <v>1689266.97</v>
      </c>
    </row>
    <row r="80" spans="1:12" ht="12.75" customHeight="1" x14ac:dyDescent="0.2">
      <c r="A80" s="305" t="s">
        <v>255</v>
      </c>
      <c r="B80" s="306"/>
      <c r="C80" s="306"/>
      <c r="D80" s="306"/>
      <c r="E80" s="307"/>
      <c r="F80" s="10">
        <v>197</v>
      </c>
      <c r="G80" s="5">
        <v>1240749.24</v>
      </c>
      <c r="H80" s="6">
        <v>-8355861.6100000003</v>
      </c>
      <c r="I80" s="32">
        <f t="shared" si="2"/>
        <v>-7115112.3700000001</v>
      </c>
      <c r="J80" s="5">
        <v>1560862.24</v>
      </c>
      <c r="K80" s="6">
        <v>128404.73</v>
      </c>
      <c r="L80" s="32">
        <f t="shared" si="3"/>
        <v>1689266.97</v>
      </c>
    </row>
    <row r="81" spans="1:12" ht="12.75" customHeight="1" x14ac:dyDescent="0.2">
      <c r="A81" s="305" t="s">
        <v>256</v>
      </c>
      <c r="B81" s="306"/>
      <c r="C81" s="306"/>
      <c r="D81" s="306"/>
      <c r="E81" s="307"/>
      <c r="F81" s="10">
        <v>198</v>
      </c>
      <c r="G81" s="5">
        <v>0</v>
      </c>
      <c r="H81" s="6">
        <v>0</v>
      </c>
      <c r="I81" s="32">
        <f t="shared" si="2"/>
        <v>0</v>
      </c>
      <c r="J81" s="5">
        <v>0</v>
      </c>
      <c r="K81" s="6">
        <v>0</v>
      </c>
      <c r="L81" s="32">
        <f t="shared" si="3"/>
        <v>0</v>
      </c>
    </row>
    <row r="82" spans="1:12" ht="24" customHeight="1" x14ac:dyDescent="0.2">
      <c r="A82" s="308" t="s">
        <v>257</v>
      </c>
      <c r="B82" s="306"/>
      <c r="C82" s="306"/>
      <c r="D82" s="306"/>
      <c r="E82" s="307"/>
      <c r="F82" s="10">
        <v>199</v>
      </c>
      <c r="G82" s="163">
        <f>G78+G79</f>
        <v>-4962996.9800000256</v>
      </c>
      <c r="H82" s="164">
        <f>H78+H79</f>
        <v>33423446.430000044</v>
      </c>
      <c r="I82" s="32">
        <f t="shared" si="2"/>
        <v>28460449.450000018</v>
      </c>
      <c r="J82" s="163">
        <f>J78+J79</f>
        <v>-5379292.5500000324</v>
      </c>
      <c r="K82" s="164">
        <f>K78+K79</f>
        <v>-67865489.149999902</v>
      </c>
      <c r="L82" s="32">
        <f>J82+K82</f>
        <v>-73244781.699999928</v>
      </c>
    </row>
    <row r="83" spans="1:12" ht="12.75" customHeight="1" x14ac:dyDescent="0.2">
      <c r="A83" s="308" t="s">
        <v>180</v>
      </c>
      <c r="B83" s="309"/>
      <c r="C83" s="309"/>
      <c r="D83" s="309"/>
      <c r="E83" s="324"/>
      <c r="F83" s="10">
        <v>200</v>
      </c>
      <c r="G83" s="5"/>
      <c r="H83" s="6"/>
      <c r="I83" s="32">
        <f t="shared" si="2"/>
        <v>0</v>
      </c>
      <c r="J83" s="5"/>
      <c r="K83" s="6"/>
      <c r="L83" s="32">
        <f t="shared" si="3"/>
        <v>0</v>
      </c>
    </row>
    <row r="84" spans="1:12" ht="12.75" customHeight="1" x14ac:dyDescent="0.2">
      <c r="A84" s="308" t="s">
        <v>181</v>
      </c>
      <c r="B84" s="309"/>
      <c r="C84" s="309"/>
      <c r="D84" s="309"/>
      <c r="E84" s="324"/>
      <c r="F84" s="10">
        <v>201</v>
      </c>
      <c r="G84" s="5"/>
      <c r="H84" s="6"/>
      <c r="I84" s="32">
        <f t="shared" si="2"/>
        <v>0</v>
      </c>
      <c r="J84" s="5"/>
      <c r="K84" s="6"/>
      <c r="L84" s="32">
        <f t="shared" si="3"/>
        <v>0</v>
      </c>
    </row>
    <row r="85" spans="1:12" ht="12.75" customHeight="1" x14ac:dyDescent="0.2">
      <c r="A85" s="308" t="s">
        <v>258</v>
      </c>
      <c r="B85" s="309"/>
      <c r="C85" s="309"/>
      <c r="D85" s="309"/>
      <c r="E85" s="309"/>
      <c r="F85" s="10">
        <v>202</v>
      </c>
      <c r="G85" s="5">
        <f>+G7+G16+G30+G31+G32+G81</f>
        <v>100712907.24999997</v>
      </c>
      <c r="H85" s="6">
        <f>+H7+H16+H30+H31+H32+H81</f>
        <v>560425014.79000008</v>
      </c>
      <c r="I85" s="180">
        <f>IF((G85+H85)=(I7+I16+I30+I31+I32+I81),(G85+H85),FALSE)</f>
        <v>661137922.04000008</v>
      </c>
      <c r="J85" s="5">
        <f>+J7+J16+J30+J31+J32+J81</f>
        <v>107087406.80999999</v>
      </c>
      <c r="K85" s="6">
        <f>+K7+K16+K30+K31+K32+K81</f>
        <v>511310529.52000016</v>
      </c>
      <c r="L85" s="180">
        <f>IF((J85+K85)=(L7+L16+L30+L31+L32+L81),(J85+K85),FALSE)</f>
        <v>618397936.33000016</v>
      </c>
    </row>
    <row r="86" spans="1:12" ht="12.75" customHeight="1" x14ac:dyDescent="0.2">
      <c r="A86" s="308" t="s">
        <v>259</v>
      </c>
      <c r="B86" s="309"/>
      <c r="C86" s="309"/>
      <c r="D86" s="309"/>
      <c r="E86" s="309"/>
      <c r="F86" s="10">
        <v>203</v>
      </c>
      <c r="G86" s="5">
        <f>+G33+G42+G50+G54+G57+G66+G74+G77+G80</f>
        <v>-105675904.23</v>
      </c>
      <c r="H86" s="6">
        <f>+H33+H42+H50+H54+H57+H66+H74+H77+H80</f>
        <v>-527001568.36000007</v>
      </c>
      <c r="I86" s="180">
        <f>IF((G86+H86)=(I33+I42+I50+I54+I57+I66+I74+I77+I80),(G86+H86),FALSE)</f>
        <v>-632677472.59000003</v>
      </c>
      <c r="J86" s="5">
        <f>+J33+J42+J50+J54+J57+J66+J74+J77+J80</f>
        <v>-112466699.36000001</v>
      </c>
      <c r="K86" s="6">
        <f>+K33+K42+K50+K54+K57+K66+K74+K77+K80</f>
        <v>-579176018.67000008</v>
      </c>
      <c r="L86" s="180">
        <f>IF((J86+K86)=(L33+L42+L50+L54+L57+L66+L74+L77+L80),(J86+K86),FALSE)</f>
        <v>-691642718.03000009</v>
      </c>
    </row>
    <row r="87" spans="1:12" ht="12.75" customHeight="1" x14ac:dyDescent="0.2">
      <c r="A87" s="308" t="s">
        <v>260</v>
      </c>
      <c r="B87" s="306"/>
      <c r="C87" s="306"/>
      <c r="D87" s="306"/>
      <c r="E87" s="306"/>
      <c r="F87" s="10">
        <v>204</v>
      </c>
      <c r="G87" s="163">
        <f>SUM(G88:G94)-G95</f>
        <v>-2483525.67</v>
      </c>
      <c r="H87" s="164">
        <f>SUM(H88:H94)-H95</f>
        <v>-17732078.98</v>
      </c>
      <c r="I87" s="32">
        <f t="shared" si="2"/>
        <v>-20215604.649999999</v>
      </c>
      <c r="J87" s="163">
        <f>SUM(J88:J94)-J95</f>
        <v>865405.1400000006</v>
      </c>
      <c r="K87" s="164">
        <f>SUM(K88:K94)-K95</f>
        <v>30601349.050009996</v>
      </c>
      <c r="L87" s="32">
        <f t="shared" si="3"/>
        <v>31466754.190009996</v>
      </c>
    </row>
    <row r="88" spans="1:12" ht="25.5" customHeight="1" x14ac:dyDescent="0.2">
      <c r="A88" s="305" t="s">
        <v>261</v>
      </c>
      <c r="B88" s="306"/>
      <c r="C88" s="306"/>
      <c r="D88" s="306"/>
      <c r="E88" s="306"/>
      <c r="F88" s="10">
        <v>205</v>
      </c>
      <c r="G88" s="5">
        <v>0</v>
      </c>
      <c r="H88" s="6">
        <v>0</v>
      </c>
      <c r="I88" s="32">
        <f t="shared" si="2"/>
        <v>0</v>
      </c>
      <c r="J88" s="5">
        <v>0</v>
      </c>
      <c r="K88" s="6">
        <v>0</v>
      </c>
      <c r="L88" s="32">
        <f t="shared" si="3"/>
        <v>0</v>
      </c>
    </row>
    <row r="89" spans="1:12" ht="23.25" customHeight="1" x14ac:dyDescent="0.2">
      <c r="A89" s="305" t="s">
        <v>262</v>
      </c>
      <c r="B89" s="306"/>
      <c r="C89" s="306"/>
      <c r="D89" s="306"/>
      <c r="E89" s="306"/>
      <c r="F89" s="10">
        <v>206</v>
      </c>
      <c r="G89" s="5">
        <v>-2483525.67</v>
      </c>
      <c r="H89" s="6">
        <v>-18066455.760000002</v>
      </c>
      <c r="I89" s="32">
        <f t="shared" si="2"/>
        <v>-20549981.43</v>
      </c>
      <c r="J89" s="5">
        <v>865405.1400000006</v>
      </c>
      <c r="K89" s="6">
        <v>30461780.730009995</v>
      </c>
      <c r="L89" s="32">
        <f t="shared" si="3"/>
        <v>31327185.870009996</v>
      </c>
    </row>
    <row r="90" spans="1:12" ht="24.75" customHeight="1" x14ac:dyDescent="0.2">
      <c r="A90" s="305" t="s">
        <v>263</v>
      </c>
      <c r="B90" s="306"/>
      <c r="C90" s="306"/>
      <c r="D90" s="306"/>
      <c r="E90" s="306"/>
      <c r="F90" s="10">
        <v>207</v>
      </c>
      <c r="G90" s="5">
        <v>0</v>
      </c>
      <c r="H90" s="6">
        <v>334376.78000000003</v>
      </c>
      <c r="I90" s="32">
        <f t="shared" si="2"/>
        <v>334376.78000000003</v>
      </c>
      <c r="J90" s="5">
        <v>0</v>
      </c>
      <c r="K90" s="6">
        <v>139568.31999999998</v>
      </c>
      <c r="L90" s="32">
        <f t="shared" si="3"/>
        <v>139568.31999999998</v>
      </c>
    </row>
    <row r="91" spans="1:12" ht="24.75" customHeight="1" x14ac:dyDescent="0.2">
      <c r="A91" s="305" t="s">
        <v>264</v>
      </c>
      <c r="B91" s="306"/>
      <c r="C91" s="306"/>
      <c r="D91" s="306"/>
      <c r="E91" s="306"/>
      <c r="F91" s="10">
        <v>208</v>
      </c>
      <c r="G91" s="5">
        <v>0</v>
      </c>
      <c r="H91" s="6">
        <v>0</v>
      </c>
      <c r="I91" s="32">
        <f t="shared" si="2"/>
        <v>0</v>
      </c>
      <c r="J91" s="5">
        <v>0</v>
      </c>
      <c r="K91" s="6">
        <v>0</v>
      </c>
      <c r="L91" s="32">
        <f t="shared" si="3"/>
        <v>0</v>
      </c>
    </row>
    <row r="92" spans="1:12" ht="15" customHeight="1" x14ac:dyDescent="0.2">
      <c r="A92" s="314" t="s">
        <v>265</v>
      </c>
      <c r="B92" s="315"/>
      <c r="C92" s="315"/>
      <c r="D92" s="315"/>
      <c r="E92" s="316"/>
      <c r="F92" s="10">
        <v>209</v>
      </c>
      <c r="G92" s="5">
        <v>0</v>
      </c>
      <c r="H92" s="6">
        <v>0</v>
      </c>
      <c r="I92" s="32">
        <f t="shared" si="2"/>
        <v>0</v>
      </c>
      <c r="J92" s="5">
        <v>0</v>
      </c>
      <c r="K92" s="6">
        <v>0</v>
      </c>
      <c r="L92" s="32">
        <f t="shared" si="3"/>
        <v>0</v>
      </c>
    </row>
    <row r="93" spans="1:12" ht="17.25" customHeight="1" x14ac:dyDescent="0.2">
      <c r="A93" s="314" t="s">
        <v>266</v>
      </c>
      <c r="B93" s="315"/>
      <c r="C93" s="315"/>
      <c r="D93" s="315"/>
      <c r="E93" s="316"/>
      <c r="F93" s="10">
        <v>210</v>
      </c>
      <c r="G93" s="5">
        <v>0</v>
      </c>
      <c r="H93" s="6">
        <v>0</v>
      </c>
      <c r="I93" s="32">
        <f t="shared" si="2"/>
        <v>0</v>
      </c>
      <c r="J93" s="5">
        <v>0</v>
      </c>
      <c r="K93" s="6">
        <v>0</v>
      </c>
      <c r="L93" s="32">
        <f t="shared" si="3"/>
        <v>0</v>
      </c>
    </row>
    <row r="94" spans="1:12" ht="12.75" customHeight="1" x14ac:dyDescent="0.2">
      <c r="A94" s="314" t="s">
        <v>267</v>
      </c>
      <c r="B94" s="315"/>
      <c r="C94" s="315"/>
      <c r="D94" s="315"/>
      <c r="E94" s="316"/>
      <c r="F94" s="10">
        <v>211</v>
      </c>
      <c r="G94" s="5">
        <v>0</v>
      </c>
      <c r="H94" s="6">
        <v>0</v>
      </c>
      <c r="I94" s="32">
        <f t="shared" si="2"/>
        <v>0</v>
      </c>
      <c r="J94" s="5">
        <v>0</v>
      </c>
      <c r="K94" s="6">
        <v>0</v>
      </c>
      <c r="L94" s="32">
        <f t="shared" si="3"/>
        <v>0</v>
      </c>
    </row>
    <row r="95" spans="1:12" ht="12.75" customHeight="1" x14ac:dyDescent="0.2">
      <c r="A95" s="305" t="s">
        <v>268</v>
      </c>
      <c r="B95" s="306"/>
      <c r="C95" s="306"/>
      <c r="D95" s="306"/>
      <c r="E95" s="306"/>
      <c r="F95" s="10">
        <v>212</v>
      </c>
      <c r="G95" s="5">
        <v>0</v>
      </c>
      <c r="H95" s="6">
        <v>0</v>
      </c>
      <c r="I95" s="32">
        <f t="shared" si="2"/>
        <v>0</v>
      </c>
      <c r="J95" s="5">
        <v>0</v>
      </c>
      <c r="K95" s="6">
        <v>0</v>
      </c>
      <c r="L95" s="32">
        <f t="shared" si="3"/>
        <v>0</v>
      </c>
    </row>
    <row r="96" spans="1:12" ht="12.75" customHeight="1" x14ac:dyDescent="0.2">
      <c r="A96" s="308" t="s">
        <v>269</v>
      </c>
      <c r="B96" s="306"/>
      <c r="C96" s="306"/>
      <c r="D96" s="306"/>
      <c r="E96" s="306"/>
      <c r="F96" s="10">
        <v>213</v>
      </c>
      <c r="G96" s="163">
        <f>G82+G87</f>
        <v>-7446522.6500000255</v>
      </c>
      <c r="H96" s="164">
        <f>H82+H87</f>
        <v>15691367.450000044</v>
      </c>
      <c r="I96" s="32">
        <f t="shared" si="2"/>
        <v>8244844.8000000184</v>
      </c>
      <c r="J96" s="163">
        <f>J82+J87</f>
        <v>-4513887.4100000318</v>
      </c>
      <c r="K96" s="164">
        <f>K82+K87</f>
        <v>-37264140.099989906</v>
      </c>
      <c r="L96" s="32">
        <f t="shared" si="3"/>
        <v>-41778027.50998994</v>
      </c>
    </row>
    <row r="97" spans="1:12" ht="12.75" customHeight="1" x14ac:dyDescent="0.2">
      <c r="A97" s="308" t="s">
        <v>180</v>
      </c>
      <c r="B97" s="309"/>
      <c r="C97" s="309"/>
      <c r="D97" s="309"/>
      <c r="E97" s="324"/>
      <c r="F97" s="10">
        <v>214</v>
      </c>
      <c r="G97" s="5"/>
      <c r="H97" s="6"/>
      <c r="I97" s="32">
        <f t="shared" si="2"/>
        <v>0</v>
      </c>
      <c r="J97" s="5"/>
      <c r="K97" s="6"/>
      <c r="L97" s="32">
        <f t="shared" si="3"/>
        <v>0</v>
      </c>
    </row>
    <row r="98" spans="1:12" ht="12.75" customHeight="1" x14ac:dyDescent="0.2">
      <c r="A98" s="308" t="s">
        <v>181</v>
      </c>
      <c r="B98" s="309"/>
      <c r="C98" s="309"/>
      <c r="D98" s="309"/>
      <c r="E98" s="324"/>
      <c r="F98" s="10">
        <v>215</v>
      </c>
      <c r="G98" s="5"/>
      <c r="H98" s="6"/>
      <c r="I98" s="32">
        <f t="shared" si="2"/>
        <v>0</v>
      </c>
      <c r="J98" s="5"/>
      <c r="K98" s="6"/>
      <c r="L98" s="32">
        <f t="shared" si="3"/>
        <v>0</v>
      </c>
    </row>
    <row r="99" spans="1:12" ht="15" customHeight="1" x14ac:dyDescent="0.2">
      <c r="A99" s="340" t="s">
        <v>270</v>
      </c>
      <c r="B99" s="341"/>
      <c r="C99" s="341"/>
      <c r="D99" s="341"/>
      <c r="E99" s="342"/>
      <c r="F99" s="11">
        <v>216</v>
      </c>
      <c r="G99" s="7">
        <v>0</v>
      </c>
      <c r="H99" s="8">
        <v>0</v>
      </c>
      <c r="I99" s="33">
        <f t="shared" si="2"/>
        <v>0</v>
      </c>
      <c r="J99" s="7">
        <v>0</v>
      </c>
      <c r="K99" s="8">
        <v>0</v>
      </c>
      <c r="L99" s="33">
        <f t="shared" si="3"/>
        <v>0</v>
      </c>
    </row>
    <row r="100" spans="1:12" x14ac:dyDescent="0.2">
      <c r="A100" s="339" t="s">
        <v>271</v>
      </c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</row>
  </sheetData>
  <mergeCells count="102">
    <mergeCell ref="A100:L100"/>
    <mergeCell ref="A93:E93"/>
    <mergeCell ref="A94:E94"/>
    <mergeCell ref="A95:E95"/>
    <mergeCell ref="A96:E96"/>
    <mergeCell ref="A97:E97"/>
    <mergeCell ref="A98:E98"/>
    <mergeCell ref="A99:E99"/>
    <mergeCell ref="A87:E87"/>
    <mergeCell ref="A88:E88"/>
    <mergeCell ref="A92:E92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</mergeCells>
  <phoneticPr fontId="3" type="noConversion"/>
  <dataValidations count="1">
    <dataValidation allowBlank="1" sqref="F7:L99 A101:L65536 M1:IT1048576"/>
  </dataValidations>
  <pageMargins left="0.75" right="0.75" top="1" bottom="1" header="0.5" footer="0.5"/>
  <pageSetup paperSize="9" scale="61" orientation="portrait" r:id="rId1"/>
  <headerFooter alignWithMargins="0"/>
  <rowBreaks count="1" manualBreakCount="1">
    <brk id="56" max="16383" man="1"/>
  </rowBreaks>
  <ignoredErrors>
    <ignoredError sqref="I7:I17 I19:I22 I25:I42 I43:I54 I57:I70 I74:I84 I96" formula="1"/>
    <ignoredError sqref="G24:H24 G18:H18 H74 J18:K18 J24:K24 J74:K74" formulaRange="1"/>
    <ignoredError sqref="I18 I24" formula="1" formulaRange="1"/>
    <ignoredError sqref="I85 I86:I87" formula="1" unlockedFormula="1"/>
    <ignoredError sqref="G86:H87 G85:H85 J85:K85 J86:K8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view="pageBreakPreview" zoomScale="110" zoomScaleNormal="100" zoomScaleSheetLayoutView="110" workbookViewId="0">
      <selection activeCell="K96" sqref="K96"/>
    </sheetView>
  </sheetViews>
  <sheetFormatPr defaultRowHeight="12.75" x14ac:dyDescent="0.2"/>
  <cols>
    <col min="1" max="4" width="9.140625" style="28"/>
    <col min="5" max="5" width="14.140625" style="28" customWidth="1"/>
    <col min="6" max="6" width="9.140625" style="28"/>
    <col min="7" max="12" width="12.7109375" style="28" customWidth="1"/>
    <col min="13" max="16384" width="9.140625" style="28"/>
  </cols>
  <sheetData>
    <row r="1" spans="1:12" ht="20.25" customHeight="1" x14ac:dyDescent="0.2">
      <c r="A1" s="332" t="s">
        <v>184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1:12" ht="12.75" customHeight="1" x14ac:dyDescent="0.2">
      <c r="A2" s="297" t="s">
        <v>385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2" x14ac:dyDescent="0.2">
      <c r="A3" s="150"/>
      <c r="B3" s="63"/>
      <c r="C3" s="63"/>
      <c r="D3" s="151"/>
      <c r="E3" s="151"/>
      <c r="F3" s="151"/>
      <c r="G3" s="151"/>
      <c r="H3" s="151"/>
      <c r="I3" s="152"/>
      <c r="J3" s="152"/>
      <c r="K3" s="348" t="s">
        <v>52</v>
      </c>
      <c r="L3" s="348"/>
    </row>
    <row r="4" spans="1:12" ht="12.75" customHeight="1" x14ac:dyDescent="0.2">
      <c r="A4" s="284" t="s">
        <v>122</v>
      </c>
      <c r="B4" s="285"/>
      <c r="C4" s="285"/>
      <c r="D4" s="285"/>
      <c r="E4" s="286"/>
      <c r="F4" s="290" t="s">
        <v>123</v>
      </c>
      <c r="G4" s="292" t="s">
        <v>124</v>
      </c>
      <c r="H4" s="293"/>
      <c r="I4" s="294"/>
      <c r="J4" s="292" t="s">
        <v>125</v>
      </c>
      <c r="K4" s="293"/>
      <c r="L4" s="294"/>
    </row>
    <row r="5" spans="1:12" x14ac:dyDescent="0.2">
      <c r="A5" s="287"/>
      <c r="B5" s="288"/>
      <c r="C5" s="288"/>
      <c r="D5" s="288"/>
      <c r="E5" s="289"/>
      <c r="F5" s="291"/>
      <c r="G5" s="56" t="s">
        <v>126</v>
      </c>
      <c r="H5" s="57" t="s">
        <v>127</v>
      </c>
      <c r="I5" s="58" t="s">
        <v>128</v>
      </c>
      <c r="J5" s="56" t="s">
        <v>126</v>
      </c>
      <c r="K5" s="57" t="s">
        <v>127</v>
      </c>
      <c r="L5" s="58" t="s">
        <v>128</v>
      </c>
    </row>
    <row r="6" spans="1:12" x14ac:dyDescent="0.2">
      <c r="A6" s="299">
        <v>1</v>
      </c>
      <c r="B6" s="300"/>
      <c r="C6" s="300"/>
      <c r="D6" s="300"/>
      <c r="E6" s="301"/>
      <c r="F6" s="52">
        <v>2</v>
      </c>
      <c r="G6" s="53">
        <v>3</v>
      </c>
      <c r="H6" s="54">
        <v>4</v>
      </c>
      <c r="I6" s="55" t="s">
        <v>0</v>
      </c>
      <c r="J6" s="53">
        <v>6</v>
      </c>
      <c r="K6" s="54">
        <v>7</v>
      </c>
      <c r="L6" s="55" t="s">
        <v>1</v>
      </c>
    </row>
    <row r="7" spans="1:12" ht="12.75" customHeight="1" x14ac:dyDescent="0.2">
      <c r="A7" s="280" t="s">
        <v>185</v>
      </c>
      <c r="B7" s="282"/>
      <c r="C7" s="282"/>
      <c r="D7" s="282"/>
      <c r="E7" s="283"/>
      <c r="F7" s="9">
        <v>124</v>
      </c>
      <c r="G7" s="29">
        <f>SUM(G8:G15)</f>
        <v>170253352.21999997</v>
      </c>
      <c r="H7" s="30">
        <f>SUM(H8:H15)</f>
        <v>880255325.19000006</v>
      </c>
      <c r="I7" s="31">
        <f>G7+H7</f>
        <v>1050508677.4100001</v>
      </c>
      <c r="J7" s="29">
        <f>SUM(J8:J15)</f>
        <v>173930851</v>
      </c>
      <c r="K7" s="30">
        <f>SUM(K8:K15)</f>
        <v>816868236.16000021</v>
      </c>
      <c r="L7" s="31">
        <f>J7+K7</f>
        <v>990799087.16000021</v>
      </c>
    </row>
    <row r="8" spans="1:12" ht="12.75" customHeight="1" x14ac:dyDescent="0.2">
      <c r="A8" s="305" t="s">
        <v>186</v>
      </c>
      <c r="B8" s="306"/>
      <c r="C8" s="306"/>
      <c r="D8" s="306"/>
      <c r="E8" s="307"/>
      <c r="F8" s="10">
        <v>125</v>
      </c>
      <c r="G8" s="5">
        <v>169771797.78999999</v>
      </c>
      <c r="H8" s="6">
        <v>1441357470.73</v>
      </c>
      <c r="I8" s="32">
        <f t="shared" ref="I8:I71" si="0">G8+H8</f>
        <v>1611129268.52</v>
      </c>
      <c r="J8" s="5">
        <v>173745373.25999999</v>
      </c>
      <c r="K8" s="6">
        <v>1249696726.6500001</v>
      </c>
      <c r="L8" s="32">
        <f t="shared" ref="L8:L71" si="1">J8+K8</f>
        <v>1423442099.9100001</v>
      </c>
    </row>
    <row r="9" spans="1:12" ht="12.75" customHeight="1" x14ac:dyDescent="0.2">
      <c r="A9" s="305" t="s">
        <v>187</v>
      </c>
      <c r="B9" s="306"/>
      <c r="C9" s="306"/>
      <c r="D9" s="306"/>
      <c r="E9" s="307"/>
      <c r="F9" s="10">
        <v>126</v>
      </c>
      <c r="G9" s="5"/>
      <c r="H9" s="6"/>
      <c r="I9" s="32">
        <f t="shared" si="0"/>
        <v>0</v>
      </c>
      <c r="J9" s="5"/>
      <c r="K9" s="6"/>
      <c r="L9" s="32">
        <f t="shared" si="1"/>
        <v>0</v>
      </c>
    </row>
    <row r="10" spans="1:12" ht="25.5" customHeight="1" x14ac:dyDescent="0.2">
      <c r="A10" s="305" t="s">
        <v>188</v>
      </c>
      <c r="B10" s="306"/>
      <c r="C10" s="306"/>
      <c r="D10" s="306"/>
      <c r="E10" s="307"/>
      <c r="F10" s="10">
        <v>127</v>
      </c>
      <c r="G10" s="5"/>
      <c r="H10" s="6">
        <v>-42726118.469999999</v>
      </c>
      <c r="I10" s="32">
        <f t="shared" si="0"/>
        <v>-42726118.469999999</v>
      </c>
      <c r="J10" s="5"/>
      <c r="K10" s="6">
        <v>-45626310.25</v>
      </c>
      <c r="L10" s="32">
        <f t="shared" si="1"/>
        <v>-45626310.25</v>
      </c>
    </row>
    <row r="11" spans="1:12" ht="12.75" customHeight="1" x14ac:dyDescent="0.2">
      <c r="A11" s="305" t="s">
        <v>189</v>
      </c>
      <c r="B11" s="306"/>
      <c r="C11" s="306"/>
      <c r="D11" s="306"/>
      <c r="E11" s="307"/>
      <c r="F11" s="10">
        <v>128</v>
      </c>
      <c r="G11" s="5">
        <v>-113272.84</v>
      </c>
      <c r="H11" s="6">
        <v>-236829250.30000001</v>
      </c>
      <c r="I11" s="32">
        <f t="shared" si="0"/>
        <v>-236942523.14000002</v>
      </c>
      <c r="J11" s="5">
        <v>-230904.46</v>
      </c>
      <c r="K11" s="6">
        <v>-210361432.81999999</v>
      </c>
      <c r="L11" s="32">
        <f t="shared" si="1"/>
        <v>-210592337.28</v>
      </c>
    </row>
    <row r="12" spans="1:12" ht="12.75" customHeight="1" x14ac:dyDescent="0.2">
      <c r="A12" s="305" t="s">
        <v>190</v>
      </c>
      <c r="B12" s="306"/>
      <c r="C12" s="306"/>
      <c r="D12" s="306"/>
      <c r="E12" s="307"/>
      <c r="F12" s="10">
        <v>129</v>
      </c>
      <c r="G12" s="5"/>
      <c r="H12" s="6"/>
      <c r="I12" s="32">
        <f t="shared" si="0"/>
        <v>0</v>
      </c>
      <c r="J12" s="5"/>
      <c r="K12" s="6"/>
      <c r="L12" s="32">
        <f t="shared" si="1"/>
        <v>0</v>
      </c>
    </row>
    <row r="13" spans="1:12" ht="12.75" customHeight="1" x14ac:dyDescent="0.2">
      <c r="A13" s="305" t="s">
        <v>191</v>
      </c>
      <c r="B13" s="306"/>
      <c r="C13" s="306"/>
      <c r="D13" s="306"/>
      <c r="E13" s="307"/>
      <c r="F13" s="10">
        <v>130</v>
      </c>
      <c r="G13" s="5">
        <v>552649.48</v>
      </c>
      <c r="H13" s="6">
        <v>-321728532.85000002</v>
      </c>
      <c r="I13" s="32">
        <f t="shared" si="0"/>
        <v>-321175883.37</v>
      </c>
      <c r="J13" s="5">
        <v>369430.99</v>
      </c>
      <c r="K13" s="6">
        <v>-217759608.53999999</v>
      </c>
      <c r="L13" s="32">
        <f t="shared" si="1"/>
        <v>-217390177.54999998</v>
      </c>
    </row>
    <row r="14" spans="1:12" ht="12.75" customHeight="1" x14ac:dyDescent="0.2">
      <c r="A14" s="305" t="s">
        <v>192</v>
      </c>
      <c r="B14" s="306"/>
      <c r="C14" s="306"/>
      <c r="D14" s="306"/>
      <c r="E14" s="307"/>
      <c r="F14" s="10">
        <v>131</v>
      </c>
      <c r="G14" s="5">
        <v>42177.79</v>
      </c>
      <c r="H14" s="6">
        <v>40181756.079999998</v>
      </c>
      <c r="I14" s="32">
        <f t="shared" si="0"/>
        <v>40223933.869999997</v>
      </c>
      <c r="J14" s="5">
        <v>46951.21</v>
      </c>
      <c r="K14" s="6">
        <v>40918861.119999997</v>
      </c>
      <c r="L14" s="32">
        <f t="shared" si="1"/>
        <v>40965812.329999998</v>
      </c>
    </row>
    <row r="15" spans="1:12" ht="12.75" customHeight="1" x14ac:dyDescent="0.2">
      <c r="A15" s="305" t="s">
        <v>193</v>
      </c>
      <c r="B15" s="306"/>
      <c r="C15" s="306"/>
      <c r="D15" s="306"/>
      <c r="E15" s="307"/>
      <c r="F15" s="10">
        <v>132</v>
      </c>
      <c r="G15" s="5"/>
      <c r="H15" s="6"/>
      <c r="I15" s="32">
        <f t="shared" si="0"/>
        <v>0</v>
      </c>
      <c r="J15" s="5"/>
      <c r="K15" s="6"/>
      <c r="L15" s="32">
        <f t="shared" si="1"/>
        <v>0</v>
      </c>
    </row>
    <row r="16" spans="1:12" ht="24.75" customHeight="1" x14ac:dyDescent="0.2">
      <c r="A16" s="308" t="s">
        <v>194</v>
      </c>
      <c r="B16" s="306"/>
      <c r="C16" s="306"/>
      <c r="D16" s="306"/>
      <c r="E16" s="307"/>
      <c r="F16" s="10">
        <v>133</v>
      </c>
      <c r="G16" s="163">
        <f>G17+G18+G22+G23+G24+G28+G29</f>
        <v>52333099.519999988</v>
      </c>
      <c r="H16" s="164">
        <f>H17+H18+H22+H23+H24+H28+H29</f>
        <v>119405412.89999999</v>
      </c>
      <c r="I16" s="32">
        <f t="shared" si="0"/>
        <v>171738512.41999999</v>
      </c>
      <c r="J16" s="163">
        <f>J17+J18+J22+J23+J24+J28+J29</f>
        <v>57673123.870000005</v>
      </c>
      <c r="K16" s="164">
        <f>K17+K18+K22+K23+K24+K28+K29</f>
        <v>96511946.640000001</v>
      </c>
      <c r="L16" s="32">
        <f t="shared" si="1"/>
        <v>154185070.50999999</v>
      </c>
    </row>
    <row r="17" spans="1:12" ht="27" customHeight="1" x14ac:dyDescent="0.2">
      <c r="A17" s="305" t="s">
        <v>195</v>
      </c>
      <c r="B17" s="306"/>
      <c r="C17" s="306"/>
      <c r="D17" s="306"/>
      <c r="E17" s="307"/>
      <c r="F17" s="10">
        <v>134</v>
      </c>
      <c r="G17" s="5"/>
      <c r="H17" s="6">
        <v>45311236.950000003</v>
      </c>
      <c r="I17" s="32">
        <f t="shared" si="0"/>
        <v>45311236.950000003</v>
      </c>
      <c r="J17" s="5"/>
      <c r="K17" s="6">
        <v>22199745.52</v>
      </c>
      <c r="L17" s="32">
        <f t="shared" si="1"/>
        <v>22199745.52</v>
      </c>
    </row>
    <row r="18" spans="1:12" ht="26.25" customHeight="1" x14ac:dyDescent="0.2">
      <c r="A18" s="305" t="s">
        <v>196</v>
      </c>
      <c r="B18" s="306"/>
      <c r="C18" s="306"/>
      <c r="D18" s="306"/>
      <c r="E18" s="307"/>
      <c r="F18" s="10">
        <v>135</v>
      </c>
      <c r="G18" s="163">
        <f>SUM(G19:G21)</f>
        <v>0</v>
      </c>
      <c r="H18" s="164">
        <f>SUM(H19:H21)</f>
        <v>11473340.85</v>
      </c>
      <c r="I18" s="32">
        <f t="shared" si="0"/>
        <v>11473340.85</v>
      </c>
      <c r="J18" s="163">
        <f>SUM(J19:J21)</f>
        <v>0</v>
      </c>
      <c r="K18" s="164">
        <f>SUM(K19:K21)</f>
        <v>13163765.369999999</v>
      </c>
      <c r="L18" s="32">
        <f t="shared" si="1"/>
        <v>13163765.369999999</v>
      </c>
    </row>
    <row r="19" spans="1:12" ht="12.75" customHeight="1" x14ac:dyDescent="0.2">
      <c r="A19" s="305" t="s">
        <v>197</v>
      </c>
      <c r="B19" s="306"/>
      <c r="C19" s="306"/>
      <c r="D19" s="306"/>
      <c r="E19" s="307"/>
      <c r="F19" s="10">
        <v>136</v>
      </c>
      <c r="G19" s="5"/>
      <c r="H19" s="6">
        <v>11467551.859999999</v>
      </c>
      <c r="I19" s="32">
        <f t="shared" si="0"/>
        <v>11467551.859999999</v>
      </c>
      <c r="J19" s="5"/>
      <c r="K19" s="6">
        <v>13163765.369999999</v>
      </c>
      <c r="L19" s="32">
        <f t="shared" si="1"/>
        <v>13163765.369999999</v>
      </c>
    </row>
    <row r="20" spans="1:12" ht="24" customHeight="1" x14ac:dyDescent="0.2">
      <c r="A20" s="305" t="s">
        <v>198</v>
      </c>
      <c r="B20" s="306"/>
      <c r="C20" s="306"/>
      <c r="D20" s="306"/>
      <c r="E20" s="307"/>
      <c r="F20" s="10">
        <v>137</v>
      </c>
      <c r="G20" s="5"/>
      <c r="H20" s="6"/>
      <c r="I20" s="32">
        <f t="shared" si="0"/>
        <v>0</v>
      </c>
      <c r="J20" s="5"/>
      <c r="K20" s="6"/>
      <c r="L20" s="32">
        <f t="shared" si="1"/>
        <v>0</v>
      </c>
    </row>
    <row r="21" spans="1:12" ht="12.75" customHeight="1" x14ac:dyDescent="0.2">
      <c r="A21" s="305" t="s">
        <v>199</v>
      </c>
      <c r="B21" s="306"/>
      <c r="C21" s="306"/>
      <c r="D21" s="306"/>
      <c r="E21" s="307"/>
      <c r="F21" s="10">
        <v>138</v>
      </c>
      <c r="G21" s="5"/>
      <c r="H21" s="6">
        <v>5788.99</v>
      </c>
      <c r="I21" s="32">
        <f t="shared" si="0"/>
        <v>5788.99</v>
      </c>
      <c r="J21" s="5"/>
      <c r="K21" s="6"/>
      <c r="L21" s="32">
        <f t="shared" si="1"/>
        <v>0</v>
      </c>
    </row>
    <row r="22" spans="1:12" ht="12.75" customHeight="1" x14ac:dyDescent="0.2">
      <c r="A22" s="305" t="s">
        <v>200</v>
      </c>
      <c r="B22" s="306"/>
      <c r="C22" s="306"/>
      <c r="D22" s="306"/>
      <c r="E22" s="307"/>
      <c r="F22" s="10">
        <v>139</v>
      </c>
      <c r="G22" s="5">
        <v>50662757.659999996</v>
      </c>
      <c r="H22" s="6">
        <v>52722922.549999997</v>
      </c>
      <c r="I22" s="32">
        <f t="shared" si="0"/>
        <v>103385680.20999999</v>
      </c>
      <c r="J22" s="5">
        <v>53523105.450000003</v>
      </c>
      <c r="K22" s="6">
        <v>49107456.200000003</v>
      </c>
      <c r="L22" s="32">
        <f t="shared" si="1"/>
        <v>102630561.65000001</v>
      </c>
    </row>
    <row r="23" spans="1:12" ht="24" customHeight="1" x14ac:dyDescent="0.2">
      <c r="A23" s="305" t="s">
        <v>201</v>
      </c>
      <c r="B23" s="306"/>
      <c r="C23" s="306"/>
      <c r="D23" s="306"/>
      <c r="E23" s="307"/>
      <c r="F23" s="10">
        <v>140</v>
      </c>
      <c r="G23" s="5">
        <v>835918.23</v>
      </c>
      <c r="H23" s="6">
        <v>1225939.24</v>
      </c>
      <c r="I23" s="32">
        <f t="shared" si="0"/>
        <v>2061857.47</v>
      </c>
      <c r="J23" s="5">
        <v>2933255.81</v>
      </c>
      <c r="K23" s="6">
        <v>7282029.8499999996</v>
      </c>
      <c r="L23" s="32">
        <f t="shared" si="1"/>
        <v>10215285.66</v>
      </c>
    </row>
    <row r="24" spans="1:12" ht="23.25" customHeight="1" x14ac:dyDescent="0.2">
      <c r="A24" s="305" t="s">
        <v>202</v>
      </c>
      <c r="B24" s="306"/>
      <c r="C24" s="306"/>
      <c r="D24" s="306"/>
      <c r="E24" s="307"/>
      <c r="F24" s="10">
        <v>141</v>
      </c>
      <c r="G24" s="163">
        <f>SUM(G25:G27)</f>
        <v>547578.12</v>
      </c>
      <c r="H24" s="164">
        <f>SUM(H25:H27)</f>
        <v>1640738.33</v>
      </c>
      <c r="I24" s="32">
        <f t="shared" si="0"/>
        <v>2188316.4500000002</v>
      </c>
      <c r="J24" s="163">
        <f>SUM(J25:J27)</f>
        <v>1056095.58</v>
      </c>
      <c r="K24" s="164">
        <f>SUM(K25:K27)</f>
        <v>2108926.4299999997</v>
      </c>
      <c r="L24" s="32">
        <f t="shared" si="1"/>
        <v>3165022.01</v>
      </c>
    </row>
    <row r="25" spans="1:12" ht="12.75" customHeight="1" x14ac:dyDescent="0.2">
      <c r="A25" s="305" t="s">
        <v>203</v>
      </c>
      <c r="B25" s="306"/>
      <c r="C25" s="306"/>
      <c r="D25" s="306"/>
      <c r="E25" s="307"/>
      <c r="F25" s="10">
        <v>142</v>
      </c>
      <c r="G25" s="5">
        <v>547578.12</v>
      </c>
      <c r="H25" s="6">
        <v>1276804.2</v>
      </c>
      <c r="I25" s="32">
        <f t="shared" si="0"/>
        <v>1824382.3199999998</v>
      </c>
      <c r="J25" s="5">
        <v>1056095.58</v>
      </c>
      <c r="K25" s="6">
        <v>1719634.43</v>
      </c>
      <c r="L25" s="32">
        <f t="shared" si="1"/>
        <v>2775730.01</v>
      </c>
    </row>
    <row r="26" spans="1:12" ht="12.75" customHeight="1" x14ac:dyDescent="0.2">
      <c r="A26" s="305" t="s">
        <v>204</v>
      </c>
      <c r="B26" s="306"/>
      <c r="C26" s="306"/>
      <c r="D26" s="306"/>
      <c r="E26" s="307"/>
      <c r="F26" s="10">
        <v>143</v>
      </c>
      <c r="G26" s="5"/>
      <c r="H26" s="6">
        <v>363934.13</v>
      </c>
      <c r="I26" s="32">
        <f t="shared" si="0"/>
        <v>363934.13</v>
      </c>
      <c r="J26" s="5"/>
      <c r="K26" s="6">
        <v>389292</v>
      </c>
      <c r="L26" s="32">
        <f t="shared" si="1"/>
        <v>389292</v>
      </c>
    </row>
    <row r="27" spans="1:12" ht="12.75" customHeight="1" x14ac:dyDescent="0.2">
      <c r="A27" s="305" t="s">
        <v>205</v>
      </c>
      <c r="B27" s="306"/>
      <c r="C27" s="306"/>
      <c r="D27" s="306"/>
      <c r="E27" s="307"/>
      <c r="F27" s="10">
        <v>144</v>
      </c>
      <c r="G27" s="5"/>
      <c r="H27" s="6"/>
      <c r="I27" s="32">
        <f t="shared" si="0"/>
        <v>0</v>
      </c>
      <c r="J27" s="5"/>
      <c r="K27" s="6"/>
      <c r="L27" s="32">
        <f t="shared" si="1"/>
        <v>0</v>
      </c>
    </row>
    <row r="28" spans="1:12" ht="12.75" customHeight="1" x14ac:dyDescent="0.2">
      <c r="A28" s="305" t="s">
        <v>206</v>
      </c>
      <c r="B28" s="306"/>
      <c r="C28" s="306"/>
      <c r="D28" s="306"/>
      <c r="E28" s="307"/>
      <c r="F28" s="10">
        <v>145</v>
      </c>
      <c r="G28" s="5"/>
      <c r="H28" s="6"/>
      <c r="I28" s="32">
        <f t="shared" si="0"/>
        <v>0</v>
      </c>
      <c r="J28" s="5"/>
      <c r="K28" s="6"/>
      <c r="L28" s="32">
        <f t="shared" si="1"/>
        <v>0</v>
      </c>
    </row>
    <row r="29" spans="1:12" ht="12.75" customHeight="1" x14ac:dyDescent="0.2">
      <c r="A29" s="305" t="s">
        <v>207</v>
      </c>
      <c r="B29" s="306"/>
      <c r="C29" s="306"/>
      <c r="D29" s="306"/>
      <c r="E29" s="307"/>
      <c r="F29" s="10">
        <v>146</v>
      </c>
      <c r="G29" s="5">
        <v>286845.51</v>
      </c>
      <c r="H29" s="6">
        <v>7031234.9800000004</v>
      </c>
      <c r="I29" s="32">
        <f t="shared" si="0"/>
        <v>7318080.4900000002</v>
      </c>
      <c r="J29" s="5">
        <v>160667.03</v>
      </c>
      <c r="K29" s="6">
        <v>2650023.27</v>
      </c>
      <c r="L29" s="32">
        <f t="shared" si="1"/>
        <v>2810690.3</v>
      </c>
    </row>
    <row r="30" spans="1:12" ht="12.75" customHeight="1" x14ac:dyDescent="0.2">
      <c r="A30" s="308" t="s">
        <v>208</v>
      </c>
      <c r="B30" s="306"/>
      <c r="C30" s="306"/>
      <c r="D30" s="306"/>
      <c r="E30" s="307"/>
      <c r="F30" s="10">
        <v>147</v>
      </c>
      <c r="G30" s="5">
        <v>10337.459999999999</v>
      </c>
      <c r="H30" s="6">
        <v>15179239.1</v>
      </c>
      <c r="I30" s="32">
        <f t="shared" si="0"/>
        <v>15189576.560000001</v>
      </c>
      <c r="J30" s="5">
        <v>4722.47</v>
      </c>
      <c r="K30" s="6">
        <v>14475886.08</v>
      </c>
      <c r="L30" s="32">
        <f t="shared" si="1"/>
        <v>14480608.550000001</v>
      </c>
    </row>
    <row r="31" spans="1:12" ht="15" customHeight="1" x14ac:dyDescent="0.2">
      <c r="A31" s="308" t="s">
        <v>209</v>
      </c>
      <c r="B31" s="306"/>
      <c r="C31" s="306"/>
      <c r="D31" s="306"/>
      <c r="E31" s="307"/>
      <c r="F31" s="10">
        <v>148</v>
      </c>
      <c r="G31" s="5">
        <v>22807.63</v>
      </c>
      <c r="H31" s="6">
        <v>3983689.83</v>
      </c>
      <c r="I31" s="32">
        <f t="shared" si="0"/>
        <v>4006497.46</v>
      </c>
      <c r="J31" s="5">
        <v>302875.53999999998</v>
      </c>
      <c r="K31" s="6">
        <v>19688095.920000002</v>
      </c>
      <c r="L31" s="32">
        <f t="shared" si="1"/>
        <v>19990971.460000001</v>
      </c>
    </row>
    <row r="32" spans="1:12" ht="12.75" customHeight="1" x14ac:dyDescent="0.2">
      <c r="A32" s="308" t="s">
        <v>210</v>
      </c>
      <c r="B32" s="306"/>
      <c r="C32" s="306"/>
      <c r="D32" s="306"/>
      <c r="E32" s="307"/>
      <c r="F32" s="10">
        <v>149</v>
      </c>
      <c r="G32" s="5">
        <v>1948419.86</v>
      </c>
      <c r="H32" s="6">
        <v>34425961.920000002</v>
      </c>
      <c r="I32" s="32">
        <f t="shared" si="0"/>
        <v>36374381.780000001</v>
      </c>
      <c r="J32" s="5">
        <v>3132531.76</v>
      </c>
      <c r="K32" s="6">
        <v>41654599.530000001</v>
      </c>
      <c r="L32" s="32">
        <f t="shared" si="1"/>
        <v>44787131.289999999</v>
      </c>
    </row>
    <row r="33" spans="1:12" ht="21" customHeight="1" x14ac:dyDescent="0.2">
      <c r="A33" s="308" t="s">
        <v>211</v>
      </c>
      <c r="B33" s="306"/>
      <c r="C33" s="306"/>
      <c r="D33" s="306"/>
      <c r="E33" s="307"/>
      <c r="F33" s="10">
        <v>150</v>
      </c>
      <c r="G33" s="163">
        <f>G34+G38</f>
        <v>-185188524.88999999</v>
      </c>
      <c r="H33" s="164">
        <f>H34+H38</f>
        <v>-485359600.21000004</v>
      </c>
      <c r="I33" s="32">
        <f t="shared" si="0"/>
        <v>-670548125.10000002</v>
      </c>
      <c r="J33" s="163">
        <f>J34+J38</f>
        <v>-131975729.67000002</v>
      </c>
      <c r="K33" s="164">
        <f>K34+K38</f>
        <v>-475914797.80000007</v>
      </c>
      <c r="L33" s="32">
        <f t="shared" si="1"/>
        <v>-607890527.47000003</v>
      </c>
    </row>
    <row r="34" spans="1:12" ht="12.75" customHeight="1" x14ac:dyDescent="0.2">
      <c r="A34" s="305" t="s">
        <v>212</v>
      </c>
      <c r="B34" s="306"/>
      <c r="C34" s="306"/>
      <c r="D34" s="306"/>
      <c r="E34" s="307"/>
      <c r="F34" s="10">
        <v>151</v>
      </c>
      <c r="G34" s="163">
        <f>SUM(G35:G37)</f>
        <v>-196249496.56999999</v>
      </c>
      <c r="H34" s="164">
        <f>SUM(H35:H37)</f>
        <v>-506508548.99000007</v>
      </c>
      <c r="I34" s="32">
        <f t="shared" si="0"/>
        <v>-702758045.56000006</v>
      </c>
      <c r="J34" s="163">
        <f>SUM(J35:J37)</f>
        <v>-136390488.08000001</v>
      </c>
      <c r="K34" s="164">
        <f>SUM(K35:K37)</f>
        <v>-476457398.69000006</v>
      </c>
      <c r="L34" s="32">
        <f t="shared" si="1"/>
        <v>-612847886.7700001</v>
      </c>
    </row>
    <row r="35" spans="1:12" ht="12.75" customHeight="1" x14ac:dyDescent="0.2">
      <c r="A35" s="305" t="s">
        <v>213</v>
      </c>
      <c r="B35" s="306"/>
      <c r="C35" s="306"/>
      <c r="D35" s="306"/>
      <c r="E35" s="307"/>
      <c r="F35" s="10">
        <v>152</v>
      </c>
      <c r="G35" s="5">
        <v>-196249496.56999999</v>
      </c>
      <c r="H35" s="6">
        <v>-621422947.69000006</v>
      </c>
      <c r="I35" s="32">
        <f t="shared" si="0"/>
        <v>-817672444.25999999</v>
      </c>
      <c r="J35" s="5">
        <v>-136390488.08000001</v>
      </c>
      <c r="K35" s="6">
        <v>-570486856.58000004</v>
      </c>
      <c r="L35" s="32">
        <f t="shared" si="1"/>
        <v>-706877344.66000009</v>
      </c>
    </row>
    <row r="36" spans="1:12" ht="12.75" customHeight="1" x14ac:dyDescent="0.2">
      <c r="A36" s="305" t="s">
        <v>214</v>
      </c>
      <c r="B36" s="306"/>
      <c r="C36" s="306"/>
      <c r="D36" s="306"/>
      <c r="E36" s="307"/>
      <c r="F36" s="10">
        <v>153</v>
      </c>
      <c r="G36" s="5"/>
      <c r="H36" s="6"/>
      <c r="I36" s="32">
        <f t="shared" si="0"/>
        <v>0</v>
      </c>
      <c r="J36" s="5"/>
      <c r="K36" s="6"/>
      <c r="L36" s="32">
        <f t="shared" si="1"/>
        <v>0</v>
      </c>
    </row>
    <row r="37" spans="1:12" ht="12.75" customHeight="1" x14ac:dyDescent="0.2">
      <c r="A37" s="305" t="s">
        <v>215</v>
      </c>
      <c r="B37" s="306"/>
      <c r="C37" s="306"/>
      <c r="D37" s="306"/>
      <c r="E37" s="307"/>
      <c r="F37" s="10">
        <v>154</v>
      </c>
      <c r="G37" s="5"/>
      <c r="H37" s="6">
        <v>114914398.7</v>
      </c>
      <c r="I37" s="32">
        <f t="shared" si="0"/>
        <v>114914398.7</v>
      </c>
      <c r="J37" s="5"/>
      <c r="K37" s="6">
        <v>94029457.890000001</v>
      </c>
      <c r="L37" s="32">
        <f t="shared" si="1"/>
        <v>94029457.890000001</v>
      </c>
    </row>
    <row r="38" spans="1:12" ht="12.75" customHeight="1" x14ac:dyDescent="0.2">
      <c r="A38" s="305" t="s">
        <v>216</v>
      </c>
      <c r="B38" s="306"/>
      <c r="C38" s="306"/>
      <c r="D38" s="306"/>
      <c r="E38" s="307"/>
      <c r="F38" s="10">
        <v>155</v>
      </c>
      <c r="G38" s="163">
        <f>SUM(G39:G41)</f>
        <v>11060971.68</v>
      </c>
      <c r="H38" s="164">
        <f>SUM(H39:H41)</f>
        <v>21148948.780000001</v>
      </c>
      <c r="I38" s="32">
        <f t="shared" si="0"/>
        <v>32209920.460000001</v>
      </c>
      <c r="J38" s="163">
        <f>SUM(J39:J41)</f>
        <v>4414758.41</v>
      </c>
      <c r="K38" s="164">
        <f>SUM(K39:K41)</f>
        <v>542600.8899999999</v>
      </c>
      <c r="L38" s="32">
        <f t="shared" si="1"/>
        <v>4957359.3</v>
      </c>
    </row>
    <row r="39" spans="1:12" ht="12.75" customHeight="1" x14ac:dyDescent="0.2">
      <c r="A39" s="305" t="s">
        <v>217</v>
      </c>
      <c r="B39" s="306"/>
      <c r="C39" s="306"/>
      <c r="D39" s="306"/>
      <c r="E39" s="307"/>
      <c r="F39" s="10">
        <v>156</v>
      </c>
      <c r="G39" s="5">
        <v>11060971.68</v>
      </c>
      <c r="H39" s="6">
        <v>31133520.800000001</v>
      </c>
      <c r="I39" s="32">
        <f t="shared" si="0"/>
        <v>42194492.480000004</v>
      </c>
      <c r="J39" s="5">
        <v>4414758.41</v>
      </c>
      <c r="K39" s="6">
        <v>2132895.5</v>
      </c>
      <c r="L39" s="32">
        <f t="shared" si="1"/>
        <v>6547653.9100000001</v>
      </c>
    </row>
    <row r="40" spans="1:12" ht="12.75" customHeight="1" x14ac:dyDescent="0.2">
      <c r="A40" s="305" t="s">
        <v>218</v>
      </c>
      <c r="B40" s="306"/>
      <c r="C40" s="306"/>
      <c r="D40" s="306"/>
      <c r="E40" s="307"/>
      <c r="F40" s="10">
        <v>157</v>
      </c>
      <c r="G40" s="5"/>
      <c r="H40" s="6"/>
      <c r="I40" s="32">
        <f t="shared" si="0"/>
        <v>0</v>
      </c>
      <c r="J40" s="5"/>
      <c r="K40" s="6"/>
      <c r="L40" s="32">
        <f t="shared" si="1"/>
        <v>0</v>
      </c>
    </row>
    <row r="41" spans="1:12" ht="12.75" customHeight="1" x14ac:dyDescent="0.2">
      <c r="A41" s="305" t="s">
        <v>219</v>
      </c>
      <c r="B41" s="306"/>
      <c r="C41" s="306"/>
      <c r="D41" s="306"/>
      <c r="E41" s="307"/>
      <c r="F41" s="10">
        <v>158</v>
      </c>
      <c r="G41" s="5"/>
      <c r="H41" s="6">
        <v>-9984572.0199999996</v>
      </c>
      <c r="I41" s="32">
        <f t="shared" si="0"/>
        <v>-9984572.0199999996</v>
      </c>
      <c r="J41" s="5"/>
      <c r="K41" s="6">
        <v>-1590294.61</v>
      </c>
      <c r="L41" s="32">
        <f t="shared" si="1"/>
        <v>-1590294.61</v>
      </c>
    </row>
    <row r="42" spans="1:12" ht="26.25" customHeight="1" x14ac:dyDescent="0.2">
      <c r="A42" s="308" t="s">
        <v>220</v>
      </c>
      <c r="B42" s="306"/>
      <c r="C42" s="306"/>
      <c r="D42" s="306"/>
      <c r="E42" s="307"/>
      <c r="F42" s="10">
        <v>159</v>
      </c>
      <c r="G42" s="163">
        <f>G43+G46</f>
        <v>24256884.93</v>
      </c>
      <c r="H42" s="164"/>
      <c r="I42" s="32">
        <f t="shared" si="0"/>
        <v>24256884.93</v>
      </c>
      <c r="J42" s="163">
        <f>J43+J46</f>
        <v>-47987384.899999999</v>
      </c>
      <c r="K42" s="164">
        <f>K43+K46</f>
        <v>-41100000</v>
      </c>
      <c r="L42" s="32">
        <f t="shared" si="1"/>
        <v>-89087384.900000006</v>
      </c>
    </row>
    <row r="43" spans="1:12" ht="21" customHeight="1" x14ac:dyDescent="0.2">
      <c r="A43" s="305" t="s">
        <v>221</v>
      </c>
      <c r="B43" s="306"/>
      <c r="C43" s="306"/>
      <c r="D43" s="306"/>
      <c r="E43" s="307"/>
      <c r="F43" s="10">
        <v>160</v>
      </c>
      <c r="G43" s="163">
        <f>SUM(G44:G45)</f>
        <v>24256884.93</v>
      </c>
      <c r="H43" s="164">
        <f>SUM(H44:H45)</f>
        <v>0</v>
      </c>
      <c r="I43" s="32">
        <f t="shared" si="0"/>
        <v>24256884.93</v>
      </c>
      <c r="J43" s="163">
        <f>SUM(J44:J45)</f>
        <v>-47987384.899999999</v>
      </c>
      <c r="K43" s="164">
        <f>SUM(K44:K45)</f>
        <v>0</v>
      </c>
      <c r="L43" s="32">
        <f t="shared" si="1"/>
        <v>-47987384.899999999</v>
      </c>
    </row>
    <row r="44" spans="1:12" ht="12.75" customHeight="1" x14ac:dyDescent="0.2">
      <c r="A44" s="305" t="s">
        <v>222</v>
      </c>
      <c r="B44" s="306"/>
      <c r="C44" s="306"/>
      <c r="D44" s="306"/>
      <c r="E44" s="307"/>
      <c r="F44" s="10">
        <v>161</v>
      </c>
      <c r="G44" s="5">
        <v>24294815.5</v>
      </c>
      <c r="H44" s="6"/>
      <c r="I44" s="32">
        <f t="shared" si="0"/>
        <v>24294815.5</v>
      </c>
      <c r="J44" s="5">
        <v>-47946386.829999998</v>
      </c>
      <c r="K44" s="6"/>
      <c r="L44" s="32">
        <f t="shared" si="1"/>
        <v>-47946386.829999998</v>
      </c>
    </row>
    <row r="45" spans="1:12" ht="12.75" customHeight="1" x14ac:dyDescent="0.2">
      <c r="A45" s="305" t="s">
        <v>223</v>
      </c>
      <c r="B45" s="306"/>
      <c r="C45" s="306"/>
      <c r="D45" s="306"/>
      <c r="E45" s="307"/>
      <c r="F45" s="10">
        <v>162</v>
      </c>
      <c r="G45" s="5">
        <v>-37930.57</v>
      </c>
      <c r="H45" s="6"/>
      <c r="I45" s="32">
        <f t="shared" si="0"/>
        <v>-37930.57</v>
      </c>
      <c r="J45" s="5">
        <v>-40998.07</v>
      </c>
      <c r="K45" s="6"/>
      <c r="L45" s="32">
        <f t="shared" si="1"/>
        <v>-40998.07</v>
      </c>
    </row>
    <row r="46" spans="1:12" ht="24.75" customHeight="1" x14ac:dyDescent="0.2">
      <c r="A46" s="305" t="s">
        <v>224</v>
      </c>
      <c r="B46" s="306"/>
      <c r="C46" s="306"/>
      <c r="D46" s="306"/>
      <c r="E46" s="307"/>
      <c r="F46" s="10">
        <v>163</v>
      </c>
      <c r="G46" s="163">
        <f>SUM(G47:G49)</f>
        <v>0</v>
      </c>
      <c r="H46" s="164">
        <f>SUM(H47:H49)</f>
        <v>0</v>
      </c>
      <c r="I46" s="32">
        <f t="shared" si="0"/>
        <v>0</v>
      </c>
      <c r="J46" s="163">
        <f>SUM(J47:J49)</f>
        <v>0</v>
      </c>
      <c r="K46" s="164">
        <f>SUM(K47:K49)</f>
        <v>-41100000</v>
      </c>
      <c r="L46" s="32">
        <f t="shared" si="1"/>
        <v>-41100000</v>
      </c>
    </row>
    <row r="47" spans="1:12" ht="12.75" customHeight="1" x14ac:dyDescent="0.2">
      <c r="A47" s="305" t="s">
        <v>217</v>
      </c>
      <c r="B47" s="306"/>
      <c r="C47" s="306"/>
      <c r="D47" s="306"/>
      <c r="E47" s="307"/>
      <c r="F47" s="10">
        <v>164</v>
      </c>
      <c r="G47" s="5"/>
      <c r="H47" s="6"/>
      <c r="I47" s="32">
        <f t="shared" si="0"/>
        <v>0</v>
      </c>
      <c r="J47" s="5"/>
      <c r="K47" s="6">
        <v>-41100000</v>
      </c>
      <c r="L47" s="32">
        <f t="shared" si="1"/>
        <v>-41100000</v>
      </c>
    </row>
    <row r="48" spans="1:12" ht="12.75" customHeight="1" x14ac:dyDescent="0.2">
      <c r="A48" s="305" t="s">
        <v>218</v>
      </c>
      <c r="B48" s="306"/>
      <c r="C48" s="306"/>
      <c r="D48" s="306"/>
      <c r="E48" s="307"/>
      <c r="F48" s="10">
        <v>165</v>
      </c>
      <c r="G48" s="5"/>
      <c r="H48" s="6"/>
      <c r="I48" s="32">
        <f t="shared" si="0"/>
        <v>0</v>
      </c>
      <c r="J48" s="5"/>
      <c r="K48" s="6"/>
      <c r="L48" s="32">
        <f t="shared" si="1"/>
        <v>0</v>
      </c>
    </row>
    <row r="49" spans="1:12" ht="12.75" customHeight="1" x14ac:dyDescent="0.2">
      <c r="A49" s="305" t="s">
        <v>219</v>
      </c>
      <c r="B49" s="306"/>
      <c r="C49" s="306"/>
      <c r="D49" s="306"/>
      <c r="E49" s="307"/>
      <c r="F49" s="10">
        <v>166</v>
      </c>
      <c r="G49" s="5"/>
      <c r="H49" s="6"/>
      <c r="I49" s="32">
        <f t="shared" si="0"/>
        <v>0</v>
      </c>
      <c r="J49" s="5"/>
      <c r="K49" s="6"/>
      <c r="L49" s="32">
        <f t="shared" si="1"/>
        <v>0</v>
      </c>
    </row>
    <row r="50" spans="1:12" ht="40.5" customHeight="1" x14ac:dyDescent="0.2">
      <c r="A50" s="335" t="s">
        <v>225</v>
      </c>
      <c r="B50" s="336"/>
      <c r="C50" s="336"/>
      <c r="D50" s="336"/>
      <c r="E50" s="337"/>
      <c r="F50" s="10">
        <v>167</v>
      </c>
      <c r="G50" s="163">
        <f>SUM(G51:G53)</f>
        <v>2146558.54</v>
      </c>
      <c r="H50" s="164">
        <f>SUM(H51:H53)</f>
        <v>0</v>
      </c>
      <c r="I50" s="32">
        <f t="shared" si="0"/>
        <v>2146558.54</v>
      </c>
      <c r="J50" s="163">
        <f>SUM(J51:J53)</f>
        <v>2572573.31</v>
      </c>
      <c r="K50" s="164">
        <f>SUM(K51:K53)</f>
        <v>0</v>
      </c>
      <c r="L50" s="32">
        <f t="shared" si="1"/>
        <v>2572573.31</v>
      </c>
    </row>
    <row r="51" spans="1:12" ht="12.75" customHeight="1" x14ac:dyDescent="0.2">
      <c r="A51" s="305" t="s">
        <v>226</v>
      </c>
      <c r="B51" s="306"/>
      <c r="C51" s="306"/>
      <c r="D51" s="306"/>
      <c r="E51" s="307"/>
      <c r="F51" s="10">
        <v>168</v>
      </c>
      <c r="G51" s="5">
        <v>2146558.54</v>
      </c>
      <c r="H51" s="6"/>
      <c r="I51" s="32">
        <f t="shared" si="0"/>
        <v>2146558.54</v>
      </c>
      <c r="J51" s="5">
        <v>2572573.31</v>
      </c>
      <c r="K51" s="6"/>
      <c r="L51" s="32">
        <f t="shared" si="1"/>
        <v>2572573.31</v>
      </c>
    </row>
    <row r="52" spans="1:12" ht="12.75" customHeight="1" x14ac:dyDescent="0.2">
      <c r="A52" s="305" t="s">
        <v>227</v>
      </c>
      <c r="B52" s="306"/>
      <c r="C52" s="306"/>
      <c r="D52" s="306"/>
      <c r="E52" s="307"/>
      <c r="F52" s="10">
        <v>169</v>
      </c>
      <c r="G52" s="5"/>
      <c r="H52" s="6"/>
      <c r="I52" s="32">
        <f t="shared" si="0"/>
        <v>0</v>
      </c>
      <c r="J52" s="5"/>
      <c r="K52" s="6"/>
      <c r="L52" s="32">
        <f t="shared" si="1"/>
        <v>0</v>
      </c>
    </row>
    <row r="53" spans="1:12" ht="12.75" customHeight="1" x14ac:dyDescent="0.2">
      <c r="A53" s="305" t="s">
        <v>228</v>
      </c>
      <c r="B53" s="306"/>
      <c r="C53" s="306"/>
      <c r="D53" s="306"/>
      <c r="E53" s="307"/>
      <c r="F53" s="10">
        <v>170</v>
      </c>
      <c r="G53" s="5"/>
      <c r="H53" s="6"/>
      <c r="I53" s="32">
        <f t="shared" si="0"/>
        <v>0</v>
      </c>
      <c r="J53" s="5"/>
      <c r="K53" s="6"/>
      <c r="L53" s="32">
        <f t="shared" si="1"/>
        <v>0</v>
      </c>
    </row>
    <row r="54" spans="1:12" ht="33.75" customHeight="1" x14ac:dyDescent="0.2">
      <c r="A54" s="308" t="s">
        <v>371</v>
      </c>
      <c r="B54" s="306"/>
      <c r="C54" s="306"/>
      <c r="D54" s="306"/>
      <c r="E54" s="307"/>
      <c r="F54" s="10">
        <v>171</v>
      </c>
      <c r="G54" s="163">
        <f>SUM(G55:G56)</f>
        <v>0</v>
      </c>
      <c r="H54" s="164">
        <f>SUM(H55:H56)</f>
        <v>0</v>
      </c>
      <c r="I54" s="32">
        <f t="shared" si="0"/>
        <v>0</v>
      </c>
      <c r="J54" s="163">
        <f>SUM(J55:J56)</f>
        <v>0</v>
      </c>
      <c r="K54" s="164">
        <f>SUM(K55:K56)</f>
        <v>0</v>
      </c>
      <c r="L54" s="32">
        <f t="shared" si="1"/>
        <v>0</v>
      </c>
    </row>
    <row r="55" spans="1:12" ht="12.75" customHeight="1" x14ac:dyDescent="0.2">
      <c r="A55" s="305" t="s">
        <v>230</v>
      </c>
      <c r="B55" s="306"/>
      <c r="C55" s="306"/>
      <c r="D55" s="306"/>
      <c r="E55" s="307"/>
      <c r="F55" s="10">
        <v>172</v>
      </c>
      <c r="G55" s="5"/>
      <c r="H55" s="6"/>
      <c r="I55" s="32">
        <f t="shared" si="0"/>
        <v>0</v>
      </c>
      <c r="J55" s="5"/>
      <c r="K55" s="6"/>
      <c r="L55" s="32">
        <f t="shared" si="1"/>
        <v>0</v>
      </c>
    </row>
    <row r="56" spans="1:12" ht="12.75" customHeight="1" x14ac:dyDescent="0.2">
      <c r="A56" s="344" t="s">
        <v>231</v>
      </c>
      <c r="B56" s="319"/>
      <c r="C56" s="319"/>
      <c r="D56" s="319"/>
      <c r="E56" s="320"/>
      <c r="F56" s="11">
        <v>173</v>
      </c>
      <c r="G56" s="5"/>
      <c r="H56" s="6"/>
      <c r="I56" s="32">
        <f t="shared" si="0"/>
        <v>0</v>
      </c>
      <c r="J56" s="5"/>
      <c r="K56" s="6"/>
      <c r="L56" s="32">
        <f t="shared" si="1"/>
        <v>0</v>
      </c>
    </row>
    <row r="57" spans="1:12" ht="24.75" customHeight="1" x14ac:dyDescent="0.2">
      <c r="A57" s="345" t="s">
        <v>232</v>
      </c>
      <c r="B57" s="346"/>
      <c r="C57" s="346"/>
      <c r="D57" s="346"/>
      <c r="E57" s="347"/>
      <c r="F57" s="154">
        <v>174</v>
      </c>
      <c r="G57" s="163">
        <f>G58+G62</f>
        <v>-39680906.460000001</v>
      </c>
      <c r="H57" s="164">
        <f>H58+H62</f>
        <v>-413278980.11000001</v>
      </c>
      <c r="I57" s="32">
        <f t="shared" si="0"/>
        <v>-452959886.56999999</v>
      </c>
      <c r="J57" s="163">
        <f>J58+J62</f>
        <v>-43048728.719999999</v>
      </c>
      <c r="K57" s="164">
        <f>K58+K62</f>
        <v>-416616310.02999997</v>
      </c>
      <c r="L57" s="32">
        <f t="shared" si="1"/>
        <v>-459665038.75</v>
      </c>
    </row>
    <row r="58" spans="1:12" ht="12.75" customHeight="1" x14ac:dyDescent="0.2">
      <c r="A58" s="305" t="s">
        <v>233</v>
      </c>
      <c r="B58" s="306"/>
      <c r="C58" s="306"/>
      <c r="D58" s="306"/>
      <c r="E58" s="307"/>
      <c r="F58" s="10">
        <v>175</v>
      </c>
      <c r="G58" s="163">
        <f>SUM(G59:G61)</f>
        <v>-10630342.359999999</v>
      </c>
      <c r="H58" s="164">
        <f>SUM(H59:H61)</f>
        <v>-107805487.93000001</v>
      </c>
      <c r="I58" s="32">
        <f t="shared" si="0"/>
        <v>-118435830.29000001</v>
      </c>
      <c r="J58" s="163">
        <f>SUM(J59:J61)</f>
        <v>-8396109.1899999995</v>
      </c>
      <c r="K58" s="164">
        <f>SUM(K59:K61)</f>
        <v>-100884652.34999999</v>
      </c>
      <c r="L58" s="32">
        <f t="shared" si="1"/>
        <v>-109280761.53999999</v>
      </c>
    </row>
    <row r="59" spans="1:12" ht="12.75" customHeight="1" x14ac:dyDescent="0.2">
      <c r="A59" s="305" t="s">
        <v>234</v>
      </c>
      <c r="B59" s="306"/>
      <c r="C59" s="306"/>
      <c r="D59" s="306"/>
      <c r="E59" s="307"/>
      <c r="F59" s="10">
        <v>176</v>
      </c>
      <c r="G59" s="5">
        <v>-7075943.21</v>
      </c>
      <c r="H59" s="6">
        <v>-81050430.170000002</v>
      </c>
      <c r="I59" s="32">
        <f t="shared" si="0"/>
        <v>-88126373.379999995</v>
      </c>
      <c r="J59" s="5">
        <v>-6315927.2000000002</v>
      </c>
      <c r="K59" s="6">
        <v>-84487354.5</v>
      </c>
      <c r="L59" s="32">
        <f t="shared" si="1"/>
        <v>-90803281.700000003</v>
      </c>
    </row>
    <row r="60" spans="1:12" ht="12.75" customHeight="1" x14ac:dyDescent="0.2">
      <c r="A60" s="305" t="s">
        <v>235</v>
      </c>
      <c r="B60" s="306"/>
      <c r="C60" s="306"/>
      <c r="D60" s="306"/>
      <c r="E60" s="307"/>
      <c r="F60" s="10">
        <v>177</v>
      </c>
      <c r="G60" s="5">
        <v>-3554399.15</v>
      </c>
      <c r="H60" s="6">
        <v>-26755057.760000002</v>
      </c>
      <c r="I60" s="32">
        <f t="shared" si="0"/>
        <v>-30309456.91</v>
      </c>
      <c r="J60" s="5">
        <v>-2080181.99</v>
      </c>
      <c r="K60" s="6">
        <v>-16397297.85</v>
      </c>
      <c r="L60" s="32">
        <f t="shared" si="1"/>
        <v>-18477479.84</v>
      </c>
    </row>
    <row r="61" spans="1:12" ht="12.75" customHeight="1" x14ac:dyDescent="0.2">
      <c r="A61" s="305" t="s">
        <v>236</v>
      </c>
      <c r="B61" s="306"/>
      <c r="C61" s="306"/>
      <c r="D61" s="306"/>
      <c r="E61" s="307"/>
      <c r="F61" s="10">
        <v>178</v>
      </c>
      <c r="G61" s="5"/>
      <c r="H61" s="6"/>
      <c r="I61" s="32">
        <f t="shared" si="0"/>
        <v>0</v>
      </c>
      <c r="J61" s="5"/>
      <c r="K61" s="6"/>
      <c r="L61" s="32">
        <f t="shared" si="1"/>
        <v>0</v>
      </c>
    </row>
    <row r="62" spans="1:12" ht="15" customHeight="1" x14ac:dyDescent="0.2">
      <c r="A62" s="305" t="s">
        <v>237</v>
      </c>
      <c r="B62" s="306"/>
      <c r="C62" s="306"/>
      <c r="D62" s="306"/>
      <c r="E62" s="307"/>
      <c r="F62" s="10">
        <v>179</v>
      </c>
      <c r="G62" s="163">
        <f>SUM(G63:G65)</f>
        <v>-29050564.100000001</v>
      </c>
      <c r="H62" s="164">
        <f>SUM(H63:H65)</f>
        <v>-305473492.18000001</v>
      </c>
      <c r="I62" s="32">
        <f t="shared" si="0"/>
        <v>-334524056.28000003</v>
      </c>
      <c r="J62" s="163">
        <f>SUM(J63:J65)</f>
        <v>-34652619.530000001</v>
      </c>
      <c r="K62" s="164">
        <f>SUM(K63:K65)</f>
        <v>-315731657.68000001</v>
      </c>
      <c r="L62" s="32">
        <f t="shared" si="1"/>
        <v>-350384277.21000004</v>
      </c>
    </row>
    <row r="63" spans="1:12" ht="12.75" customHeight="1" x14ac:dyDescent="0.2">
      <c r="A63" s="305" t="s">
        <v>238</v>
      </c>
      <c r="B63" s="306"/>
      <c r="C63" s="306"/>
      <c r="D63" s="306"/>
      <c r="E63" s="307"/>
      <c r="F63" s="10">
        <v>180</v>
      </c>
      <c r="G63" s="5">
        <v>-830128.64000000001</v>
      </c>
      <c r="H63" s="6">
        <v>-22154159.879999999</v>
      </c>
      <c r="I63" s="32">
        <f t="shared" si="0"/>
        <v>-22984288.52</v>
      </c>
      <c r="J63" s="5">
        <v>-907951.51</v>
      </c>
      <c r="K63" s="6">
        <v>-20395016.870000001</v>
      </c>
      <c r="L63" s="32">
        <f t="shared" si="1"/>
        <v>-21302968.380000003</v>
      </c>
    </row>
    <row r="64" spans="1:12" ht="12.75" customHeight="1" x14ac:dyDescent="0.2">
      <c r="A64" s="305" t="s">
        <v>239</v>
      </c>
      <c r="B64" s="306"/>
      <c r="C64" s="306"/>
      <c r="D64" s="306"/>
      <c r="E64" s="307"/>
      <c r="F64" s="10">
        <v>181</v>
      </c>
      <c r="G64" s="5">
        <v>-22072032.760000002</v>
      </c>
      <c r="H64" s="6">
        <v>-164768751.75</v>
      </c>
      <c r="I64" s="32">
        <f t="shared" si="0"/>
        <v>-186840784.50999999</v>
      </c>
      <c r="J64" s="5">
        <v>-21581678.350000001</v>
      </c>
      <c r="K64" s="6">
        <v>-161668536.40000001</v>
      </c>
      <c r="L64" s="32">
        <f t="shared" si="1"/>
        <v>-183250214.75</v>
      </c>
    </row>
    <row r="65" spans="1:12" ht="12.75" customHeight="1" x14ac:dyDescent="0.2">
      <c r="A65" s="305" t="s">
        <v>240</v>
      </c>
      <c r="B65" s="306"/>
      <c r="C65" s="306"/>
      <c r="D65" s="306"/>
      <c r="E65" s="307"/>
      <c r="F65" s="10">
        <v>182</v>
      </c>
      <c r="G65" s="5">
        <v>-6148402.7000000002</v>
      </c>
      <c r="H65" s="6">
        <v>-118550580.55</v>
      </c>
      <c r="I65" s="32">
        <f t="shared" si="0"/>
        <v>-124698983.25</v>
      </c>
      <c r="J65" s="5">
        <v>-12162989.67</v>
      </c>
      <c r="K65" s="6">
        <v>-133668104.41</v>
      </c>
      <c r="L65" s="32">
        <f t="shared" si="1"/>
        <v>-145831094.07999998</v>
      </c>
    </row>
    <row r="66" spans="1:12" ht="12.75" customHeight="1" x14ac:dyDescent="0.2">
      <c r="A66" s="308" t="s">
        <v>241</v>
      </c>
      <c r="B66" s="306"/>
      <c r="C66" s="306"/>
      <c r="D66" s="306"/>
      <c r="E66" s="307"/>
      <c r="F66" s="10">
        <v>183</v>
      </c>
      <c r="G66" s="163">
        <f>SUM(G67:G73)</f>
        <v>-20848642.75</v>
      </c>
      <c r="H66" s="163">
        <f>SUM(H67:H73)</f>
        <v>-58085494.939999998</v>
      </c>
      <c r="I66" s="32">
        <f t="shared" si="0"/>
        <v>-78934137.689999998</v>
      </c>
      <c r="J66" s="163">
        <f>SUM(J67:J73)</f>
        <v>-13624502.98</v>
      </c>
      <c r="K66" s="164">
        <f>SUM(K67:K73)</f>
        <v>-86400363.920000002</v>
      </c>
      <c r="L66" s="32">
        <f t="shared" si="1"/>
        <v>-100024866.90000001</v>
      </c>
    </row>
    <row r="67" spans="1:12" ht="24.75" customHeight="1" x14ac:dyDescent="0.2">
      <c r="A67" s="305" t="s">
        <v>242</v>
      </c>
      <c r="B67" s="306"/>
      <c r="C67" s="306"/>
      <c r="D67" s="306"/>
      <c r="E67" s="307"/>
      <c r="F67" s="10">
        <v>184</v>
      </c>
      <c r="G67" s="5"/>
      <c r="H67" s="6"/>
      <c r="I67" s="32">
        <f t="shared" si="0"/>
        <v>0</v>
      </c>
      <c r="J67" s="5"/>
      <c r="K67" s="6"/>
      <c r="L67" s="32">
        <f t="shared" si="1"/>
        <v>0</v>
      </c>
    </row>
    <row r="68" spans="1:12" ht="12.75" customHeight="1" x14ac:dyDescent="0.2">
      <c r="A68" s="305" t="s">
        <v>243</v>
      </c>
      <c r="B68" s="306"/>
      <c r="C68" s="306"/>
      <c r="D68" s="306"/>
      <c r="E68" s="307"/>
      <c r="F68" s="10">
        <v>185</v>
      </c>
      <c r="G68" s="5"/>
      <c r="H68" s="6">
        <v>-75755.56</v>
      </c>
      <c r="I68" s="32">
        <f t="shared" si="0"/>
        <v>-75755.56</v>
      </c>
      <c r="J68" s="5"/>
      <c r="K68" s="6">
        <v>-477068.49</v>
      </c>
      <c r="L68" s="32">
        <f t="shared" si="1"/>
        <v>-477068.49</v>
      </c>
    </row>
    <row r="69" spans="1:12" ht="12.75" customHeight="1" x14ac:dyDescent="0.2">
      <c r="A69" s="305" t="s">
        <v>244</v>
      </c>
      <c r="B69" s="306"/>
      <c r="C69" s="306"/>
      <c r="D69" s="306"/>
      <c r="E69" s="307"/>
      <c r="F69" s="10">
        <v>186</v>
      </c>
      <c r="G69" s="5"/>
      <c r="H69" s="6">
        <v>-22197633.18</v>
      </c>
      <c r="I69" s="32">
        <f t="shared" si="0"/>
        <v>-22197633.18</v>
      </c>
      <c r="J69" s="5">
        <v>-1180565.99</v>
      </c>
      <c r="K69" s="6">
        <v>-68202593.420000002</v>
      </c>
      <c r="L69" s="32">
        <f t="shared" si="1"/>
        <v>-69383159.409999996</v>
      </c>
    </row>
    <row r="70" spans="1:12" ht="15.75" customHeight="1" x14ac:dyDescent="0.2">
      <c r="A70" s="305" t="s">
        <v>245</v>
      </c>
      <c r="B70" s="306"/>
      <c r="C70" s="306"/>
      <c r="D70" s="306"/>
      <c r="E70" s="307"/>
      <c r="F70" s="10">
        <v>187</v>
      </c>
      <c r="G70" s="5"/>
      <c r="H70" s="6">
        <v>-217869</v>
      </c>
      <c r="I70" s="32">
        <f t="shared" si="0"/>
        <v>-217869</v>
      </c>
      <c r="J70" s="5">
        <v>-146696.99</v>
      </c>
      <c r="K70" s="6">
        <v>-184485.62</v>
      </c>
      <c r="L70" s="32">
        <f t="shared" si="1"/>
        <v>-331182.61</v>
      </c>
    </row>
    <row r="71" spans="1:12" ht="16.5" customHeight="1" x14ac:dyDescent="0.2">
      <c r="A71" s="305" t="s">
        <v>246</v>
      </c>
      <c r="B71" s="306"/>
      <c r="C71" s="306"/>
      <c r="D71" s="306"/>
      <c r="E71" s="307"/>
      <c r="F71" s="10">
        <v>188</v>
      </c>
      <c r="G71" s="5">
        <v>-6413474.4199999999</v>
      </c>
      <c r="H71" s="6">
        <v>-5086986.6100000003</v>
      </c>
      <c r="I71" s="32">
        <f t="shared" si="0"/>
        <v>-11500461.030000001</v>
      </c>
      <c r="J71" s="5">
        <v>-492518.21</v>
      </c>
      <c r="K71" s="6">
        <v>-2793259.18</v>
      </c>
      <c r="L71" s="32">
        <f t="shared" si="1"/>
        <v>-3285777.39</v>
      </c>
    </row>
    <row r="72" spans="1:12" ht="12.75" customHeight="1" x14ac:dyDescent="0.2">
      <c r="A72" s="305" t="s">
        <v>247</v>
      </c>
      <c r="B72" s="306"/>
      <c r="C72" s="306"/>
      <c r="D72" s="306"/>
      <c r="E72" s="307"/>
      <c r="F72" s="10">
        <v>189</v>
      </c>
      <c r="G72" s="5">
        <v>-14169375.6</v>
      </c>
      <c r="H72" s="6">
        <v>-6004513.1500000004</v>
      </c>
      <c r="I72" s="32">
        <f t="shared" ref="I72:I99" si="2">G72+H72</f>
        <v>-20173888.75</v>
      </c>
      <c r="J72" s="5">
        <v>-11561980.65</v>
      </c>
      <c r="K72" s="6">
        <v>-4910849.2699999996</v>
      </c>
      <c r="L72" s="32">
        <f t="shared" ref="L72:L99" si="3">J72+K72</f>
        <v>-16472829.92</v>
      </c>
    </row>
    <row r="73" spans="1:12" ht="12.75" customHeight="1" x14ac:dyDescent="0.2">
      <c r="A73" s="305" t="s">
        <v>248</v>
      </c>
      <c r="B73" s="306"/>
      <c r="C73" s="306"/>
      <c r="D73" s="306"/>
      <c r="E73" s="307"/>
      <c r="F73" s="10">
        <v>190</v>
      </c>
      <c r="G73" s="5">
        <v>-265792.73</v>
      </c>
      <c r="H73" s="6">
        <v>-24502737.440000001</v>
      </c>
      <c r="I73" s="32">
        <f t="shared" si="2"/>
        <v>-24768530.170000002</v>
      </c>
      <c r="J73" s="5">
        <v>-242741.14</v>
      </c>
      <c r="K73" s="6">
        <v>-9832107.9399999995</v>
      </c>
      <c r="L73" s="32">
        <f t="shared" si="3"/>
        <v>-10074849.08</v>
      </c>
    </row>
    <row r="74" spans="1:12" ht="17.25" customHeight="1" x14ac:dyDescent="0.2">
      <c r="A74" s="308" t="s">
        <v>249</v>
      </c>
      <c r="B74" s="306"/>
      <c r="C74" s="306"/>
      <c r="D74" s="306"/>
      <c r="E74" s="307"/>
      <c r="F74" s="10">
        <v>191</v>
      </c>
      <c r="G74" s="163">
        <f>SUM(G75:G76)</f>
        <v>-125070.93</v>
      </c>
      <c r="H74" s="164">
        <f>SUM(H75:H76)</f>
        <v>-30119621.300000001</v>
      </c>
      <c r="I74" s="32">
        <f t="shared" si="2"/>
        <v>-30244692.23</v>
      </c>
      <c r="J74" s="163">
        <f>SUM(J75:J76)</f>
        <v>-116175.29</v>
      </c>
      <c r="K74" s="164">
        <f>SUM(K75:K76)</f>
        <v>-33319019.810000002</v>
      </c>
      <c r="L74" s="32">
        <f t="shared" si="3"/>
        <v>-33435195.100000001</v>
      </c>
    </row>
    <row r="75" spans="1:12" ht="12.75" customHeight="1" x14ac:dyDescent="0.2">
      <c r="A75" s="305" t="s">
        <v>250</v>
      </c>
      <c r="B75" s="306"/>
      <c r="C75" s="306"/>
      <c r="D75" s="306"/>
      <c r="E75" s="307"/>
      <c r="F75" s="10">
        <v>192</v>
      </c>
      <c r="G75" s="5"/>
      <c r="H75" s="6"/>
      <c r="I75" s="32">
        <f t="shared" si="2"/>
        <v>0</v>
      </c>
      <c r="J75" s="5"/>
      <c r="K75" s="6"/>
      <c r="L75" s="32">
        <f t="shared" si="3"/>
        <v>0</v>
      </c>
    </row>
    <row r="76" spans="1:12" ht="12.75" customHeight="1" x14ac:dyDescent="0.2">
      <c r="A76" s="305" t="s">
        <v>251</v>
      </c>
      <c r="B76" s="306"/>
      <c r="C76" s="306"/>
      <c r="D76" s="306"/>
      <c r="E76" s="307"/>
      <c r="F76" s="10">
        <v>193</v>
      </c>
      <c r="G76" s="5">
        <v>-125070.93</v>
      </c>
      <c r="H76" s="6">
        <v>-30119621.300000001</v>
      </c>
      <c r="I76" s="32">
        <f t="shared" si="2"/>
        <v>-30244692.23</v>
      </c>
      <c r="J76" s="5">
        <v>-116175.29</v>
      </c>
      <c r="K76" s="6">
        <v>-33319019.810000002</v>
      </c>
      <c r="L76" s="32">
        <f t="shared" si="3"/>
        <v>-33435195.100000001</v>
      </c>
    </row>
    <row r="77" spans="1:12" ht="12.75" customHeight="1" x14ac:dyDescent="0.2">
      <c r="A77" s="308" t="s">
        <v>252</v>
      </c>
      <c r="B77" s="306"/>
      <c r="C77" s="306"/>
      <c r="D77" s="306"/>
      <c r="E77" s="307"/>
      <c r="F77" s="10">
        <v>194</v>
      </c>
      <c r="G77" s="5"/>
      <c r="H77" s="6">
        <v>-406150.35</v>
      </c>
      <c r="I77" s="32">
        <f t="shared" si="2"/>
        <v>-406150.35</v>
      </c>
      <c r="J77" s="5"/>
      <c r="K77" s="6">
        <v>-3200143.04</v>
      </c>
      <c r="L77" s="32">
        <f t="shared" si="3"/>
        <v>-3200143.04</v>
      </c>
    </row>
    <row r="78" spans="1:12" ht="42.75" customHeight="1" x14ac:dyDescent="0.2">
      <c r="A78" s="308" t="s">
        <v>253</v>
      </c>
      <c r="B78" s="309"/>
      <c r="C78" s="309"/>
      <c r="D78" s="309"/>
      <c r="E78" s="324"/>
      <c r="F78" s="10">
        <v>195</v>
      </c>
      <c r="G78" s="163">
        <f>G7+G16+G30+G31+G32+G33+G42+G50+G54+G57+G66+G74+G77</f>
        <v>5128315.1299999803</v>
      </c>
      <c r="H78" s="164">
        <f>H7+H16+H30+H31+H32+H33+H42+H50+H54+H57+H66+H74+H77</f>
        <v>65999782.030000009</v>
      </c>
      <c r="I78" s="32">
        <f t="shared" si="2"/>
        <v>71128097.159999996</v>
      </c>
      <c r="J78" s="163">
        <f>J7+J16+J30+J31+J32+J33+J42+J50+J54+J57+J66+J74+J77</f>
        <v>864156.38999997359</v>
      </c>
      <c r="K78" s="164">
        <f>K7+K16+K30+K31+K32+K33+K42+K50+K54+K57+K66+K74+K77</f>
        <v>-67351870.269999892</v>
      </c>
      <c r="L78" s="32">
        <f t="shared" si="3"/>
        <v>-66487713.879999921</v>
      </c>
    </row>
    <row r="79" spans="1:12" ht="12.75" customHeight="1" x14ac:dyDescent="0.2">
      <c r="A79" s="308" t="s">
        <v>254</v>
      </c>
      <c r="B79" s="306"/>
      <c r="C79" s="306"/>
      <c r="D79" s="306"/>
      <c r="E79" s="307"/>
      <c r="F79" s="10">
        <v>196</v>
      </c>
      <c r="G79" s="163">
        <f>SUM(G80:G81)</f>
        <v>-1025663.03</v>
      </c>
      <c r="H79" s="164">
        <f>SUM(H80:H81)</f>
        <v>-13199956.41</v>
      </c>
      <c r="I79" s="32">
        <f t="shared" si="2"/>
        <v>-14225619.439999999</v>
      </c>
      <c r="J79" s="163">
        <f>SUM(J80:J81)</f>
        <v>0</v>
      </c>
      <c r="K79" s="164">
        <f>SUM(K80:K81)</f>
        <v>0</v>
      </c>
      <c r="L79" s="32">
        <f t="shared" si="3"/>
        <v>0</v>
      </c>
    </row>
    <row r="80" spans="1:12" ht="12.75" customHeight="1" x14ac:dyDescent="0.2">
      <c r="A80" s="305" t="s">
        <v>255</v>
      </c>
      <c r="B80" s="306"/>
      <c r="C80" s="306"/>
      <c r="D80" s="306"/>
      <c r="E80" s="307"/>
      <c r="F80" s="10">
        <v>197</v>
      </c>
      <c r="G80" s="5">
        <v>-1025663.03</v>
      </c>
      <c r="H80" s="6">
        <v>-13199956.41</v>
      </c>
      <c r="I80" s="32">
        <f t="shared" si="2"/>
        <v>-14225619.439999999</v>
      </c>
      <c r="J80" s="5"/>
      <c r="K80" s="6"/>
      <c r="L80" s="32">
        <f t="shared" si="3"/>
        <v>0</v>
      </c>
    </row>
    <row r="81" spans="1:12" ht="12.75" customHeight="1" x14ac:dyDescent="0.2">
      <c r="A81" s="305" t="s">
        <v>256</v>
      </c>
      <c r="B81" s="306"/>
      <c r="C81" s="306"/>
      <c r="D81" s="306"/>
      <c r="E81" s="307"/>
      <c r="F81" s="10">
        <v>198</v>
      </c>
      <c r="G81" s="5"/>
      <c r="H81" s="6"/>
      <c r="I81" s="32">
        <f t="shared" si="2"/>
        <v>0</v>
      </c>
      <c r="J81" s="5"/>
      <c r="K81" s="6"/>
      <c r="L81" s="32">
        <f t="shared" si="3"/>
        <v>0</v>
      </c>
    </row>
    <row r="82" spans="1:12" ht="24" customHeight="1" x14ac:dyDescent="0.2">
      <c r="A82" s="308" t="s">
        <v>257</v>
      </c>
      <c r="B82" s="306"/>
      <c r="C82" s="306"/>
      <c r="D82" s="306"/>
      <c r="E82" s="307"/>
      <c r="F82" s="10">
        <v>199</v>
      </c>
      <c r="G82" s="163">
        <f>G78+G79</f>
        <v>4102652.0999999801</v>
      </c>
      <c r="H82" s="164">
        <f>H78+H79</f>
        <v>52799825.620000005</v>
      </c>
      <c r="I82" s="32">
        <f t="shared" si="2"/>
        <v>56902477.719999984</v>
      </c>
      <c r="J82" s="163">
        <f>J78+J79</f>
        <v>864156.38999997359</v>
      </c>
      <c r="K82" s="164">
        <f>K78+K79</f>
        <v>-67351870.269999892</v>
      </c>
      <c r="L82" s="32">
        <f>J82+K82</f>
        <v>-66487713.879999921</v>
      </c>
    </row>
    <row r="83" spans="1:12" ht="12.75" customHeight="1" x14ac:dyDescent="0.2">
      <c r="A83" s="308" t="s">
        <v>180</v>
      </c>
      <c r="B83" s="309"/>
      <c r="C83" s="309"/>
      <c r="D83" s="309"/>
      <c r="E83" s="324"/>
      <c r="F83" s="10">
        <v>200</v>
      </c>
      <c r="G83" s="5"/>
      <c r="H83" s="6"/>
      <c r="I83" s="32">
        <f t="shared" si="2"/>
        <v>0</v>
      </c>
      <c r="J83" s="5"/>
      <c r="K83" s="6"/>
      <c r="L83" s="32">
        <f t="shared" si="3"/>
        <v>0</v>
      </c>
    </row>
    <row r="84" spans="1:12" ht="12.75" customHeight="1" x14ac:dyDescent="0.2">
      <c r="A84" s="308" t="s">
        <v>181</v>
      </c>
      <c r="B84" s="309"/>
      <c r="C84" s="309"/>
      <c r="D84" s="309"/>
      <c r="E84" s="324"/>
      <c r="F84" s="10">
        <v>201</v>
      </c>
      <c r="G84" s="5"/>
      <c r="H84" s="6"/>
      <c r="I84" s="32">
        <f t="shared" si="2"/>
        <v>0</v>
      </c>
      <c r="J84" s="5"/>
      <c r="K84" s="6"/>
      <c r="L84" s="32">
        <f t="shared" si="3"/>
        <v>0</v>
      </c>
    </row>
    <row r="85" spans="1:12" ht="12.75" customHeight="1" x14ac:dyDescent="0.2">
      <c r="A85" s="308" t="s">
        <v>258</v>
      </c>
      <c r="B85" s="309"/>
      <c r="C85" s="309"/>
      <c r="D85" s="309"/>
      <c r="E85" s="309"/>
      <c r="F85" s="10">
        <v>202</v>
      </c>
      <c r="G85" s="5">
        <f>+G7+G16+G30+G31+G32+G81</f>
        <v>224568016.68999997</v>
      </c>
      <c r="H85" s="6">
        <f>+H7+H16+H30+H31+H32+H81</f>
        <v>1053249628.9400001</v>
      </c>
      <c r="I85" s="180">
        <f>IF((G85+H85)=(I7+I16+I30+I31+I32+I81),(G85+H85),FALSE)</f>
        <v>1277817645.6300001</v>
      </c>
      <c r="J85" s="5">
        <f>+J7+J16+J30+J31+J32+J81</f>
        <v>235044104.63999999</v>
      </c>
      <c r="K85" s="6">
        <f>+K7+K16+K30+K31+K32+K81</f>
        <v>989198764.33000016</v>
      </c>
      <c r="L85" s="180">
        <f>IF((J85+K85)=(L7+L16+L30+L31+L32+L81),(J85+K85),FALSE)</f>
        <v>1224242868.9700003</v>
      </c>
    </row>
    <row r="86" spans="1:12" ht="12.75" customHeight="1" x14ac:dyDescent="0.2">
      <c r="A86" s="308" t="s">
        <v>259</v>
      </c>
      <c r="B86" s="309"/>
      <c r="C86" s="309"/>
      <c r="D86" s="309"/>
      <c r="E86" s="309"/>
      <c r="F86" s="10">
        <v>203</v>
      </c>
      <c r="G86" s="5">
        <f>+G33+G42+G50+G54+G57+G66+G74+G77+G80</f>
        <v>-220465364.59</v>
      </c>
      <c r="H86" s="6">
        <f>+H33+H42+H50+H54+H57+H66+H74+H77+H80</f>
        <v>-1000449803.3199999</v>
      </c>
      <c r="I86" s="180">
        <f>IF((G86+H86)=(I33+I42+I50+I54+I57+I66+I74+I77+I80),(G86+H86),FALSE)</f>
        <v>-1220915167.9099998</v>
      </c>
      <c r="J86" s="5">
        <f>+J33+J42+J50+J54+J57+J66+J74+J77+J80</f>
        <v>-234179948.25</v>
      </c>
      <c r="K86" s="6">
        <f>+K33+K42+K50+K54+K57+K66+K74+K77+K80</f>
        <v>-1056550634.5999999</v>
      </c>
      <c r="L86" s="180">
        <f>IF((J86+K86)=(L33+L42+L50+L54+L57+L66+L74+L77+L80),(J86+K86),FALSE)</f>
        <v>-1290730582.8499999</v>
      </c>
    </row>
    <row r="87" spans="1:12" ht="12.75" customHeight="1" x14ac:dyDescent="0.2">
      <c r="A87" s="308" t="s">
        <v>260</v>
      </c>
      <c r="B87" s="306"/>
      <c r="C87" s="306"/>
      <c r="D87" s="306"/>
      <c r="E87" s="306"/>
      <c r="F87" s="10">
        <v>204</v>
      </c>
      <c r="G87" s="163">
        <f>SUM(G88:G94)-G95</f>
        <v>9065619.6300000008</v>
      </c>
      <c r="H87" s="164">
        <f>SUM(H88:H94)-H95</f>
        <v>-2905439.3200000003</v>
      </c>
      <c r="I87" s="32">
        <f t="shared" si="2"/>
        <v>6160180.3100000005</v>
      </c>
      <c r="J87" s="163">
        <f>SUM(J88:J94)-J95</f>
        <v>6673255.2400000002</v>
      </c>
      <c r="K87" s="164">
        <f>SUM(K88:K94)-K95</f>
        <v>59591124.260009997</v>
      </c>
      <c r="L87" s="32">
        <f t="shared" si="3"/>
        <v>66264379.500009999</v>
      </c>
    </row>
    <row r="88" spans="1:12" ht="25.5" customHeight="1" x14ac:dyDescent="0.2">
      <c r="A88" s="305" t="s">
        <v>261</v>
      </c>
      <c r="B88" s="306"/>
      <c r="C88" s="306"/>
      <c r="D88" s="306"/>
      <c r="E88" s="306"/>
      <c r="F88" s="10">
        <v>205</v>
      </c>
      <c r="G88" s="5"/>
      <c r="H88" s="6"/>
      <c r="I88" s="32">
        <f t="shared" si="2"/>
        <v>0</v>
      </c>
      <c r="J88" s="5"/>
      <c r="K88" s="6"/>
      <c r="L88" s="32">
        <f t="shared" si="3"/>
        <v>0</v>
      </c>
    </row>
    <row r="89" spans="1:12" ht="23.25" customHeight="1" x14ac:dyDescent="0.2">
      <c r="A89" s="305" t="s">
        <v>262</v>
      </c>
      <c r="B89" s="306"/>
      <c r="C89" s="306"/>
      <c r="D89" s="306"/>
      <c r="E89" s="306"/>
      <c r="F89" s="10">
        <v>206</v>
      </c>
      <c r="G89" s="5">
        <v>9065619.6300000008</v>
      </c>
      <c r="H89" s="6">
        <v>-3179165.45</v>
      </c>
      <c r="I89" s="32">
        <f t="shared" si="2"/>
        <v>5886454.1800000006</v>
      </c>
      <c r="J89" s="5">
        <v>6673255.2400000002</v>
      </c>
      <c r="K89" s="6">
        <v>59319771.720009997</v>
      </c>
      <c r="L89" s="32">
        <f t="shared" si="3"/>
        <v>65993026.96001</v>
      </c>
    </row>
    <row r="90" spans="1:12" ht="24.75" customHeight="1" x14ac:dyDescent="0.2">
      <c r="A90" s="305" t="s">
        <v>263</v>
      </c>
      <c r="B90" s="306"/>
      <c r="C90" s="306"/>
      <c r="D90" s="306"/>
      <c r="E90" s="306"/>
      <c r="F90" s="10">
        <v>207</v>
      </c>
      <c r="G90" s="5"/>
      <c r="H90" s="6">
        <v>273726.13</v>
      </c>
      <c r="I90" s="32">
        <f t="shared" si="2"/>
        <v>273726.13</v>
      </c>
      <c r="J90" s="5"/>
      <c r="K90" s="6">
        <v>271352.53999999998</v>
      </c>
      <c r="L90" s="32">
        <f t="shared" si="3"/>
        <v>271352.53999999998</v>
      </c>
    </row>
    <row r="91" spans="1:12" ht="24.75" customHeight="1" x14ac:dyDescent="0.2">
      <c r="A91" s="305" t="s">
        <v>264</v>
      </c>
      <c r="B91" s="306"/>
      <c r="C91" s="306"/>
      <c r="D91" s="306"/>
      <c r="E91" s="306"/>
      <c r="F91" s="10">
        <v>208</v>
      </c>
      <c r="G91" s="5"/>
      <c r="H91" s="6"/>
      <c r="I91" s="32">
        <f t="shared" si="2"/>
        <v>0</v>
      </c>
      <c r="J91" s="5"/>
      <c r="K91" s="6"/>
      <c r="L91" s="32">
        <f t="shared" si="3"/>
        <v>0</v>
      </c>
    </row>
    <row r="92" spans="1:12" ht="21" customHeight="1" x14ac:dyDescent="0.2">
      <c r="A92" s="314" t="s">
        <v>265</v>
      </c>
      <c r="B92" s="315"/>
      <c r="C92" s="315"/>
      <c r="D92" s="315"/>
      <c r="E92" s="316"/>
      <c r="F92" s="10">
        <v>209</v>
      </c>
      <c r="G92" s="5"/>
      <c r="H92" s="6"/>
      <c r="I92" s="32">
        <f t="shared" si="2"/>
        <v>0</v>
      </c>
      <c r="J92" s="5"/>
      <c r="K92" s="6"/>
      <c r="L92" s="32">
        <f t="shared" si="3"/>
        <v>0</v>
      </c>
    </row>
    <row r="93" spans="1:12" ht="24" customHeight="1" x14ac:dyDescent="0.2">
      <c r="A93" s="314" t="s">
        <v>266</v>
      </c>
      <c r="B93" s="315"/>
      <c r="C93" s="315"/>
      <c r="D93" s="315"/>
      <c r="E93" s="316"/>
      <c r="F93" s="10">
        <v>210</v>
      </c>
      <c r="G93" s="5"/>
      <c r="H93" s="6"/>
      <c r="I93" s="32">
        <f t="shared" si="2"/>
        <v>0</v>
      </c>
      <c r="J93" s="5"/>
      <c r="K93" s="6"/>
      <c r="L93" s="32">
        <f t="shared" si="3"/>
        <v>0</v>
      </c>
    </row>
    <row r="94" spans="1:12" ht="21" customHeight="1" x14ac:dyDescent="0.2">
      <c r="A94" s="314" t="s">
        <v>267</v>
      </c>
      <c r="B94" s="315"/>
      <c r="C94" s="315"/>
      <c r="D94" s="315"/>
      <c r="E94" s="316"/>
      <c r="F94" s="10">
        <v>211</v>
      </c>
      <c r="G94" s="5"/>
      <c r="H94" s="6"/>
      <c r="I94" s="32">
        <f t="shared" si="2"/>
        <v>0</v>
      </c>
      <c r="J94" s="5"/>
      <c r="K94" s="6"/>
      <c r="L94" s="32">
        <f t="shared" si="3"/>
        <v>0</v>
      </c>
    </row>
    <row r="95" spans="1:12" ht="12.75" customHeight="1" x14ac:dyDescent="0.2">
      <c r="A95" s="305" t="s">
        <v>268</v>
      </c>
      <c r="B95" s="306"/>
      <c r="C95" s="306"/>
      <c r="D95" s="306"/>
      <c r="E95" s="306"/>
      <c r="F95" s="10">
        <v>212</v>
      </c>
      <c r="G95" s="5"/>
      <c r="H95" s="6"/>
      <c r="I95" s="32">
        <f t="shared" si="2"/>
        <v>0</v>
      </c>
      <c r="J95" s="5"/>
      <c r="K95" s="6"/>
      <c r="L95" s="32">
        <f t="shared" si="3"/>
        <v>0</v>
      </c>
    </row>
    <row r="96" spans="1:12" ht="12.75" customHeight="1" x14ac:dyDescent="0.2">
      <c r="A96" s="308" t="s">
        <v>269</v>
      </c>
      <c r="B96" s="306"/>
      <c r="C96" s="306"/>
      <c r="D96" s="306"/>
      <c r="E96" s="306"/>
      <c r="F96" s="10">
        <v>213</v>
      </c>
      <c r="G96" s="163">
        <f>G82+G87</f>
        <v>13168271.729999982</v>
      </c>
      <c r="H96" s="164">
        <f>H82+H87</f>
        <v>49894386.300000004</v>
      </c>
      <c r="I96" s="32">
        <f t="shared" si="2"/>
        <v>63062658.029999986</v>
      </c>
      <c r="J96" s="163">
        <f>J82+J87</f>
        <v>7537411.6299999738</v>
      </c>
      <c r="K96" s="164">
        <f>K82+K87</f>
        <v>-7760746.0099898949</v>
      </c>
      <c r="L96" s="32">
        <f t="shared" si="3"/>
        <v>-223334.37998992112</v>
      </c>
    </row>
    <row r="97" spans="1:12" ht="12.75" customHeight="1" x14ac:dyDescent="0.2">
      <c r="A97" s="308" t="s">
        <v>180</v>
      </c>
      <c r="B97" s="309"/>
      <c r="C97" s="309"/>
      <c r="D97" s="309"/>
      <c r="E97" s="324"/>
      <c r="F97" s="10">
        <v>214</v>
      </c>
      <c r="G97" s="5"/>
      <c r="H97" s="6"/>
      <c r="I97" s="32">
        <f t="shared" si="2"/>
        <v>0</v>
      </c>
      <c r="J97" s="5"/>
      <c r="K97" s="6"/>
      <c r="L97" s="32">
        <f t="shared" si="3"/>
        <v>0</v>
      </c>
    </row>
    <row r="98" spans="1:12" ht="12.75" customHeight="1" x14ac:dyDescent="0.2">
      <c r="A98" s="308" t="s">
        <v>181</v>
      </c>
      <c r="B98" s="309"/>
      <c r="C98" s="309"/>
      <c r="D98" s="309"/>
      <c r="E98" s="324"/>
      <c r="F98" s="10">
        <v>215</v>
      </c>
      <c r="G98" s="5"/>
      <c r="H98" s="6"/>
      <c r="I98" s="32">
        <f t="shared" si="2"/>
        <v>0</v>
      </c>
      <c r="J98" s="5"/>
      <c r="K98" s="6"/>
      <c r="L98" s="32">
        <f t="shared" si="3"/>
        <v>0</v>
      </c>
    </row>
    <row r="99" spans="1:12" ht="16.5" customHeight="1" x14ac:dyDescent="0.2">
      <c r="A99" s="340" t="s">
        <v>270</v>
      </c>
      <c r="B99" s="341"/>
      <c r="C99" s="341"/>
      <c r="D99" s="341"/>
      <c r="E99" s="342"/>
      <c r="F99" s="11">
        <v>216</v>
      </c>
      <c r="G99" s="7">
        <v>0</v>
      </c>
      <c r="H99" s="8">
        <v>0</v>
      </c>
      <c r="I99" s="33">
        <f t="shared" si="2"/>
        <v>0</v>
      </c>
      <c r="J99" s="7">
        <v>0</v>
      </c>
      <c r="K99" s="8">
        <v>0</v>
      </c>
      <c r="L99" s="33">
        <f t="shared" si="3"/>
        <v>0</v>
      </c>
    </row>
    <row r="100" spans="1:12" x14ac:dyDescent="0.2">
      <c r="A100" s="343" t="s">
        <v>271</v>
      </c>
      <c r="B100" s="343"/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</row>
    <row r="101" spans="1:12" x14ac:dyDescent="0.2">
      <c r="A101" s="153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</row>
    <row r="102" spans="1:12" x14ac:dyDescent="0.2">
      <c r="A102" s="153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</row>
    <row r="103" spans="1:12" x14ac:dyDescent="0.2">
      <c r="A103" s="153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</row>
    <row r="104" spans="1:12" x14ac:dyDescent="0.2">
      <c r="A104" s="153"/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</row>
    <row r="105" spans="1:12" x14ac:dyDescent="0.2">
      <c r="A105" s="153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</row>
    <row r="106" spans="1:12" x14ac:dyDescent="0.2">
      <c r="A106" s="153"/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</row>
    <row r="107" spans="1:12" x14ac:dyDescent="0.2">
      <c r="A107" s="153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</row>
    <row r="108" spans="1:12" x14ac:dyDescent="0.2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</row>
    <row r="109" spans="1:12" x14ac:dyDescent="0.2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</row>
    <row r="110" spans="1:12" x14ac:dyDescent="0.2">
      <c r="A110" s="153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</row>
    <row r="111" spans="1:12" x14ac:dyDescent="0.2">
      <c r="A111" s="153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</row>
  </sheetData>
  <mergeCells count="102">
    <mergeCell ref="A1:L1"/>
    <mergeCell ref="A2:L2"/>
    <mergeCell ref="K3:L3"/>
    <mergeCell ref="A4:E5"/>
    <mergeCell ref="F4:F5"/>
    <mergeCell ref="G4:I4"/>
    <mergeCell ref="J4:L4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  <mergeCell ref="A95:E95"/>
  </mergeCells>
  <dataValidations count="1">
    <dataValidation allowBlank="1" sqref="F7:L99 A101:L65536 M1:IT1048576"/>
  </dataValidations>
  <pageMargins left="0.75" right="0.75" top="1" bottom="1" header="0.5" footer="0.5"/>
  <pageSetup paperSize="9" scale="64" orientation="portrait" r:id="rId1"/>
  <headerFooter alignWithMargins="0"/>
  <rowBreaks count="1" manualBreakCount="1">
    <brk id="56" max="16383" man="1"/>
  </rowBreaks>
  <ignoredErrors>
    <ignoredError sqref="I7:I17 I19 I24:I39 I43:I54 I57:I70 I78:I84 I87:I90 I96" formula="1"/>
    <ignoredError sqref="I18" formula="1" formulaRange="1"/>
    <ignoredError sqref="G18:H18 J18:K18 H74:K74" formulaRange="1"/>
    <ignoredError sqref="I85:I86" formula="1" unlockedFormula="1"/>
    <ignoredError sqref="G85:H86 J85:L8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63"/>
  <sheetViews>
    <sheetView view="pageBreakPreview" topLeftCell="A34" zoomScale="110" zoomScaleNormal="100" zoomScaleSheetLayoutView="110" workbookViewId="0">
      <selection activeCell="L52" sqref="L52"/>
    </sheetView>
  </sheetViews>
  <sheetFormatPr defaultRowHeight="12.75" x14ac:dyDescent="0.2"/>
  <cols>
    <col min="1" max="9" width="9.140625" style="34"/>
    <col min="10" max="10" width="11.5703125" style="34" customWidth="1"/>
    <col min="11" max="11" width="10.85546875" style="34" customWidth="1"/>
    <col min="12" max="16384" width="9.140625" style="34"/>
  </cols>
  <sheetData>
    <row r="1" spans="1:11" ht="19.5" customHeight="1" x14ac:dyDescent="0.25">
      <c r="A1" s="349" t="s">
        <v>272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2" spans="1:11" x14ac:dyDescent="0.2">
      <c r="A2" s="350" t="s">
        <v>385</v>
      </c>
      <c r="B2" s="351"/>
      <c r="C2" s="351"/>
      <c r="D2" s="351"/>
      <c r="E2" s="351"/>
      <c r="F2" s="351"/>
      <c r="G2" s="351"/>
      <c r="H2" s="351"/>
      <c r="I2" s="351"/>
      <c r="J2" s="352"/>
      <c r="K2" s="156"/>
    </row>
    <row r="3" spans="1:11" x14ac:dyDescent="0.2">
      <c r="A3" s="45"/>
      <c r="B3" s="65"/>
      <c r="C3" s="65"/>
      <c r="D3" s="369"/>
      <c r="E3" s="369"/>
      <c r="F3" s="65"/>
      <c r="G3" s="65"/>
      <c r="H3" s="65"/>
      <c r="I3" s="65"/>
      <c r="J3" s="49"/>
      <c r="K3" s="50" t="s">
        <v>52</v>
      </c>
    </row>
    <row r="4" spans="1:11" ht="24" x14ac:dyDescent="0.2">
      <c r="A4" s="353" t="s">
        <v>122</v>
      </c>
      <c r="B4" s="353"/>
      <c r="C4" s="353"/>
      <c r="D4" s="353"/>
      <c r="E4" s="353"/>
      <c r="F4" s="353"/>
      <c r="G4" s="353"/>
      <c r="H4" s="353"/>
      <c r="I4" s="40" t="s">
        <v>123</v>
      </c>
      <c r="J4" s="40" t="s">
        <v>124</v>
      </c>
      <c r="K4" s="40" t="s">
        <v>125</v>
      </c>
    </row>
    <row r="5" spans="1:11" ht="12.75" customHeight="1" x14ac:dyDescent="0.2">
      <c r="A5" s="354">
        <v>1</v>
      </c>
      <c r="B5" s="354"/>
      <c r="C5" s="354"/>
      <c r="D5" s="354"/>
      <c r="E5" s="354"/>
      <c r="F5" s="354"/>
      <c r="G5" s="354"/>
      <c r="H5" s="354"/>
      <c r="I5" s="41">
        <v>2</v>
      </c>
      <c r="J5" s="42" t="s">
        <v>2</v>
      </c>
      <c r="K5" s="42" t="s">
        <v>3</v>
      </c>
    </row>
    <row r="6" spans="1:11" ht="12.75" customHeight="1" x14ac:dyDescent="0.2">
      <c r="A6" s="360" t="s">
        <v>273</v>
      </c>
      <c r="B6" s="361"/>
      <c r="C6" s="361"/>
      <c r="D6" s="361"/>
      <c r="E6" s="361"/>
      <c r="F6" s="361"/>
      <c r="G6" s="361"/>
      <c r="H6" s="362"/>
      <c r="I6" s="38">
        <v>1</v>
      </c>
      <c r="J6" s="39">
        <f>J7+J18+J36</f>
        <v>110715992.33999957</v>
      </c>
      <c r="K6" s="39">
        <f>K7+K18+K36</f>
        <v>-379236343.55999959</v>
      </c>
    </row>
    <row r="7" spans="1:11" ht="12.75" customHeight="1" x14ac:dyDescent="0.2">
      <c r="A7" s="363" t="s">
        <v>274</v>
      </c>
      <c r="B7" s="356"/>
      <c r="C7" s="356"/>
      <c r="D7" s="356"/>
      <c r="E7" s="356"/>
      <c r="F7" s="356"/>
      <c r="G7" s="356"/>
      <c r="H7" s="357"/>
      <c r="I7" s="14">
        <v>2</v>
      </c>
      <c r="J7" s="35">
        <f>J8+J9</f>
        <v>-5738997.6200002581</v>
      </c>
      <c r="K7" s="35">
        <f>K8+K9</f>
        <v>-21454047.41999992</v>
      </c>
    </row>
    <row r="8" spans="1:11" ht="12.75" customHeight="1" x14ac:dyDescent="0.2">
      <c r="A8" s="355" t="s">
        <v>275</v>
      </c>
      <c r="B8" s="356"/>
      <c r="C8" s="356"/>
      <c r="D8" s="356"/>
      <c r="E8" s="356"/>
      <c r="F8" s="356"/>
      <c r="G8" s="356"/>
      <c r="H8" s="357"/>
      <c r="I8" s="14">
        <v>3</v>
      </c>
      <c r="J8" s="181">
        <v>71128097.159999996</v>
      </c>
      <c r="K8" s="182">
        <v>-66487713.879999921</v>
      </c>
    </row>
    <row r="9" spans="1:11" ht="12.75" customHeight="1" x14ac:dyDescent="0.2">
      <c r="A9" s="355" t="s">
        <v>276</v>
      </c>
      <c r="B9" s="356"/>
      <c r="C9" s="356"/>
      <c r="D9" s="356"/>
      <c r="E9" s="356"/>
      <c r="F9" s="356"/>
      <c r="G9" s="356"/>
      <c r="H9" s="357"/>
      <c r="I9" s="14">
        <v>4</v>
      </c>
      <c r="J9" s="35">
        <f>SUM(J10:J17)</f>
        <v>-76867094.780000255</v>
      </c>
      <c r="K9" s="35">
        <f>SUM(K10:K17)</f>
        <v>45033666.460000001</v>
      </c>
    </row>
    <row r="10" spans="1:11" ht="12.75" customHeight="1" x14ac:dyDescent="0.2">
      <c r="A10" s="355" t="s">
        <v>277</v>
      </c>
      <c r="B10" s="356"/>
      <c r="C10" s="356"/>
      <c r="D10" s="356"/>
      <c r="E10" s="356"/>
      <c r="F10" s="356"/>
      <c r="G10" s="356"/>
      <c r="H10" s="357"/>
      <c r="I10" s="14">
        <v>5</v>
      </c>
      <c r="J10" s="181">
        <v>20851708.539999999</v>
      </c>
      <c r="K10" s="182">
        <v>18669254.070000004</v>
      </c>
    </row>
    <row r="11" spans="1:11" ht="12.75" customHeight="1" x14ac:dyDescent="0.2">
      <c r="A11" s="355" t="s">
        <v>278</v>
      </c>
      <c r="B11" s="356"/>
      <c r="C11" s="356"/>
      <c r="D11" s="356"/>
      <c r="E11" s="356"/>
      <c r="F11" s="356"/>
      <c r="G11" s="356"/>
      <c r="H11" s="357"/>
      <c r="I11" s="14">
        <v>6</v>
      </c>
      <c r="J11" s="181">
        <v>2132579.98</v>
      </c>
      <c r="K11" s="182">
        <v>2633714.31</v>
      </c>
    </row>
    <row r="12" spans="1:11" ht="12.75" customHeight="1" x14ac:dyDescent="0.2">
      <c r="A12" s="355" t="s">
        <v>279</v>
      </c>
      <c r="B12" s="356"/>
      <c r="C12" s="356"/>
      <c r="D12" s="356"/>
      <c r="E12" s="356"/>
      <c r="F12" s="356"/>
      <c r="G12" s="356"/>
      <c r="H12" s="357"/>
      <c r="I12" s="14">
        <v>7</v>
      </c>
      <c r="J12" s="181">
        <v>31636236.740000002</v>
      </c>
      <c r="K12" s="182">
        <v>62453651.140000001</v>
      </c>
    </row>
    <row r="13" spans="1:11" ht="12.75" customHeight="1" x14ac:dyDescent="0.2">
      <c r="A13" s="355" t="s">
        <v>280</v>
      </c>
      <c r="B13" s="356"/>
      <c r="C13" s="356"/>
      <c r="D13" s="356"/>
      <c r="E13" s="356"/>
      <c r="F13" s="356"/>
      <c r="G13" s="356"/>
      <c r="H13" s="357"/>
      <c r="I13" s="14">
        <v>8</v>
      </c>
      <c r="J13" s="181">
        <v>75755.56</v>
      </c>
      <c r="K13" s="182">
        <v>477068.49</v>
      </c>
    </row>
    <row r="14" spans="1:11" ht="12.75" customHeight="1" x14ac:dyDescent="0.2">
      <c r="A14" s="355" t="s">
        <v>281</v>
      </c>
      <c r="B14" s="356"/>
      <c r="C14" s="356"/>
      <c r="D14" s="356"/>
      <c r="E14" s="356"/>
      <c r="F14" s="356"/>
      <c r="G14" s="356"/>
      <c r="H14" s="357"/>
      <c r="I14" s="14">
        <v>9</v>
      </c>
      <c r="J14" s="181">
        <v>-103385680.20999999</v>
      </c>
      <c r="K14" s="182">
        <v>-102630561.65000001</v>
      </c>
    </row>
    <row r="15" spans="1:11" ht="12.75" customHeight="1" x14ac:dyDescent="0.2">
      <c r="A15" s="355" t="s">
        <v>282</v>
      </c>
      <c r="B15" s="356"/>
      <c r="C15" s="356"/>
      <c r="D15" s="356"/>
      <c r="E15" s="356"/>
      <c r="F15" s="356"/>
      <c r="G15" s="356"/>
      <c r="H15" s="357"/>
      <c r="I15" s="14">
        <v>10</v>
      </c>
      <c r="J15" s="181">
        <v>-45311236.950000003</v>
      </c>
      <c r="K15" s="182">
        <v>0</v>
      </c>
    </row>
    <row r="16" spans="1:11" ht="24.75" customHeight="1" x14ac:dyDescent="0.2">
      <c r="A16" s="355" t="s">
        <v>283</v>
      </c>
      <c r="B16" s="356"/>
      <c r="C16" s="356"/>
      <c r="D16" s="356"/>
      <c r="E16" s="356"/>
      <c r="F16" s="356"/>
      <c r="G16" s="356"/>
      <c r="H16" s="357"/>
      <c r="I16" s="14">
        <v>11</v>
      </c>
      <c r="J16" s="181">
        <v>-1976236.4400000002</v>
      </c>
      <c r="K16" s="182">
        <v>-2833839.4</v>
      </c>
    </row>
    <row r="17" spans="1:11" ht="12.75" customHeight="1" x14ac:dyDescent="0.2">
      <c r="A17" s="355" t="s">
        <v>284</v>
      </c>
      <c r="B17" s="356"/>
      <c r="C17" s="356"/>
      <c r="D17" s="356"/>
      <c r="E17" s="356"/>
      <c r="F17" s="356"/>
      <c r="G17" s="356"/>
      <c r="H17" s="357"/>
      <c r="I17" s="14">
        <v>12</v>
      </c>
      <c r="J17" s="181">
        <v>19109777.999999732</v>
      </c>
      <c r="K17" s="182">
        <v>66264379.5</v>
      </c>
    </row>
    <row r="18" spans="1:11" ht="12.75" customHeight="1" x14ac:dyDescent="0.2">
      <c r="A18" s="363" t="s">
        <v>285</v>
      </c>
      <c r="B18" s="356"/>
      <c r="C18" s="356"/>
      <c r="D18" s="356"/>
      <c r="E18" s="356"/>
      <c r="F18" s="356"/>
      <c r="G18" s="356"/>
      <c r="H18" s="357"/>
      <c r="I18" s="14">
        <v>13</v>
      </c>
      <c r="J18" s="36">
        <f>SUM(J19:J35)</f>
        <v>130680609.39999983</v>
      </c>
      <c r="K18" s="36">
        <f>SUM(K19:K35)</f>
        <v>-357782296.13999969</v>
      </c>
    </row>
    <row r="19" spans="1:11" ht="12.75" customHeight="1" x14ac:dyDescent="0.2">
      <c r="A19" s="355" t="s">
        <v>286</v>
      </c>
      <c r="B19" s="356"/>
      <c r="C19" s="356"/>
      <c r="D19" s="356"/>
      <c r="E19" s="356"/>
      <c r="F19" s="356"/>
      <c r="G19" s="356"/>
      <c r="H19" s="357"/>
      <c r="I19" s="14">
        <v>14</v>
      </c>
      <c r="J19" s="183">
        <v>-1043359.4400000274</v>
      </c>
      <c r="K19" s="182">
        <v>-433600003.94</v>
      </c>
    </row>
    <row r="20" spans="1:11" ht="24" customHeight="1" x14ac:dyDescent="0.2">
      <c r="A20" s="355" t="s">
        <v>287</v>
      </c>
      <c r="B20" s="356"/>
      <c r="C20" s="356"/>
      <c r="D20" s="356"/>
      <c r="E20" s="356"/>
      <c r="F20" s="356"/>
      <c r="G20" s="356"/>
      <c r="H20" s="357"/>
      <c r="I20" s="14">
        <v>15</v>
      </c>
      <c r="J20" s="183">
        <v>197290341.12999994</v>
      </c>
      <c r="K20" s="182">
        <v>-231380712.38999996</v>
      </c>
    </row>
    <row r="21" spans="1:11" ht="12.75" customHeight="1" x14ac:dyDescent="0.2">
      <c r="A21" s="355" t="s">
        <v>288</v>
      </c>
      <c r="B21" s="358"/>
      <c r="C21" s="358"/>
      <c r="D21" s="358"/>
      <c r="E21" s="358"/>
      <c r="F21" s="358"/>
      <c r="G21" s="358"/>
      <c r="H21" s="359"/>
      <c r="I21" s="14">
        <v>16</v>
      </c>
      <c r="J21" s="183">
        <v>30837753.420000196</v>
      </c>
      <c r="K21" s="182">
        <v>180117296.4000001</v>
      </c>
    </row>
    <row r="22" spans="1:11" ht="23.25" customHeight="1" x14ac:dyDescent="0.2">
      <c r="A22" s="355" t="s">
        <v>289</v>
      </c>
      <c r="B22" s="358"/>
      <c r="C22" s="358"/>
      <c r="D22" s="358"/>
      <c r="E22" s="358"/>
      <c r="F22" s="358"/>
      <c r="G22" s="358"/>
      <c r="H22" s="359"/>
      <c r="I22" s="14">
        <v>17</v>
      </c>
      <c r="J22" s="183">
        <v>0</v>
      </c>
      <c r="K22" s="182">
        <v>0</v>
      </c>
    </row>
    <row r="23" spans="1:11" ht="23.25" customHeight="1" x14ac:dyDescent="0.2">
      <c r="A23" s="355" t="s">
        <v>290</v>
      </c>
      <c r="B23" s="358"/>
      <c r="C23" s="358"/>
      <c r="D23" s="358"/>
      <c r="E23" s="358"/>
      <c r="F23" s="358"/>
      <c r="G23" s="358"/>
      <c r="H23" s="359"/>
      <c r="I23" s="14">
        <v>18</v>
      </c>
      <c r="J23" s="183">
        <v>2031228.7699999996</v>
      </c>
      <c r="K23" s="182">
        <v>1658105.5499999998</v>
      </c>
    </row>
    <row r="24" spans="1:11" ht="12.75" customHeight="1" x14ac:dyDescent="0.2">
      <c r="A24" s="355" t="s">
        <v>291</v>
      </c>
      <c r="B24" s="358"/>
      <c r="C24" s="358"/>
      <c r="D24" s="358"/>
      <c r="E24" s="358"/>
      <c r="F24" s="358"/>
      <c r="G24" s="358"/>
      <c r="H24" s="359"/>
      <c r="I24" s="14">
        <v>19</v>
      </c>
      <c r="J24" s="183">
        <v>-30201431.279999971</v>
      </c>
      <c r="K24" s="182">
        <v>-39334519.649999976</v>
      </c>
    </row>
    <row r="25" spans="1:11" ht="12.75" customHeight="1" x14ac:dyDescent="0.2">
      <c r="A25" s="355" t="s">
        <v>292</v>
      </c>
      <c r="B25" s="358"/>
      <c r="C25" s="358"/>
      <c r="D25" s="358"/>
      <c r="E25" s="358"/>
      <c r="F25" s="358"/>
      <c r="G25" s="358"/>
      <c r="H25" s="359"/>
      <c r="I25" s="14">
        <v>20</v>
      </c>
      <c r="J25" s="183">
        <v>-10036.160000000149</v>
      </c>
      <c r="K25" s="182">
        <v>6310311.6300000027</v>
      </c>
    </row>
    <row r="26" spans="1:11" ht="12.75" customHeight="1" x14ac:dyDescent="0.2">
      <c r="A26" s="355" t="s">
        <v>293</v>
      </c>
      <c r="B26" s="358"/>
      <c r="C26" s="358"/>
      <c r="D26" s="358"/>
      <c r="E26" s="358"/>
      <c r="F26" s="358"/>
      <c r="G26" s="358"/>
      <c r="H26" s="359"/>
      <c r="I26" s="14">
        <v>21</v>
      </c>
      <c r="J26" s="183">
        <v>-314626769.40999973</v>
      </c>
      <c r="K26" s="182">
        <v>-131718131.40000001</v>
      </c>
    </row>
    <row r="27" spans="1:11" ht="12.75" customHeight="1" x14ac:dyDescent="0.2">
      <c r="A27" s="355" t="s">
        <v>294</v>
      </c>
      <c r="B27" s="358"/>
      <c r="C27" s="358"/>
      <c r="D27" s="358"/>
      <c r="E27" s="358"/>
      <c r="F27" s="358"/>
      <c r="G27" s="358"/>
      <c r="H27" s="359"/>
      <c r="I27" s="14">
        <v>22</v>
      </c>
      <c r="J27" s="183">
        <v>0</v>
      </c>
      <c r="K27" s="182">
        <v>0</v>
      </c>
    </row>
    <row r="28" spans="1:11" ht="25.5" customHeight="1" x14ac:dyDescent="0.2">
      <c r="A28" s="355" t="s">
        <v>295</v>
      </c>
      <c r="B28" s="358"/>
      <c r="C28" s="358"/>
      <c r="D28" s="358"/>
      <c r="E28" s="358"/>
      <c r="F28" s="358"/>
      <c r="G28" s="358"/>
      <c r="H28" s="359"/>
      <c r="I28" s="14">
        <v>23</v>
      </c>
      <c r="J28" s="183">
        <v>-2317520.7699999884</v>
      </c>
      <c r="K28" s="182">
        <v>140830.96999999881</v>
      </c>
    </row>
    <row r="29" spans="1:11" ht="12.75" customHeight="1" x14ac:dyDescent="0.2">
      <c r="A29" s="355" t="s">
        <v>296</v>
      </c>
      <c r="B29" s="358"/>
      <c r="C29" s="358"/>
      <c r="D29" s="358"/>
      <c r="E29" s="358"/>
      <c r="F29" s="358"/>
      <c r="G29" s="358"/>
      <c r="H29" s="359"/>
      <c r="I29" s="14">
        <v>24</v>
      </c>
      <c r="J29" s="183">
        <v>254686575.38999939</v>
      </c>
      <c r="K29" s="182">
        <v>299888910.47000027</v>
      </c>
    </row>
    <row r="30" spans="1:11" ht="25.5" customHeight="1" x14ac:dyDescent="0.2">
      <c r="A30" s="355" t="s">
        <v>297</v>
      </c>
      <c r="B30" s="358"/>
      <c r="C30" s="358"/>
      <c r="D30" s="358"/>
      <c r="E30" s="358"/>
      <c r="F30" s="358"/>
      <c r="G30" s="358"/>
      <c r="H30" s="359"/>
      <c r="I30" s="14">
        <v>25</v>
      </c>
      <c r="J30" s="184">
        <v>-2031228.7699999996</v>
      </c>
      <c r="K30" s="185">
        <v>-1658105.4500000002</v>
      </c>
    </row>
    <row r="31" spans="1:11" ht="12.75" customHeight="1" x14ac:dyDescent="0.2">
      <c r="A31" s="355" t="s">
        <v>298</v>
      </c>
      <c r="B31" s="358"/>
      <c r="C31" s="358"/>
      <c r="D31" s="358"/>
      <c r="E31" s="358"/>
      <c r="F31" s="358"/>
      <c r="G31" s="358"/>
      <c r="H31" s="359"/>
      <c r="I31" s="14">
        <v>26</v>
      </c>
      <c r="J31" s="184">
        <v>2575868.6599999964</v>
      </c>
      <c r="K31" s="186">
        <v>17179575</v>
      </c>
    </row>
    <row r="32" spans="1:11" ht="12.75" customHeight="1" x14ac:dyDescent="0.2">
      <c r="A32" s="355" t="s">
        <v>299</v>
      </c>
      <c r="B32" s="358"/>
      <c r="C32" s="358"/>
      <c r="D32" s="358"/>
      <c r="E32" s="358"/>
      <c r="F32" s="358"/>
      <c r="G32" s="358"/>
      <c r="H32" s="359"/>
      <c r="I32" s="14">
        <v>27</v>
      </c>
      <c r="J32" s="184">
        <v>0</v>
      </c>
      <c r="K32" s="185">
        <v>0</v>
      </c>
    </row>
    <row r="33" spans="1:11" ht="12.75" customHeight="1" x14ac:dyDescent="0.2">
      <c r="A33" s="355" t="s">
        <v>300</v>
      </c>
      <c r="B33" s="358"/>
      <c r="C33" s="358"/>
      <c r="D33" s="358"/>
      <c r="E33" s="358"/>
      <c r="F33" s="358"/>
      <c r="G33" s="358"/>
      <c r="H33" s="359"/>
      <c r="I33" s="14">
        <v>28</v>
      </c>
      <c r="J33" s="184">
        <v>0</v>
      </c>
      <c r="K33" s="185">
        <v>-5.9604644775390625E-8</v>
      </c>
    </row>
    <row r="34" spans="1:11" ht="12.75" customHeight="1" x14ac:dyDescent="0.2">
      <c r="A34" s="355" t="s">
        <v>301</v>
      </c>
      <c r="B34" s="358"/>
      <c r="C34" s="358"/>
      <c r="D34" s="358"/>
      <c r="E34" s="358"/>
      <c r="F34" s="358"/>
      <c r="G34" s="358"/>
      <c r="H34" s="359"/>
      <c r="I34" s="14">
        <v>29</v>
      </c>
      <c r="J34" s="183">
        <v>25739319.050000008</v>
      </c>
      <c r="K34" s="182">
        <v>-10251375.600000098</v>
      </c>
    </row>
    <row r="35" spans="1:11" ht="25.5" customHeight="1" x14ac:dyDescent="0.2">
      <c r="A35" s="355" t="s">
        <v>302</v>
      </c>
      <c r="B35" s="358"/>
      <c r="C35" s="358"/>
      <c r="D35" s="358"/>
      <c r="E35" s="358"/>
      <c r="F35" s="358"/>
      <c r="G35" s="358"/>
      <c r="H35" s="359"/>
      <c r="I35" s="14">
        <v>30</v>
      </c>
      <c r="J35" s="183">
        <v>-32250131.189999998</v>
      </c>
      <c r="K35" s="183">
        <v>-15134477.730000019</v>
      </c>
    </row>
    <row r="36" spans="1:11" ht="12.75" customHeight="1" x14ac:dyDescent="0.2">
      <c r="A36" s="363" t="s">
        <v>303</v>
      </c>
      <c r="B36" s="356"/>
      <c r="C36" s="356"/>
      <c r="D36" s="356"/>
      <c r="E36" s="356"/>
      <c r="F36" s="356"/>
      <c r="G36" s="356"/>
      <c r="H36" s="357"/>
      <c r="I36" s="14">
        <v>31</v>
      </c>
      <c r="J36" s="183">
        <v>-14225619.439999999</v>
      </c>
      <c r="K36" s="183"/>
    </row>
    <row r="37" spans="1:11" ht="12.75" customHeight="1" x14ac:dyDescent="0.2">
      <c r="A37" s="363" t="s">
        <v>304</v>
      </c>
      <c r="B37" s="356"/>
      <c r="C37" s="356"/>
      <c r="D37" s="356"/>
      <c r="E37" s="356"/>
      <c r="F37" s="356"/>
      <c r="G37" s="356"/>
      <c r="H37" s="357"/>
      <c r="I37" s="14">
        <v>32</v>
      </c>
      <c r="J37" s="36">
        <f>SUM(J38:J51)</f>
        <v>-194892872.53999984</v>
      </c>
      <c r="K37" s="36">
        <f>SUM(K38:K51)</f>
        <v>273700548.20000017</v>
      </c>
    </row>
    <row r="38" spans="1:11" ht="12.75" customHeight="1" x14ac:dyDescent="0.2">
      <c r="A38" s="355" t="s">
        <v>374</v>
      </c>
      <c r="B38" s="356"/>
      <c r="C38" s="356"/>
      <c r="D38" s="356"/>
      <c r="E38" s="356"/>
      <c r="F38" s="356"/>
      <c r="G38" s="356"/>
      <c r="H38" s="357"/>
      <c r="I38" s="14">
        <v>33</v>
      </c>
      <c r="J38" s="183">
        <v>7479880.4300000668</v>
      </c>
      <c r="K38" s="187">
        <v>0</v>
      </c>
    </row>
    <row r="39" spans="1:11" ht="12.75" customHeight="1" x14ac:dyDescent="0.2">
      <c r="A39" s="355" t="s">
        <v>305</v>
      </c>
      <c r="B39" s="356"/>
      <c r="C39" s="356"/>
      <c r="D39" s="356"/>
      <c r="E39" s="356"/>
      <c r="F39" s="356"/>
      <c r="G39" s="356"/>
      <c r="H39" s="357"/>
      <c r="I39" s="14">
        <v>34</v>
      </c>
      <c r="J39" s="183">
        <v>-20851708.539999999</v>
      </c>
      <c r="K39" s="182">
        <v>-21384106.629999947</v>
      </c>
    </row>
    <row r="40" spans="1:11" ht="12.75" customHeight="1" x14ac:dyDescent="0.2">
      <c r="A40" s="355" t="s">
        <v>306</v>
      </c>
      <c r="B40" s="356"/>
      <c r="C40" s="356"/>
      <c r="D40" s="356"/>
      <c r="E40" s="356"/>
      <c r="F40" s="356"/>
      <c r="G40" s="356"/>
      <c r="H40" s="357"/>
      <c r="I40" s="14">
        <v>35</v>
      </c>
      <c r="J40" s="183">
        <v>0</v>
      </c>
      <c r="K40" s="182">
        <v>1407687.3800000008</v>
      </c>
    </row>
    <row r="41" spans="1:11" ht="12.75" customHeight="1" x14ac:dyDescent="0.2">
      <c r="A41" s="355" t="s">
        <v>307</v>
      </c>
      <c r="B41" s="356"/>
      <c r="C41" s="356"/>
      <c r="D41" s="356"/>
      <c r="E41" s="356"/>
      <c r="F41" s="356"/>
      <c r="G41" s="356"/>
      <c r="H41" s="357"/>
      <c r="I41" s="14">
        <v>36</v>
      </c>
      <c r="J41" s="183">
        <v>-4547216.0299999993</v>
      </c>
      <c r="K41" s="182">
        <v>-2633714.31</v>
      </c>
    </row>
    <row r="42" spans="1:11" ht="24.75" customHeight="1" x14ac:dyDescent="0.2">
      <c r="A42" s="355" t="s">
        <v>308</v>
      </c>
      <c r="B42" s="356"/>
      <c r="C42" s="356"/>
      <c r="D42" s="356"/>
      <c r="E42" s="356"/>
      <c r="F42" s="356"/>
      <c r="G42" s="356"/>
      <c r="H42" s="357"/>
      <c r="I42" s="14">
        <v>37</v>
      </c>
      <c r="J42" s="183">
        <v>4453317.2900000811</v>
      </c>
      <c r="K42" s="182">
        <v>0</v>
      </c>
    </row>
    <row r="43" spans="1:11" ht="25.5" customHeight="1" x14ac:dyDescent="0.2">
      <c r="A43" s="355" t="s">
        <v>309</v>
      </c>
      <c r="B43" s="356"/>
      <c r="C43" s="356"/>
      <c r="D43" s="356"/>
      <c r="E43" s="356"/>
      <c r="F43" s="356"/>
      <c r="G43" s="356"/>
      <c r="H43" s="357"/>
      <c r="I43" s="14">
        <v>38</v>
      </c>
      <c r="J43" s="183">
        <v>0</v>
      </c>
      <c r="K43" s="182">
        <v>-9316852.6600000858</v>
      </c>
    </row>
    <row r="44" spans="1:11" ht="23.25" customHeight="1" x14ac:dyDescent="0.2">
      <c r="A44" s="355" t="s">
        <v>310</v>
      </c>
      <c r="B44" s="356"/>
      <c r="C44" s="356"/>
      <c r="D44" s="356"/>
      <c r="E44" s="356"/>
      <c r="F44" s="356"/>
      <c r="G44" s="356"/>
      <c r="H44" s="357"/>
      <c r="I44" s="14">
        <v>39</v>
      </c>
      <c r="J44" s="183">
        <v>32106740.269999996</v>
      </c>
      <c r="K44" s="182">
        <v>-51170100</v>
      </c>
    </row>
    <row r="45" spans="1:11" ht="12.75" customHeight="1" x14ac:dyDescent="0.2">
      <c r="A45" s="355" t="s">
        <v>311</v>
      </c>
      <c r="B45" s="356"/>
      <c r="C45" s="356"/>
      <c r="D45" s="356"/>
      <c r="E45" s="356"/>
      <c r="F45" s="356"/>
      <c r="G45" s="356"/>
      <c r="H45" s="357"/>
      <c r="I45" s="14">
        <v>40</v>
      </c>
      <c r="J45" s="183">
        <v>0</v>
      </c>
      <c r="K45" s="182">
        <v>325133443.03000021</v>
      </c>
    </row>
    <row r="46" spans="1:11" ht="12.75" customHeight="1" x14ac:dyDescent="0.2">
      <c r="A46" s="355" t="s">
        <v>312</v>
      </c>
      <c r="B46" s="356"/>
      <c r="C46" s="356"/>
      <c r="D46" s="356"/>
      <c r="E46" s="356"/>
      <c r="F46" s="356"/>
      <c r="G46" s="356"/>
      <c r="H46" s="357"/>
      <c r="I46" s="14">
        <v>41</v>
      </c>
      <c r="J46" s="183">
        <v>-139318643.25</v>
      </c>
      <c r="K46" s="182">
        <v>0</v>
      </c>
    </row>
    <row r="47" spans="1:11" ht="12.75" customHeight="1" x14ac:dyDescent="0.2">
      <c r="A47" s="355" t="s">
        <v>313</v>
      </c>
      <c r="B47" s="356"/>
      <c r="C47" s="356"/>
      <c r="D47" s="356"/>
      <c r="E47" s="356"/>
      <c r="F47" s="356"/>
      <c r="G47" s="356"/>
      <c r="H47" s="357"/>
      <c r="I47" s="14">
        <v>42</v>
      </c>
      <c r="J47" s="182">
        <v>0</v>
      </c>
      <c r="K47" s="182">
        <v>0</v>
      </c>
    </row>
    <row r="48" spans="1:11" ht="12.75" customHeight="1" x14ac:dyDescent="0.2">
      <c r="A48" s="355" t="s">
        <v>314</v>
      </c>
      <c r="B48" s="356"/>
      <c r="C48" s="356"/>
      <c r="D48" s="356"/>
      <c r="E48" s="356"/>
      <c r="F48" s="356"/>
      <c r="G48" s="356"/>
      <c r="H48" s="357"/>
      <c r="I48" s="14">
        <v>43</v>
      </c>
      <c r="J48" s="182">
        <v>0</v>
      </c>
      <c r="K48" s="182">
        <v>0</v>
      </c>
    </row>
    <row r="49" spans="1:11" ht="12.75" customHeight="1" x14ac:dyDescent="0.2">
      <c r="A49" s="355" t="s">
        <v>315</v>
      </c>
      <c r="B49" s="364"/>
      <c r="C49" s="364"/>
      <c r="D49" s="364"/>
      <c r="E49" s="364"/>
      <c r="F49" s="364"/>
      <c r="G49" s="364"/>
      <c r="H49" s="365"/>
      <c r="I49" s="14">
        <v>44</v>
      </c>
      <c r="J49" s="183">
        <v>45102988.93</v>
      </c>
      <c r="K49" s="182">
        <v>22280497.379999999</v>
      </c>
    </row>
    <row r="50" spans="1:11" ht="12.75" customHeight="1" x14ac:dyDescent="0.2">
      <c r="A50" s="355" t="s">
        <v>316</v>
      </c>
      <c r="B50" s="364"/>
      <c r="C50" s="364"/>
      <c r="D50" s="364"/>
      <c r="E50" s="364"/>
      <c r="F50" s="364"/>
      <c r="G50" s="364"/>
      <c r="H50" s="365"/>
      <c r="I50" s="14">
        <v>45</v>
      </c>
      <c r="J50" s="182">
        <v>140401132</v>
      </c>
      <c r="K50" s="182">
        <v>43580488.689999998</v>
      </c>
    </row>
    <row r="51" spans="1:11" ht="12.75" customHeight="1" x14ac:dyDescent="0.2">
      <c r="A51" s="355" t="s">
        <v>317</v>
      </c>
      <c r="B51" s="364"/>
      <c r="C51" s="364"/>
      <c r="D51" s="364"/>
      <c r="E51" s="364"/>
      <c r="F51" s="364"/>
      <c r="G51" s="364"/>
      <c r="H51" s="365"/>
      <c r="I51" s="14">
        <v>46</v>
      </c>
      <c r="J51" s="182">
        <v>-259719363.63999999</v>
      </c>
      <c r="K51" s="182">
        <v>-34196794.68</v>
      </c>
    </row>
    <row r="52" spans="1:11" ht="12.75" customHeight="1" x14ac:dyDescent="0.2">
      <c r="A52" s="363" t="s">
        <v>318</v>
      </c>
      <c r="B52" s="364"/>
      <c r="C52" s="364"/>
      <c r="D52" s="364"/>
      <c r="E52" s="364"/>
      <c r="F52" s="364"/>
      <c r="G52" s="364"/>
      <c r="H52" s="365"/>
      <c r="I52" s="14">
        <v>47</v>
      </c>
      <c r="J52" s="36">
        <f>SUM(J53:J57)</f>
        <v>69863637.149999991</v>
      </c>
      <c r="K52" s="36">
        <f>SUM(K53:K57)</f>
        <v>49655440.440000057</v>
      </c>
    </row>
    <row r="53" spans="1:11" ht="12.75" customHeight="1" x14ac:dyDescent="0.2">
      <c r="A53" s="355" t="s">
        <v>319</v>
      </c>
      <c r="B53" s="364"/>
      <c r="C53" s="364"/>
      <c r="D53" s="364"/>
      <c r="E53" s="364"/>
      <c r="F53" s="364"/>
      <c r="G53" s="364"/>
      <c r="H53" s="365"/>
      <c r="I53" s="14">
        <v>48</v>
      </c>
      <c r="J53" s="188">
        <v>0</v>
      </c>
      <c r="K53" s="188">
        <v>0</v>
      </c>
    </row>
    <row r="54" spans="1:11" ht="12.75" customHeight="1" x14ac:dyDescent="0.2">
      <c r="A54" s="355" t="s">
        <v>320</v>
      </c>
      <c r="B54" s="364"/>
      <c r="C54" s="364"/>
      <c r="D54" s="364"/>
      <c r="E54" s="364"/>
      <c r="F54" s="364"/>
      <c r="G54" s="364"/>
      <c r="H54" s="365"/>
      <c r="I54" s="14">
        <v>49</v>
      </c>
      <c r="J54" s="189">
        <v>120080631.64</v>
      </c>
      <c r="K54" s="189">
        <v>750477068.49000001</v>
      </c>
    </row>
    <row r="55" spans="1:11" ht="12.75" customHeight="1" x14ac:dyDescent="0.2">
      <c r="A55" s="355" t="s">
        <v>373</v>
      </c>
      <c r="B55" s="364"/>
      <c r="C55" s="364"/>
      <c r="D55" s="364"/>
      <c r="E55" s="364"/>
      <c r="F55" s="364"/>
      <c r="G55" s="364"/>
      <c r="H55" s="365"/>
      <c r="I55" s="14">
        <v>50</v>
      </c>
      <c r="J55" s="189">
        <v>-50203070.650000006</v>
      </c>
      <c r="K55" s="189">
        <v>-700813452.04999995</v>
      </c>
    </row>
    <row r="56" spans="1:11" ht="12.75" customHeight="1" x14ac:dyDescent="0.2">
      <c r="A56" s="355" t="s">
        <v>321</v>
      </c>
      <c r="B56" s="364"/>
      <c r="C56" s="364"/>
      <c r="D56" s="364"/>
      <c r="E56" s="364"/>
      <c r="F56" s="364"/>
      <c r="G56" s="364"/>
      <c r="H56" s="365"/>
      <c r="I56" s="14">
        <v>51</v>
      </c>
      <c r="J56" s="189">
        <v>0</v>
      </c>
      <c r="K56" s="189">
        <v>0</v>
      </c>
    </row>
    <row r="57" spans="1:11" ht="12.75" customHeight="1" x14ac:dyDescent="0.2">
      <c r="A57" s="355" t="s">
        <v>322</v>
      </c>
      <c r="B57" s="364"/>
      <c r="C57" s="364"/>
      <c r="D57" s="364"/>
      <c r="E57" s="364"/>
      <c r="F57" s="364"/>
      <c r="G57" s="364"/>
      <c r="H57" s="365"/>
      <c r="I57" s="14">
        <v>52</v>
      </c>
      <c r="J57" s="190">
        <v>-13923.84</v>
      </c>
      <c r="K57" s="191">
        <v>-8176</v>
      </c>
    </row>
    <row r="58" spans="1:11" ht="12.75" customHeight="1" x14ac:dyDescent="0.2">
      <c r="A58" s="363" t="s">
        <v>323</v>
      </c>
      <c r="B58" s="364"/>
      <c r="C58" s="364"/>
      <c r="D58" s="364"/>
      <c r="E58" s="364"/>
      <c r="F58" s="364"/>
      <c r="G58" s="364"/>
      <c r="H58" s="365"/>
      <c r="I58" s="14">
        <v>53</v>
      </c>
      <c r="J58" s="36">
        <f>SUM(J6+J37+J52)</f>
        <v>-14313243.05000028</v>
      </c>
      <c r="K58" s="36">
        <f>SUM(K6+K37+K52)</f>
        <v>-55880354.919999361</v>
      </c>
    </row>
    <row r="59" spans="1:11" ht="23.25" customHeight="1" x14ac:dyDescent="0.2">
      <c r="A59" s="363" t="s">
        <v>324</v>
      </c>
      <c r="B59" s="364"/>
      <c r="C59" s="364"/>
      <c r="D59" s="364"/>
      <c r="E59" s="364"/>
      <c r="F59" s="364"/>
      <c r="G59" s="364"/>
      <c r="H59" s="365"/>
      <c r="I59" s="14">
        <v>54</v>
      </c>
      <c r="J59" s="192">
        <v>20173888.75</v>
      </c>
      <c r="K59" s="193">
        <v>16472829.92</v>
      </c>
    </row>
    <row r="60" spans="1:11" ht="12.75" customHeight="1" x14ac:dyDescent="0.2">
      <c r="A60" s="363" t="s">
        <v>325</v>
      </c>
      <c r="B60" s="364"/>
      <c r="C60" s="364"/>
      <c r="D60" s="364"/>
      <c r="E60" s="364"/>
      <c r="F60" s="364"/>
      <c r="G60" s="364"/>
      <c r="H60" s="365"/>
      <c r="I60" s="14">
        <v>55</v>
      </c>
      <c r="J60" s="36">
        <f>SUM(J58:J59)</f>
        <v>5860645.6999997199</v>
      </c>
      <c r="K60" s="36">
        <f>SUM(K58:K59)</f>
        <v>-39407524.999999359</v>
      </c>
    </row>
    <row r="61" spans="1:11" ht="12.75" customHeight="1" x14ac:dyDescent="0.2">
      <c r="A61" s="355" t="s">
        <v>326</v>
      </c>
      <c r="B61" s="364"/>
      <c r="C61" s="364"/>
      <c r="D61" s="364"/>
      <c r="E61" s="364"/>
      <c r="F61" s="364"/>
      <c r="G61" s="364"/>
      <c r="H61" s="365"/>
      <c r="I61" s="14">
        <v>56</v>
      </c>
      <c r="J61" s="194">
        <v>77789725.150000006</v>
      </c>
      <c r="K61" s="187">
        <v>108983458.75</v>
      </c>
    </row>
    <row r="62" spans="1:11" ht="12.75" customHeight="1" x14ac:dyDescent="0.2">
      <c r="A62" s="366" t="s">
        <v>327</v>
      </c>
      <c r="B62" s="367"/>
      <c r="C62" s="367"/>
      <c r="D62" s="367"/>
      <c r="E62" s="367"/>
      <c r="F62" s="367"/>
      <c r="G62" s="367"/>
      <c r="H62" s="368"/>
      <c r="I62" s="15">
        <v>57</v>
      </c>
      <c r="J62" s="37">
        <f>SUM(J60:J61)</f>
        <v>83650370.849999726</v>
      </c>
      <c r="K62" s="37">
        <f>SUM(K60:K61)</f>
        <v>69575933.750000641</v>
      </c>
    </row>
    <row r="63" spans="1:11" x14ac:dyDescent="0.2">
      <c r="A63" s="60" t="s">
        <v>328</v>
      </c>
      <c r="B63" s="59"/>
      <c r="C63" s="59"/>
      <c r="D63" s="59"/>
      <c r="E63" s="59"/>
      <c r="F63" s="59"/>
      <c r="G63" s="59"/>
      <c r="H63" s="59"/>
    </row>
  </sheetData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6:H46"/>
    <mergeCell ref="A47:H47"/>
    <mergeCell ref="A54:H54"/>
    <mergeCell ref="A55:H55"/>
    <mergeCell ref="A48:H48"/>
    <mergeCell ref="A49:H49"/>
    <mergeCell ref="A50:H50"/>
    <mergeCell ref="A51:H51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13:H13"/>
    <mergeCell ref="A6:H6"/>
    <mergeCell ref="A7:H7"/>
    <mergeCell ref="A8:H8"/>
    <mergeCell ref="A9:H9"/>
    <mergeCell ref="A10:H10"/>
    <mergeCell ref="A11:H11"/>
    <mergeCell ref="A1:K1"/>
    <mergeCell ref="A2:J2"/>
    <mergeCell ref="A4:H4"/>
    <mergeCell ref="A5:H5"/>
    <mergeCell ref="A12:H12"/>
  </mergeCells>
  <phoneticPr fontId="3" type="noConversion"/>
  <dataValidations count="1">
    <dataValidation allowBlank="1" sqref="A4:K65536 B2:K3 A1:A3 L1:IT1048576"/>
  </dataValidations>
  <pageMargins left="0.75" right="0.75" top="1" bottom="1" header="0.5" footer="0.5"/>
  <pageSetup paperSize="9" scale="75" orientation="portrait" r:id="rId1"/>
  <headerFooter alignWithMargins="0"/>
  <ignoredErrors>
    <ignoredError sqref="J5:K5" numberStoredAsText="1"/>
    <ignoredError sqref="J63:K63 J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0"/>
  <sheetViews>
    <sheetView view="pageBreakPreview" zoomScaleNormal="100" zoomScaleSheetLayoutView="100" workbookViewId="0">
      <selection activeCell="N1" sqref="N1:O1048576"/>
    </sheetView>
  </sheetViews>
  <sheetFormatPr defaultRowHeight="12.75" x14ac:dyDescent="0.2"/>
  <cols>
    <col min="1" max="2" width="9.140625" style="28"/>
    <col min="3" max="3" width="13.140625" style="28" customWidth="1"/>
    <col min="4" max="4" width="9.140625" style="28"/>
    <col min="5" max="11" width="10.7109375" style="28" customWidth="1"/>
    <col min="12" max="12" width="11.42578125" style="28" customWidth="1"/>
    <col min="13" max="13" width="10.7109375" style="28" customWidth="1"/>
    <col min="14" max="16384" width="9.140625" style="28"/>
  </cols>
  <sheetData>
    <row r="1" spans="1:13" ht="21.75" customHeight="1" x14ac:dyDescent="0.25">
      <c r="A1" s="382" t="s">
        <v>329</v>
      </c>
      <c r="B1" s="352"/>
      <c r="C1" s="352"/>
      <c r="D1" s="352"/>
      <c r="E1" s="352"/>
      <c r="F1" s="383"/>
      <c r="G1" s="383"/>
      <c r="H1" s="383"/>
      <c r="I1" s="383"/>
      <c r="J1" s="383"/>
      <c r="K1" s="384"/>
      <c r="L1" s="155"/>
      <c r="M1" s="153"/>
    </row>
    <row r="2" spans="1:13" ht="12.75" customHeight="1" x14ac:dyDescent="0.2">
      <c r="A2" s="350" t="s">
        <v>386</v>
      </c>
      <c r="B2" s="351"/>
      <c r="C2" s="351"/>
      <c r="D2" s="351"/>
      <c r="E2" s="352"/>
      <c r="F2" s="385"/>
      <c r="G2" s="385"/>
      <c r="H2" s="385"/>
      <c r="I2" s="385"/>
      <c r="J2" s="385"/>
      <c r="K2" s="386"/>
      <c r="L2" s="155"/>
      <c r="M2" s="153"/>
    </row>
    <row r="3" spans="1:13" x14ac:dyDescent="0.2">
      <c r="A3" s="45"/>
      <c r="B3" s="46"/>
      <c r="C3" s="46"/>
      <c r="D3" s="46"/>
      <c r="E3" s="47"/>
      <c r="F3" s="48"/>
      <c r="G3" s="48"/>
      <c r="H3" s="48"/>
      <c r="I3" s="48"/>
      <c r="J3" s="48"/>
      <c r="K3" s="48"/>
      <c r="L3" s="375" t="s">
        <v>52</v>
      </c>
      <c r="M3" s="375"/>
    </row>
    <row r="4" spans="1:13" ht="13.5" customHeight="1" x14ac:dyDescent="0.2">
      <c r="A4" s="393" t="s">
        <v>122</v>
      </c>
      <c r="B4" s="394"/>
      <c r="C4" s="395"/>
      <c r="D4" s="399" t="s">
        <v>123</v>
      </c>
      <c r="E4" s="372" t="s">
        <v>330</v>
      </c>
      <c r="F4" s="373"/>
      <c r="G4" s="373"/>
      <c r="H4" s="373"/>
      <c r="I4" s="373"/>
      <c r="J4" s="373"/>
      <c r="K4" s="374"/>
      <c r="L4" s="370" t="s">
        <v>331</v>
      </c>
      <c r="M4" s="370" t="s">
        <v>332</v>
      </c>
    </row>
    <row r="5" spans="1:13" ht="45" x14ac:dyDescent="0.2">
      <c r="A5" s="396"/>
      <c r="B5" s="397"/>
      <c r="C5" s="398"/>
      <c r="D5" s="400"/>
      <c r="E5" s="66" t="s">
        <v>333</v>
      </c>
      <c r="F5" s="66" t="s">
        <v>334</v>
      </c>
      <c r="G5" s="66" t="s">
        <v>335</v>
      </c>
      <c r="H5" s="66" t="s">
        <v>336</v>
      </c>
      <c r="I5" s="66" t="s">
        <v>337</v>
      </c>
      <c r="J5" s="66" t="s">
        <v>338</v>
      </c>
      <c r="K5" s="66" t="s">
        <v>339</v>
      </c>
      <c r="L5" s="371"/>
      <c r="M5" s="371"/>
    </row>
    <row r="6" spans="1:13" x14ac:dyDescent="0.2">
      <c r="A6" s="387">
        <v>1</v>
      </c>
      <c r="B6" s="388"/>
      <c r="C6" s="389"/>
      <c r="D6" s="61">
        <v>2</v>
      </c>
      <c r="E6" s="61" t="s">
        <v>2</v>
      </c>
      <c r="F6" s="62" t="s">
        <v>3</v>
      </c>
      <c r="G6" s="61" t="s">
        <v>4</v>
      </c>
      <c r="H6" s="62" t="s">
        <v>5</v>
      </c>
      <c r="I6" s="61" t="s">
        <v>6</v>
      </c>
      <c r="J6" s="62" t="s">
        <v>7</v>
      </c>
      <c r="K6" s="61" t="s">
        <v>8</v>
      </c>
      <c r="L6" s="62" t="s">
        <v>9</v>
      </c>
      <c r="M6" s="61" t="s">
        <v>10</v>
      </c>
    </row>
    <row r="7" spans="1:13" ht="21" customHeight="1" x14ac:dyDescent="0.2">
      <c r="A7" s="390" t="s">
        <v>340</v>
      </c>
      <c r="B7" s="391"/>
      <c r="C7" s="392"/>
      <c r="D7" s="17">
        <v>1</v>
      </c>
      <c r="E7" s="195">
        <v>442887200</v>
      </c>
      <c r="F7" s="195">
        <v>0</v>
      </c>
      <c r="G7" s="195">
        <v>447056363.79999983</v>
      </c>
      <c r="H7" s="195">
        <v>479083467.62</v>
      </c>
      <c r="I7" s="195">
        <v>264148429.30999997</v>
      </c>
      <c r="J7" s="195">
        <v>118425061.44</v>
      </c>
      <c r="K7" s="196">
        <f t="shared" ref="K7:K40" si="0">SUM(E7:J7)</f>
        <v>1751600522.1699998</v>
      </c>
      <c r="L7" s="197"/>
      <c r="M7" s="196">
        <f t="shared" ref="M7:M40" si="1">K7+L7</f>
        <v>1751600522.1699998</v>
      </c>
    </row>
    <row r="8" spans="1:13" ht="14.25" customHeight="1" x14ac:dyDescent="0.2">
      <c r="A8" s="376" t="s">
        <v>341</v>
      </c>
      <c r="B8" s="377"/>
      <c r="C8" s="378"/>
      <c r="D8" s="4">
        <v>2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8">
        <f t="shared" si="0"/>
        <v>0</v>
      </c>
      <c r="L8" s="195"/>
      <c r="M8" s="198">
        <f t="shared" si="1"/>
        <v>0</v>
      </c>
    </row>
    <row r="9" spans="1:13" ht="13.5" customHeight="1" x14ac:dyDescent="0.2">
      <c r="A9" s="376" t="s">
        <v>342</v>
      </c>
      <c r="B9" s="377"/>
      <c r="C9" s="378"/>
      <c r="D9" s="4">
        <v>3</v>
      </c>
      <c r="E9" s="195">
        <v>0</v>
      </c>
      <c r="F9" s="195">
        <v>0</v>
      </c>
      <c r="G9" s="195">
        <v>0</v>
      </c>
      <c r="H9" s="195">
        <v>0</v>
      </c>
      <c r="I9" s="195">
        <v>1174720.1499999999</v>
      </c>
      <c r="J9" s="195"/>
      <c r="K9" s="198">
        <f t="shared" si="0"/>
        <v>1174720.1499999999</v>
      </c>
      <c r="L9" s="195"/>
      <c r="M9" s="198">
        <f t="shared" si="1"/>
        <v>1174720.1499999999</v>
      </c>
    </row>
    <row r="10" spans="1:13" ht="27.75" customHeight="1" x14ac:dyDescent="0.2">
      <c r="A10" s="379" t="s">
        <v>343</v>
      </c>
      <c r="B10" s="380"/>
      <c r="C10" s="381"/>
      <c r="D10" s="4">
        <v>4</v>
      </c>
      <c r="E10" s="198">
        <f>SUM(E7:E9)</f>
        <v>442887200</v>
      </c>
      <c r="F10" s="198">
        <f t="shared" ref="F10:L10" si="2">SUM(F7:F9)</f>
        <v>0</v>
      </c>
      <c r="G10" s="198">
        <f t="shared" si="2"/>
        <v>447056363.79999983</v>
      </c>
      <c r="H10" s="198">
        <f t="shared" si="2"/>
        <v>479083467.62</v>
      </c>
      <c r="I10" s="198">
        <f t="shared" si="2"/>
        <v>265323149.45999998</v>
      </c>
      <c r="J10" s="198">
        <f t="shared" si="2"/>
        <v>118425061.44</v>
      </c>
      <c r="K10" s="198">
        <f t="shared" si="0"/>
        <v>1752775242.3199999</v>
      </c>
      <c r="L10" s="198">
        <f t="shared" si="2"/>
        <v>0</v>
      </c>
      <c r="M10" s="198">
        <f t="shared" si="1"/>
        <v>1752775242.3199999</v>
      </c>
    </row>
    <row r="11" spans="1:13" ht="27" customHeight="1" x14ac:dyDescent="0.2">
      <c r="A11" s="379" t="s">
        <v>344</v>
      </c>
      <c r="B11" s="380"/>
      <c r="C11" s="381"/>
      <c r="D11" s="4">
        <v>5</v>
      </c>
      <c r="E11" s="198">
        <f>E12+E13</f>
        <v>0</v>
      </c>
      <c r="F11" s="198">
        <f t="shared" ref="F11:L11" si="3">F12+F13</f>
        <v>0</v>
      </c>
      <c r="G11" s="198">
        <f t="shared" si="3"/>
        <v>-309202833.25000006</v>
      </c>
      <c r="H11" s="198">
        <f t="shared" si="3"/>
        <v>0</v>
      </c>
      <c r="I11" s="198">
        <f t="shared" si="3"/>
        <v>6715491.7199999997</v>
      </c>
      <c r="J11" s="198">
        <f t="shared" si="3"/>
        <v>17268395.219999768</v>
      </c>
      <c r="K11" s="198">
        <f t="shared" si="0"/>
        <v>-285218946.31000024</v>
      </c>
      <c r="L11" s="198">
        <f t="shared" si="3"/>
        <v>0</v>
      </c>
      <c r="M11" s="198">
        <f t="shared" si="1"/>
        <v>-285218946.31000024</v>
      </c>
    </row>
    <row r="12" spans="1:13" ht="12.75" customHeight="1" x14ac:dyDescent="0.2">
      <c r="A12" s="376" t="s">
        <v>345</v>
      </c>
      <c r="B12" s="377"/>
      <c r="C12" s="378"/>
      <c r="D12" s="4">
        <v>6</v>
      </c>
      <c r="E12" s="195"/>
      <c r="F12" s="195"/>
      <c r="G12" s="195"/>
      <c r="H12" s="195"/>
      <c r="I12" s="195"/>
      <c r="J12" s="195">
        <v>17268395.219999768</v>
      </c>
      <c r="K12" s="198">
        <f t="shared" si="0"/>
        <v>17268395.219999768</v>
      </c>
      <c r="L12" s="195"/>
      <c r="M12" s="198">
        <f t="shared" si="1"/>
        <v>17268395.219999768</v>
      </c>
    </row>
    <row r="13" spans="1:13" ht="24.75" customHeight="1" x14ac:dyDescent="0.2">
      <c r="A13" s="376" t="s">
        <v>346</v>
      </c>
      <c r="B13" s="377"/>
      <c r="C13" s="378"/>
      <c r="D13" s="4">
        <v>7</v>
      </c>
      <c r="E13" s="198">
        <f t="shared" ref="E13:J13" si="4">SUM(E14:E17)</f>
        <v>0</v>
      </c>
      <c r="F13" s="198">
        <f t="shared" si="4"/>
        <v>0</v>
      </c>
      <c r="G13" s="198">
        <f t="shared" si="4"/>
        <v>-309202833.25000006</v>
      </c>
      <c r="H13" s="198">
        <f t="shared" si="4"/>
        <v>0</v>
      </c>
      <c r="I13" s="198">
        <f t="shared" si="4"/>
        <v>6715491.7199999997</v>
      </c>
      <c r="J13" s="198">
        <f t="shared" si="4"/>
        <v>0</v>
      </c>
      <c r="K13" s="198">
        <f t="shared" si="0"/>
        <v>-302487341.53000003</v>
      </c>
      <c r="L13" s="198">
        <f>SUM(L14:L17)</f>
        <v>0</v>
      </c>
      <c r="M13" s="198">
        <f t="shared" si="1"/>
        <v>-302487341.53000003</v>
      </c>
    </row>
    <row r="14" spans="1:13" ht="36" customHeight="1" x14ac:dyDescent="0.2">
      <c r="A14" s="376" t="s">
        <v>347</v>
      </c>
      <c r="B14" s="377"/>
      <c r="C14" s="378"/>
      <c r="D14" s="4">
        <v>8</v>
      </c>
      <c r="E14" s="195"/>
      <c r="F14" s="195"/>
      <c r="G14" s="195">
        <v>-352545956.04000002</v>
      </c>
      <c r="H14" s="195"/>
      <c r="I14" s="195">
        <v>6715491.7199999997</v>
      </c>
      <c r="J14" s="195"/>
      <c r="K14" s="198">
        <f t="shared" si="0"/>
        <v>-345830464.31999999</v>
      </c>
      <c r="L14" s="195"/>
      <c r="M14" s="198">
        <f t="shared" si="1"/>
        <v>-345830464.31999999</v>
      </c>
    </row>
    <row r="15" spans="1:13" ht="26.25" customHeight="1" x14ac:dyDescent="0.2">
      <c r="A15" s="376" t="s">
        <v>348</v>
      </c>
      <c r="B15" s="377"/>
      <c r="C15" s="378"/>
      <c r="D15" s="4">
        <v>9</v>
      </c>
      <c r="E15" s="195"/>
      <c r="F15" s="195"/>
      <c r="G15" s="195">
        <v>42924196.450000003</v>
      </c>
      <c r="H15" s="195"/>
      <c r="I15" s="195"/>
      <c r="J15" s="195"/>
      <c r="K15" s="198">
        <f t="shared" si="0"/>
        <v>42924196.450000003</v>
      </c>
      <c r="L15" s="195"/>
      <c r="M15" s="198">
        <f t="shared" si="1"/>
        <v>42924196.450000003</v>
      </c>
    </row>
    <row r="16" spans="1:13" ht="27" customHeight="1" x14ac:dyDescent="0.2">
      <c r="A16" s="376" t="s">
        <v>349</v>
      </c>
      <c r="B16" s="377"/>
      <c r="C16" s="378"/>
      <c r="D16" s="4">
        <v>10</v>
      </c>
      <c r="E16" s="195"/>
      <c r="F16" s="195"/>
      <c r="G16" s="195">
        <v>418926.34</v>
      </c>
      <c r="H16" s="195"/>
      <c r="I16" s="195"/>
      <c r="J16" s="195"/>
      <c r="K16" s="198">
        <f t="shared" si="0"/>
        <v>418926.34</v>
      </c>
      <c r="L16" s="195"/>
      <c r="M16" s="198">
        <f t="shared" si="1"/>
        <v>418926.34</v>
      </c>
    </row>
    <row r="17" spans="1:13" ht="18" customHeight="1" x14ac:dyDescent="0.2">
      <c r="A17" s="376" t="s">
        <v>350</v>
      </c>
      <c r="B17" s="377"/>
      <c r="C17" s="378"/>
      <c r="D17" s="4">
        <v>11</v>
      </c>
      <c r="E17" s="195"/>
      <c r="F17" s="195"/>
      <c r="G17" s="195"/>
      <c r="H17" s="195"/>
      <c r="I17" s="195"/>
      <c r="J17" s="195"/>
      <c r="K17" s="198"/>
      <c r="L17" s="195"/>
      <c r="M17" s="198">
        <f t="shared" si="1"/>
        <v>0</v>
      </c>
    </row>
    <row r="18" spans="1:13" ht="21.75" customHeight="1" x14ac:dyDescent="0.2">
      <c r="A18" s="379" t="s">
        <v>351</v>
      </c>
      <c r="B18" s="380"/>
      <c r="C18" s="381"/>
      <c r="D18" s="4">
        <v>12</v>
      </c>
      <c r="E18" s="198">
        <f t="shared" ref="E18:J18" si="5">SUM(E19:E22)</f>
        <v>0</v>
      </c>
      <c r="F18" s="198">
        <f t="shared" si="5"/>
        <v>0</v>
      </c>
      <c r="G18" s="198">
        <f t="shared" si="5"/>
        <v>0</v>
      </c>
      <c r="H18" s="198">
        <f t="shared" si="5"/>
        <v>29606265.359999999</v>
      </c>
      <c r="I18" s="198">
        <f t="shared" si="5"/>
        <v>87838796.079999998</v>
      </c>
      <c r="J18" s="198">
        <f t="shared" si="5"/>
        <v>-118425061.44</v>
      </c>
      <c r="K18" s="198">
        <f t="shared" si="0"/>
        <v>-980000</v>
      </c>
      <c r="L18" s="198">
        <f>SUM(L19:L22)</f>
        <v>0</v>
      </c>
      <c r="M18" s="198">
        <f t="shared" si="1"/>
        <v>-980000</v>
      </c>
    </row>
    <row r="19" spans="1:13" ht="16.5" customHeight="1" x14ac:dyDescent="0.2">
      <c r="A19" s="376" t="s">
        <v>352</v>
      </c>
      <c r="B19" s="377"/>
      <c r="C19" s="378"/>
      <c r="D19" s="4">
        <v>13</v>
      </c>
      <c r="E19" s="195">
        <v>0</v>
      </c>
      <c r="F19" s="195">
        <v>0</v>
      </c>
      <c r="G19" s="195">
        <v>0</v>
      </c>
      <c r="H19" s="195">
        <v>0</v>
      </c>
      <c r="I19" s="195">
        <v>0</v>
      </c>
      <c r="J19" s="195">
        <v>0</v>
      </c>
      <c r="K19" s="195">
        <f t="shared" si="0"/>
        <v>0</v>
      </c>
      <c r="L19" s="195"/>
      <c r="M19" s="198">
        <f t="shared" si="1"/>
        <v>0</v>
      </c>
    </row>
    <row r="20" spans="1:13" ht="14.25" customHeight="1" x14ac:dyDescent="0.2">
      <c r="A20" s="376" t="s">
        <v>353</v>
      </c>
      <c r="B20" s="377"/>
      <c r="C20" s="378"/>
      <c r="D20" s="4">
        <v>14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f t="shared" si="0"/>
        <v>0</v>
      </c>
      <c r="L20" s="195"/>
      <c r="M20" s="198">
        <f t="shared" si="1"/>
        <v>0</v>
      </c>
    </row>
    <row r="21" spans="1:13" ht="14.25" customHeight="1" x14ac:dyDescent="0.2">
      <c r="A21" s="376" t="s">
        <v>354</v>
      </c>
      <c r="B21" s="377"/>
      <c r="C21" s="378"/>
      <c r="D21" s="4">
        <v>15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-980000</v>
      </c>
      <c r="K21" s="195">
        <f t="shared" si="0"/>
        <v>-980000</v>
      </c>
      <c r="L21" s="195"/>
      <c r="M21" s="198">
        <f t="shared" si="1"/>
        <v>-980000</v>
      </c>
    </row>
    <row r="22" spans="1:13" ht="12.75" customHeight="1" x14ac:dyDescent="0.2">
      <c r="A22" s="376" t="s">
        <v>355</v>
      </c>
      <c r="B22" s="377"/>
      <c r="C22" s="378"/>
      <c r="D22" s="4">
        <v>16</v>
      </c>
      <c r="E22" s="195">
        <v>0</v>
      </c>
      <c r="F22" s="195">
        <v>0</v>
      </c>
      <c r="G22" s="195">
        <v>0</v>
      </c>
      <c r="H22" s="195">
        <v>29606265.359999999</v>
      </c>
      <c r="I22" s="195">
        <v>87838796.079999998</v>
      </c>
      <c r="J22" s="195">
        <v>-117445061.44</v>
      </c>
      <c r="K22" s="195">
        <f t="shared" si="0"/>
        <v>0</v>
      </c>
      <c r="L22" s="195"/>
      <c r="M22" s="198">
        <f t="shared" si="1"/>
        <v>0</v>
      </c>
    </row>
    <row r="23" spans="1:13" ht="33" customHeight="1" thickBot="1" x14ac:dyDescent="0.25">
      <c r="A23" s="401" t="s">
        <v>356</v>
      </c>
      <c r="B23" s="402"/>
      <c r="C23" s="403"/>
      <c r="D23" s="18">
        <v>17</v>
      </c>
      <c r="E23" s="199">
        <f t="shared" ref="E23:J23" si="6">E10+E11+E18</f>
        <v>442887200</v>
      </c>
      <c r="F23" s="199">
        <f t="shared" si="6"/>
        <v>0</v>
      </c>
      <c r="G23" s="199">
        <f t="shared" si="6"/>
        <v>137853530.54999977</v>
      </c>
      <c r="H23" s="199">
        <f t="shared" si="6"/>
        <v>508689732.98000002</v>
      </c>
      <c r="I23" s="199">
        <f t="shared" si="6"/>
        <v>359877437.25999999</v>
      </c>
      <c r="J23" s="199">
        <f t="shared" si="6"/>
        <v>17268395.21999976</v>
      </c>
      <c r="K23" s="199">
        <f t="shared" si="0"/>
        <v>1466576296.0099995</v>
      </c>
      <c r="L23" s="199">
        <f>L10+L11+L18</f>
        <v>0</v>
      </c>
      <c r="M23" s="199">
        <f t="shared" si="1"/>
        <v>1466576296.0099995</v>
      </c>
    </row>
    <row r="24" spans="1:13" ht="19.5" customHeight="1" thickTop="1" x14ac:dyDescent="0.2">
      <c r="A24" s="404" t="s">
        <v>357</v>
      </c>
      <c r="B24" s="405"/>
      <c r="C24" s="406"/>
      <c r="D24" s="19">
        <v>18</v>
      </c>
      <c r="E24" s="200">
        <f t="shared" ref="E24:J24" si="7">+E23</f>
        <v>442887200</v>
      </c>
      <c r="F24" s="200">
        <f t="shared" si="7"/>
        <v>0</v>
      </c>
      <c r="G24" s="200">
        <f t="shared" si="7"/>
        <v>137853530.54999977</v>
      </c>
      <c r="H24" s="200">
        <f t="shared" si="7"/>
        <v>508689732.98000002</v>
      </c>
      <c r="I24" s="200">
        <f t="shared" si="7"/>
        <v>359877437.25999999</v>
      </c>
      <c r="J24" s="200">
        <f t="shared" si="7"/>
        <v>17268395.21999976</v>
      </c>
      <c r="K24" s="201">
        <f t="shared" si="0"/>
        <v>1466576296.0099995</v>
      </c>
      <c r="L24" s="200"/>
      <c r="M24" s="201">
        <f t="shared" si="1"/>
        <v>1466576296.0099995</v>
      </c>
    </row>
    <row r="25" spans="1:13" ht="12.75" customHeight="1" x14ac:dyDescent="0.2">
      <c r="A25" s="376" t="s">
        <v>341</v>
      </c>
      <c r="B25" s="377"/>
      <c r="C25" s="378"/>
      <c r="D25" s="4">
        <v>19</v>
      </c>
      <c r="E25" s="195"/>
      <c r="F25" s="195"/>
      <c r="G25" s="195"/>
      <c r="H25" s="195"/>
      <c r="I25" s="195"/>
      <c r="J25" s="195"/>
      <c r="K25" s="198">
        <f t="shared" si="0"/>
        <v>0</v>
      </c>
      <c r="L25" s="195"/>
      <c r="M25" s="198">
        <f t="shared" si="1"/>
        <v>0</v>
      </c>
    </row>
    <row r="26" spans="1:13" ht="15.75" customHeight="1" x14ac:dyDescent="0.2">
      <c r="A26" s="376" t="s">
        <v>342</v>
      </c>
      <c r="B26" s="377"/>
      <c r="C26" s="378"/>
      <c r="D26" s="4">
        <v>20</v>
      </c>
      <c r="E26" s="195"/>
      <c r="F26" s="195"/>
      <c r="G26" s="195"/>
      <c r="H26" s="195"/>
      <c r="I26" s="195"/>
      <c r="J26" s="195"/>
      <c r="K26" s="198">
        <f t="shared" si="0"/>
        <v>0</v>
      </c>
      <c r="L26" s="195"/>
      <c r="M26" s="198">
        <f t="shared" si="1"/>
        <v>0</v>
      </c>
    </row>
    <row r="27" spans="1:13" ht="24" customHeight="1" x14ac:dyDescent="0.2">
      <c r="A27" s="379" t="s">
        <v>358</v>
      </c>
      <c r="B27" s="380"/>
      <c r="C27" s="381"/>
      <c r="D27" s="4">
        <v>21</v>
      </c>
      <c r="E27" s="198">
        <f>SUM(E24:E26)</f>
        <v>442887200</v>
      </c>
      <c r="F27" s="198">
        <f t="shared" ref="F27:L27" si="8">SUM(F24:F26)</f>
        <v>0</v>
      </c>
      <c r="G27" s="198">
        <f t="shared" si="8"/>
        <v>137853530.54999977</v>
      </c>
      <c r="H27" s="198">
        <f t="shared" si="8"/>
        <v>508689732.98000002</v>
      </c>
      <c r="I27" s="198">
        <f t="shared" si="8"/>
        <v>359877437.25999999</v>
      </c>
      <c r="J27" s="198">
        <f t="shared" si="8"/>
        <v>17268395.21999976</v>
      </c>
      <c r="K27" s="198">
        <f t="shared" si="0"/>
        <v>1466576296.0099995</v>
      </c>
      <c r="L27" s="198">
        <f t="shared" si="8"/>
        <v>0</v>
      </c>
      <c r="M27" s="198">
        <f t="shared" si="1"/>
        <v>1466576296.0099995</v>
      </c>
    </row>
    <row r="28" spans="1:13" ht="23.25" customHeight="1" x14ac:dyDescent="0.2">
      <c r="A28" s="379" t="s">
        <v>359</v>
      </c>
      <c r="B28" s="380"/>
      <c r="C28" s="381"/>
      <c r="D28" s="4">
        <v>22</v>
      </c>
      <c r="E28" s="198">
        <f>E29+E30</f>
        <v>0</v>
      </c>
      <c r="F28" s="198">
        <f t="shared" ref="F28:L28" si="9">F29+F30</f>
        <v>0</v>
      </c>
      <c r="G28" s="198">
        <f t="shared" si="9"/>
        <v>64865814.06000001</v>
      </c>
      <c r="H28" s="198">
        <f>H29+H30</f>
        <v>0</v>
      </c>
      <c r="I28" s="198">
        <f t="shared" si="9"/>
        <v>1398565.44</v>
      </c>
      <c r="J28" s="198">
        <f t="shared" si="9"/>
        <v>-66487713.879999921</v>
      </c>
      <c r="K28" s="198">
        <f>SUM(E28:J28)</f>
        <v>-223334.37999991328</v>
      </c>
      <c r="L28" s="198">
        <f t="shared" si="9"/>
        <v>0</v>
      </c>
      <c r="M28" s="198">
        <f t="shared" si="1"/>
        <v>-223334.37999991328</v>
      </c>
    </row>
    <row r="29" spans="1:13" ht="13.5" customHeight="1" x14ac:dyDescent="0.2">
      <c r="A29" s="376" t="s">
        <v>345</v>
      </c>
      <c r="B29" s="377"/>
      <c r="C29" s="378"/>
      <c r="D29" s="4">
        <v>23</v>
      </c>
      <c r="E29" s="195"/>
      <c r="F29" s="195"/>
      <c r="G29" s="195"/>
      <c r="H29" s="195"/>
      <c r="I29" s="195"/>
      <c r="J29" s="195">
        <v>-66487713.879999921</v>
      </c>
      <c r="K29" s="198">
        <f t="shared" si="0"/>
        <v>-66487713.879999921</v>
      </c>
      <c r="L29" s="195"/>
      <c r="M29" s="198">
        <f t="shared" si="1"/>
        <v>-66487713.879999921</v>
      </c>
    </row>
    <row r="30" spans="1:13" ht="24" customHeight="1" x14ac:dyDescent="0.2">
      <c r="A30" s="376" t="s">
        <v>360</v>
      </c>
      <c r="B30" s="377"/>
      <c r="C30" s="378"/>
      <c r="D30" s="4">
        <v>24</v>
      </c>
      <c r="E30" s="198">
        <f t="shared" ref="E30:J30" si="10">SUM(E31:E34)</f>
        <v>0</v>
      </c>
      <c r="F30" s="198">
        <f t="shared" si="10"/>
        <v>0</v>
      </c>
      <c r="G30" s="198">
        <f>SUM(G31:G34)</f>
        <v>64865814.06000001</v>
      </c>
      <c r="H30" s="198">
        <f t="shared" si="10"/>
        <v>0</v>
      </c>
      <c r="I30" s="198">
        <f t="shared" si="10"/>
        <v>1398565.44</v>
      </c>
      <c r="J30" s="198">
        <f t="shared" si="10"/>
        <v>0</v>
      </c>
      <c r="K30" s="198">
        <f t="shared" si="0"/>
        <v>66264379.500000007</v>
      </c>
      <c r="L30" s="198">
        <f>SUM(L31:L34)</f>
        <v>0</v>
      </c>
      <c r="M30" s="198">
        <f t="shared" si="1"/>
        <v>66264379.500000007</v>
      </c>
    </row>
    <row r="31" spans="1:13" ht="33" customHeight="1" x14ac:dyDescent="0.2">
      <c r="A31" s="376" t="s">
        <v>347</v>
      </c>
      <c r="B31" s="377"/>
      <c r="C31" s="378"/>
      <c r="D31" s="4">
        <v>25</v>
      </c>
      <c r="E31" s="195"/>
      <c r="F31" s="195"/>
      <c r="G31" s="195">
        <v>-1127212.8999999999</v>
      </c>
      <c r="H31" s="195"/>
      <c r="I31" s="195">
        <v>1398565.44</v>
      </c>
      <c r="J31" s="195"/>
      <c r="K31" s="195">
        <f t="shared" si="0"/>
        <v>271352.54000000004</v>
      </c>
      <c r="L31" s="195"/>
      <c r="M31" s="198">
        <f t="shared" si="1"/>
        <v>271352.54000000004</v>
      </c>
    </row>
    <row r="32" spans="1:13" ht="24" customHeight="1" x14ac:dyDescent="0.2">
      <c r="A32" s="376" t="s">
        <v>348</v>
      </c>
      <c r="B32" s="377"/>
      <c r="C32" s="378"/>
      <c r="D32" s="4">
        <v>26</v>
      </c>
      <c r="E32" s="195"/>
      <c r="F32" s="195"/>
      <c r="G32" s="195">
        <v>65654380.480000012</v>
      </c>
      <c r="H32" s="195"/>
      <c r="I32" s="195"/>
      <c r="J32" s="195"/>
      <c r="K32" s="195">
        <f t="shared" si="0"/>
        <v>65654380.480000012</v>
      </c>
      <c r="L32" s="195"/>
      <c r="M32" s="198">
        <f t="shared" si="1"/>
        <v>65654380.480000012</v>
      </c>
    </row>
    <row r="33" spans="1:13" ht="22.5" customHeight="1" x14ac:dyDescent="0.2">
      <c r="A33" s="376" t="s">
        <v>349</v>
      </c>
      <c r="B33" s="377"/>
      <c r="C33" s="378"/>
      <c r="D33" s="4">
        <v>27</v>
      </c>
      <c r="E33" s="195"/>
      <c r="F33" s="195"/>
      <c r="G33" s="195">
        <v>338646.48</v>
      </c>
      <c r="H33" s="195"/>
      <c r="I33" s="195"/>
      <c r="J33" s="195"/>
      <c r="K33" s="195">
        <f t="shared" si="0"/>
        <v>338646.48</v>
      </c>
      <c r="L33" s="195"/>
      <c r="M33" s="198">
        <f t="shared" si="1"/>
        <v>338646.48</v>
      </c>
    </row>
    <row r="34" spans="1:13" ht="16.5" customHeight="1" x14ac:dyDescent="0.2">
      <c r="A34" s="376" t="s">
        <v>350</v>
      </c>
      <c r="B34" s="377"/>
      <c r="C34" s="378"/>
      <c r="D34" s="4">
        <v>28</v>
      </c>
      <c r="E34" s="195"/>
      <c r="F34" s="195"/>
      <c r="G34" s="195"/>
      <c r="H34" s="195"/>
      <c r="I34" s="195"/>
      <c r="J34" s="195"/>
      <c r="K34" s="195">
        <f t="shared" si="0"/>
        <v>0</v>
      </c>
      <c r="L34" s="195"/>
      <c r="M34" s="198">
        <f t="shared" si="1"/>
        <v>0</v>
      </c>
    </row>
    <row r="35" spans="1:13" ht="30.75" customHeight="1" x14ac:dyDescent="0.2">
      <c r="A35" s="379" t="s">
        <v>361</v>
      </c>
      <c r="B35" s="380"/>
      <c r="C35" s="381"/>
      <c r="D35" s="4">
        <v>29</v>
      </c>
      <c r="E35" s="198">
        <f t="shared" ref="E35:J35" si="11">SUM(E36:E39)</f>
        <v>0</v>
      </c>
      <c r="F35" s="198">
        <f t="shared" si="11"/>
        <v>0</v>
      </c>
      <c r="G35" s="198">
        <f t="shared" si="11"/>
        <v>0</v>
      </c>
      <c r="H35" s="198">
        <f t="shared" si="11"/>
        <v>0</v>
      </c>
      <c r="I35" s="198">
        <f t="shared" si="11"/>
        <v>17268395.219999999</v>
      </c>
      <c r="J35" s="198">
        <f t="shared" si="11"/>
        <v>-17268395.219999999</v>
      </c>
      <c r="K35" s="198">
        <f t="shared" si="0"/>
        <v>0</v>
      </c>
      <c r="L35" s="198">
        <f>SUM(L36:L39)</f>
        <v>0</v>
      </c>
      <c r="M35" s="198">
        <f t="shared" si="1"/>
        <v>0</v>
      </c>
    </row>
    <row r="36" spans="1:13" ht="16.5" customHeight="1" x14ac:dyDescent="0.2">
      <c r="A36" s="376" t="s">
        <v>352</v>
      </c>
      <c r="B36" s="377"/>
      <c r="C36" s="378"/>
      <c r="D36" s="4">
        <v>30</v>
      </c>
      <c r="E36" s="195"/>
      <c r="F36" s="195"/>
      <c r="G36" s="195"/>
      <c r="H36" s="195"/>
      <c r="I36" s="195"/>
      <c r="J36" s="195"/>
      <c r="K36" s="198">
        <f t="shared" si="0"/>
        <v>0</v>
      </c>
      <c r="L36" s="195"/>
      <c r="M36" s="198">
        <f t="shared" si="1"/>
        <v>0</v>
      </c>
    </row>
    <row r="37" spans="1:13" ht="12.75" customHeight="1" x14ac:dyDescent="0.2">
      <c r="A37" s="376" t="s">
        <v>353</v>
      </c>
      <c r="B37" s="377"/>
      <c r="C37" s="378"/>
      <c r="D37" s="4">
        <v>31</v>
      </c>
      <c r="E37" s="195"/>
      <c r="F37" s="195"/>
      <c r="G37" s="195"/>
      <c r="H37" s="195"/>
      <c r="I37" s="195"/>
      <c r="J37" s="195"/>
      <c r="K37" s="198">
        <f t="shared" si="0"/>
        <v>0</v>
      </c>
      <c r="L37" s="195"/>
      <c r="M37" s="198">
        <f t="shared" si="1"/>
        <v>0</v>
      </c>
    </row>
    <row r="38" spans="1:13" ht="12.75" customHeight="1" x14ac:dyDescent="0.2">
      <c r="A38" s="376" t="s">
        <v>354</v>
      </c>
      <c r="B38" s="377"/>
      <c r="C38" s="378"/>
      <c r="D38" s="4">
        <v>32</v>
      </c>
      <c r="E38" s="195"/>
      <c r="F38" s="195"/>
      <c r="G38" s="195"/>
      <c r="H38" s="195"/>
      <c r="I38" s="195"/>
      <c r="J38" s="195">
        <v>0</v>
      </c>
      <c r="K38" s="198">
        <f t="shared" si="0"/>
        <v>0</v>
      </c>
      <c r="L38" s="195"/>
      <c r="M38" s="198">
        <f t="shared" si="1"/>
        <v>0</v>
      </c>
    </row>
    <row r="39" spans="1:13" ht="12.75" customHeight="1" x14ac:dyDescent="0.2">
      <c r="A39" s="376" t="s">
        <v>355</v>
      </c>
      <c r="B39" s="377"/>
      <c r="C39" s="378"/>
      <c r="D39" s="4">
        <v>33</v>
      </c>
      <c r="E39" s="195"/>
      <c r="F39" s="195"/>
      <c r="G39" s="195"/>
      <c r="H39" s="195">
        <v>0</v>
      </c>
      <c r="I39" s="195">
        <v>17268395.219999999</v>
      </c>
      <c r="J39" s="195">
        <v>-17268395.219999999</v>
      </c>
      <c r="K39" s="198">
        <f t="shared" si="0"/>
        <v>0</v>
      </c>
      <c r="L39" s="195"/>
      <c r="M39" s="198">
        <f t="shared" si="1"/>
        <v>0</v>
      </c>
    </row>
    <row r="40" spans="1:13" ht="42" customHeight="1" x14ac:dyDescent="0.2">
      <c r="A40" s="407" t="s">
        <v>362</v>
      </c>
      <c r="B40" s="408"/>
      <c r="C40" s="409"/>
      <c r="D40" s="16">
        <v>34</v>
      </c>
      <c r="E40" s="202">
        <f t="shared" ref="E40:J40" si="12">E27+E28+E35</f>
        <v>442887200</v>
      </c>
      <c r="F40" s="202">
        <f t="shared" si="12"/>
        <v>0</v>
      </c>
      <c r="G40" s="202">
        <f t="shared" si="12"/>
        <v>202719344.60999978</v>
      </c>
      <c r="H40" s="202">
        <f t="shared" si="12"/>
        <v>508689732.98000002</v>
      </c>
      <c r="I40" s="202">
        <f t="shared" si="12"/>
        <v>378544397.91999996</v>
      </c>
      <c r="J40" s="202">
        <f t="shared" si="12"/>
        <v>-66487713.880000159</v>
      </c>
      <c r="K40" s="202">
        <f t="shared" si="0"/>
        <v>1466352961.6299996</v>
      </c>
      <c r="L40" s="202">
        <f>L27+L28+L35</f>
        <v>0</v>
      </c>
      <c r="M40" s="202">
        <f t="shared" si="1"/>
        <v>1466352961.6299996</v>
      </c>
    </row>
  </sheetData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:K1"/>
    <mergeCell ref="A2:K2"/>
    <mergeCell ref="A12:C12"/>
    <mergeCell ref="A13:C13"/>
    <mergeCell ref="A6:C6"/>
    <mergeCell ref="A7:C7"/>
    <mergeCell ref="A4:C5"/>
    <mergeCell ref="D4:D5"/>
    <mergeCell ref="A15:C15"/>
    <mergeCell ref="A8:C8"/>
    <mergeCell ref="A9:C9"/>
    <mergeCell ref="A10:C10"/>
    <mergeCell ref="A11:C11"/>
    <mergeCell ref="L4:L5"/>
    <mergeCell ref="M4:M5"/>
    <mergeCell ref="E4:K4"/>
    <mergeCell ref="L3:M3"/>
    <mergeCell ref="A14:C14"/>
  </mergeCells>
  <phoneticPr fontId="3" type="noConversion"/>
  <dataValidations count="1">
    <dataValidation allowBlank="1" sqref="A3:K3 D7:M65536 L1:M3 A41:C65536 N1:IT1048576"/>
  </dataValidations>
  <pageMargins left="0.75" right="0.75" top="1" bottom="1" header="0.5" footer="0.5"/>
  <pageSetup paperSize="9" scale="59" orientation="portrait" r:id="rId1"/>
  <headerFooter alignWithMargins="0"/>
  <ignoredErrors>
    <ignoredError sqref="E6:M6" numberStoredAsText="1"/>
    <ignoredError sqref="K7:K9 K25:K26" formulaRange="1"/>
    <ignoredError sqref="K10:K18 K27:K30 K36:K40" formula="1" formulaRange="1"/>
    <ignoredError sqref="K20:K22 K33 K34" formulaRange="1" unlockedFormula="1"/>
    <ignoredError sqref="K19 K23 K31:K32 K35" formula="1" formulaRange="1" unlockedFormula="1"/>
    <ignoredError sqref="E24:J2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7"/>
  <sheetViews>
    <sheetView view="pageBreakPreview" zoomScale="110" zoomScaleNormal="100" zoomScaleSheetLayoutView="100" workbookViewId="0">
      <selection activeCell="M15" sqref="M15"/>
    </sheetView>
  </sheetViews>
  <sheetFormatPr defaultRowHeight="12" x14ac:dyDescent="0.2"/>
  <cols>
    <col min="1" max="16384" width="9.140625" style="25"/>
  </cols>
  <sheetData>
    <row r="1" spans="1:10" x14ac:dyDescent="0.2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15.75" x14ac:dyDescent="0.25">
      <c r="A2" s="410" t="s">
        <v>363</v>
      </c>
      <c r="B2" s="410"/>
      <c r="C2" s="410"/>
      <c r="D2" s="410"/>
      <c r="E2" s="410"/>
      <c r="F2" s="410"/>
      <c r="G2" s="410"/>
      <c r="H2" s="410"/>
      <c r="I2" s="410"/>
      <c r="J2" s="410"/>
    </row>
    <row r="3" spans="1:10" x14ac:dyDescent="0.2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2.75" customHeight="1" x14ac:dyDescent="0.2">
      <c r="A4" s="411" t="s">
        <v>364</v>
      </c>
      <c r="B4" s="411"/>
      <c r="C4" s="411"/>
      <c r="D4" s="411"/>
      <c r="E4" s="411"/>
      <c r="F4" s="411"/>
      <c r="G4" s="411"/>
      <c r="H4" s="411"/>
      <c r="I4" s="411"/>
      <c r="J4" s="411"/>
    </row>
    <row r="5" spans="1:10" ht="12.75" customHeight="1" x14ac:dyDescent="0.2">
      <c r="A5" s="411"/>
      <c r="B5" s="411"/>
      <c r="C5" s="411"/>
      <c r="D5" s="411"/>
      <c r="E5" s="411"/>
      <c r="F5" s="411"/>
      <c r="G5" s="411"/>
      <c r="H5" s="411"/>
      <c r="I5" s="411"/>
      <c r="J5" s="411"/>
    </row>
    <row r="6" spans="1:10" ht="12.75" customHeight="1" x14ac:dyDescent="0.2">
      <c r="A6" s="411"/>
      <c r="B6" s="411"/>
      <c r="C6" s="411"/>
      <c r="D6" s="411"/>
      <c r="E6" s="411"/>
      <c r="F6" s="411"/>
      <c r="G6" s="411"/>
      <c r="H6" s="411"/>
      <c r="I6" s="411"/>
      <c r="J6" s="411"/>
    </row>
    <row r="7" spans="1:10" ht="12.75" customHeight="1" x14ac:dyDescent="0.2">
      <c r="A7" s="411"/>
      <c r="B7" s="411"/>
      <c r="C7" s="411"/>
      <c r="D7" s="411"/>
      <c r="E7" s="411"/>
      <c r="F7" s="411"/>
      <c r="G7" s="411"/>
      <c r="H7" s="411"/>
      <c r="I7" s="411"/>
      <c r="J7" s="411"/>
    </row>
    <row r="8" spans="1:10" ht="12.75" customHeight="1" x14ac:dyDescent="0.2">
      <c r="A8" s="411"/>
      <c r="B8" s="411"/>
      <c r="C8" s="411"/>
      <c r="D8" s="411"/>
      <c r="E8" s="411"/>
      <c r="F8" s="411"/>
      <c r="G8" s="411"/>
      <c r="H8" s="411"/>
      <c r="I8" s="411"/>
      <c r="J8" s="411"/>
    </row>
    <row r="9" spans="1:10" ht="12.75" customHeight="1" x14ac:dyDescent="0.2">
      <c r="A9" s="411"/>
      <c r="B9" s="411"/>
      <c r="C9" s="411"/>
      <c r="D9" s="411"/>
      <c r="E9" s="411"/>
      <c r="F9" s="411"/>
      <c r="G9" s="411"/>
      <c r="H9" s="411"/>
      <c r="I9" s="411"/>
      <c r="J9" s="411"/>
    </row>
    <row r="10" spans="1:10" x14ac:dyDescent="0.2">
      <c r="A10" s="412"/>
      <c r="B10" s="412"/>
      <c r="C10" s="412"/>
      <c r="D10" s="412"/>
      <c r="E10" s="412"/>
      <c r="F10" s="412"/>
      <c r="G10" s="412"/>
      <c r="H10" s="412"/>
      <c r="I10" s="412"/>
      <c r="J10" s="412"/>
    </row>
    <row r="11" spans="1:10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2">
      <c r="A25" s="26"/>
      <c r="B25" s="26"/>
      <c r="C25" s="26"/>
      <c r="D25" s="26"/>
      <c r="E25" s="26"/>
      <c r="F25" s="26"/>
      <c r="G25" s="26"/>
      <c r="H25" s="26"/>
      <c r="J25" s="26"/>
    </row>
    <row r="26" spans="1:10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</row>
  </sheetData>
  <mergeCells count="3">
    <mergeCell ref="A2:J2"/>
    <mergeCell ref="A4:J9"/>
    <mergeCell ref="A10:J10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GENERAL</vt:lpstr>
      <vt:lpstr>BD</vt:lpstr>
      <vt:lpstr>PL-periodical</vt:lpstr>
      <vt:lpstr>PL-cummulative</vt:lpstr>
      <vt:lpstr>CF</vt:lpstr>
      <vt:lpstr>CAPITAL</vt:lpstr>
      <vt:lpstr>NOTES</vt:lpstr>
      <vt:lpstr>CAPITAL!Print_Area</vt:lpstr>
      <vt:lpstr>CF!Print_Area</vt:lpstr>
      <vt:lpstr>GENERAL!Print_Area</vt:lpstr>
      <vt:lpstr>NOTES!Print_Area</vt:lpstr>
      <vt:lpstr>'PL-cummulative'!Print_Area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Nevena Babić</cp:lastModifiedBy>
  <cp:lastPrinted>2012-07-25T07:02:03Z</cp:lastPrinted>
  <dcterms:created xsi:type="dcterms:W3CDTF">2008-10-17T11:51:54Z</dcterms:created>
  <dcterms:modified xsi:type="dcterms:W3CDTF">2014-07-31T08:35:22Z</dcterms:modified>
</cp:coreProperties>
</file>