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60" windowHeight="13005" tabRatio="717" activeTab="0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6">'BILJEŠKE '!$A$1:$J$38</definedName>
    <definedName name="_xlnm.Print_Area" localSheetId="0">'OPCI PODACI'!$A$1:$J$78</definedName>
    <definedName name="razdoblje" localSheetId="0">'[1]Naslovni'!$E$7</definedName>
    <definedName name="razdoblje">'[1]Naslovni'!$E$7</definedName>
    <definedName name="Z_51D8CB90_E822_4B79_9C06_B56434CFA6F9_.wvu.PrintArea" localSheetId="6" hidden="1">'BILJEŠKE '!$A$1:$J$38</definedName>
    <definedName name="Z_51D8CB90_E822_4B79_9C06_B56434CFA6F9_.wvu.PrintArea" localSheetId="0" hidden="1">'OPCI PODACI'!$A$1:$J$78</definedName>
    <definedName name="Z_923D3CDB_ED8D_4608_BB71_F0E0E7C81B85_.wvu.Cols" localSheetId="4" hidden="1">'NT'!$G:$H</definedName>
    <definedName name="Z_923D3CDB_ED8D_4608_BB71_F0E0E7C81B85_.wvu.PrintArea" localSheetId="6" hidden="1">'BILJEŠKE '!$A$1:$J$38</definedName>
    <definedName name="Z_923D3CDB_ED8D_4608_BB71_F0E0E7C81B85_.wvu.PrintArea" localSheetId="0" hidden="1">'OPCI PODACI'!$A$1:$J$78</definedName>
  </definedNames>
  <calcPr fullCalcOnLoad="1"/>
</workbook>
</file>

<file path=xl/sharedStrings.xml><?xml version="1.0" encoding="utf-8"?>
<sst xmlns="http://schemas.openxmlformats.org/spreadsheetml/2006/main" count="586" uniqueCount="437">
  <si>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</si>
  <si>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</si>
  <si>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</si>
  <si>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</si>
  <si>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</si>
  <si>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</si>
  <si>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</si>
  <si>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</si>
  <si>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</si>
  <si>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</si>
  <si>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</si>
  <si>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</si>
  <si>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</si>
  <si>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</si>
  <si>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</si>
  <si>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</si>
  <si>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</si>
  <si>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</si>
  <si>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</si>
  <si>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</si>
  <si>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</si>
  <si>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</si>
  <si>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</si>
  <si>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</si>
  <si>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</si>
  <si>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</si>
  <si>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</si>
  <si>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</si>
  <si>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</si>
  <si>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</si>
  <si>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</si>
  <si>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</si>
  <si>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</si>
  <si>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</si>
  <si>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</si>
  <si>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</si>
  <si>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</si>
  <si>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</si>
  <si>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</si>
  <si>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</si>
  <si>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</si>
  <si>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</si>
  <si>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</si>
  <si>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</si>
  <si>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</si>
  <si>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</si>
  <si>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</si>
  <si>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</si>
  <si>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</si>
  <si>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</si>
  <si>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</si>
  <si>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</si>
  <si>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</si>
  <si>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</si>
  <si>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</si>
  <si>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</si>
  <si>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</si>
  <si>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</si>
  <si>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</si>
  <si>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</si>
  <si>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</si>
  <si>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</si>
  <si>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</si>
  <si>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</si>
  <si>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</si>
  <si>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</si>
  <si>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</si>
  <si>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</si>
  <si>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</si>
  <si>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</si>
  <si>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</si>
  <si>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</si>
  <si>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</si>
  <si>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</si>
  <si>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</si>
  <si>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</si>
  <si>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</si>
  <si>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</si>
  <si>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</si>
  <si>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</si>
  <si>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</si>
  <si>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</si>
  <si>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</si>
  <si>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</si>
  <si>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</si>
  <si>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</si>
  <si>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</si>
  <si>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</si>
  <si>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</si>
  <si>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</si>
  <si>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</si>
  <si>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</si>
  <si>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</si>
  <si>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</si>
  <si>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</si>
  <si>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</si>
  <si>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</si>
  <si>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</si>
  <si>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</si>
  <si>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</si>
  <si>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</si>
  <si>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</si>
  <si>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</si>
  <si>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</si>
  <si>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</si>
  <si>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</si>
  <si>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</si>
  <si>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</si>
  <si>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</si>
  <si>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</si>
  <si>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</si>
  <si>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</si>
  <si>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</si>
  <si>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</si>
  <si>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</si>
  <si>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</si>
  <si>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</si>
  <si>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</si>
  <si>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</si>
  <si>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</si>
  <si>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</si>
  <si>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</si>
  <si>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</si>
  <si>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</si>
  <si>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</si>
  <si>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</si>
  <si>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</si>
  <si>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</si>
  <si>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</si>
  <si>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</si>
  <si>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</si>
  <si>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</si>
  <si>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</si>
  <si>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</si>
  <si>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</si>
  <si>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</si>
  <si>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</si>
  <si>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</si>
  <si>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</si>
  <si>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</si>
  <si>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</si>
  <si>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</si>
  <si>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</si>
  <si>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</si>
  <si>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</si>
  <si>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</si>
  <si>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</si>
  <si>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</si>
  <si>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</si>
  <si>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</si>
  <si>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</si>
  <si>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</si>
  <si>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</si>
  <si>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</si>
  <si>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</si>
  <si>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</si>
  <si>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</si>
  <si>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</si>
  <si>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</si>
  <si>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</si>
  <si>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</si>
  <si>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</si>
  <si>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</si>
  <si>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</si>
  <si>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</si>
  <si>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</si>
  <si>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</si>
  <si>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</si>
  <si>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</si>
  <si>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</si>
  <si>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</si>
  <si>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</si>
  <si>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</si>
  <si>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</si>
  <si>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</si>
  <si>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</si>
  <si>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</si>
  <si>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</si>
  <si>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</si>
  <si>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</si>
  <si>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</si>
  <si>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</si>
  <si>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</si>
  <si>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</si>
  <si>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</si>
  <si>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</si>
  <si>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</si>
  <si>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</si>
  <si>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</si>
  <si>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</si>
  <si>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</si>
  <si>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</si>
  <si>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</si>
  <si>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</si>
  <si>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</si>
  <si>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</si>
  <si>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</si>
  <si>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</si>
  <si>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</si>
  <si>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</si>
  <si>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</si>
  <si>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</si>
  <si>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</si>
  <si>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</si>
  <si>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</si>
  <si>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</si>
  <si>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</si>
  <si>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</si>
  <si>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</si>
  <si>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</si>
  <si>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</si>
  <si>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</si>
  <si>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</si>
  <si>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</si>
  <si>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</si>
  <si>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</si>
  <si>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</si>
  <si>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</si>
  <si>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</si>
  <si>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</si>
  <si>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</si>
  <si>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</si>
  <si>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</si>
  <si>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</si>
  <si>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</si>
  <si>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</si>
  <si>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</si>
  <si>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</si>
  <si>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</si>
  <si>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</si>
  <si>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</si>
  <si>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</si>
  <si>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</si>
  <si>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</si>
  <si>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</si>
  <si>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</si>
  <si>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</si>
  <si>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</si>
  <si>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</si>
  <si>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</si>
  <si>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</si>
  <si>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</si>
  <si>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</si>
  <si>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</si>
  <si>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</si>
  <si>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</si>
  <si>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</si>
  <si>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</si>
  <si>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</si>
  <si>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</si>
  <si>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</si>
  <si>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</si>
  <si>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</si>
  <si>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</si>
  <si>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</si>
  <si>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</si>
  <si>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</si>
  <si>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</si>
  <si>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</si>
  <si>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</si>
  <si>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</si>
  <si>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</si>
  <si>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</si>
  <si>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</si>
  <si>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</si>
  <si>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</si>
  <si>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</si>
  <si>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</si>
  <si>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</si>
  <si>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</si>
  <si>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</si>
  <si>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</si>
  <si>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</si>
  <si>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</si>
  <si>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</si>
  <si>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</si>
  <si>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</si>
  <si>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</si>
  <si>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</si>
  <si>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</si>
  <si>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</si>
  <si>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</si>
  <si>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</si>
  <si>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</si>
  <si>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</si>
  <si>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</si>
  <si>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</si>
  <si>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</si>
  <si>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</si>
  <si>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</si>
  <si>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</si>
  <si>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</si>
  <si>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</si>
  <si>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</si>
  <si>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</si>
  <si>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</si>
  <si>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</si>
  <si>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</si>
  <si>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</si>
  <si>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</si>
  <si>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</si>
  <si>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</si>
  <si>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</si>
  <si>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</si>
  <si>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</si>
  <si>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</si>
  <si>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</si>
  <si>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</si>
  <si>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</si>
  <si>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</si>
  <si>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</si>
  <si>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</si>
  <si>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</si>
  <si>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</si>
  <si>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</si>
  <si>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</si>
  <si>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</si>
  <si>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</si>
  <si>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</si>
  <si>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</si>
  <si>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</si>
  <si>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</si>
  <si>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</si>
  <si>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</si>
  <si>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</si>
  <si>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</si>
  <si>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</si>
  <si>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</si>
  <si>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</si>
  <si>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</si>
  <si>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</si>
  <si>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</si>
  <si>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</si>
  <si>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</si>
  <si>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</si>
  <si>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</si>
  <si>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</si>
  <si>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</si>
  <si>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</si>
  <si>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</si>
  <si>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</si>
  <si>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</si>
  <si>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</si>
  <si>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</si>
  <si>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</si>
  <si>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</si>
  <si>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</si>
  <si>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</si>
  <si>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</si>
  <si>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</si>
  <si>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</si>
  <si>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</si>
  <si>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</si>
  <si>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</si>
  <si>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</si>
  <si>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</si>
  <si>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</si>
  <si>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</si>
  <si>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</si>
  <si>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</si>
  <si>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</si>
  <si>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</si>
  <si>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</si>
  <si>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</si>
  <si>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</si>
  <si>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</si>
  <si>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</si>
  <si>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</si>
  <si>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obveznik koji sastavlja konsolidirani financijski izvještaj)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</si>
  <si>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</si>
  <si>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</si>
  <si>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</si>
  <si>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</si>
  <si>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</si>
  <si>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</si>
  <si>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01.01.</t>
  </si>
  <si>
    <t>03276147</t>
  </si>
  <si>
    <t>080051022</t>
  </si>
  <si>
    <t>26187994862</t>
  </si>
  <si>
    <t xml:space="preserve">CROATIA osiguranje d.d. </t>
  </si>
  <si>
    <t>ZAGREB</t>
  </si>
  <si>
    <t>MIRAMARSKA 22</t>
  </si>
  <si>
    <t>www.crosig.hr</t>
  </si>
  <si>
    <t>GRAD ZAGREB</t>
  </si>
  <si>
    <t>DA</t>
  </si>
  <si>
    <t>CROATIA LLOYD D.D.</t>
  </si>
  <si>
    <t>CROATIA OSIGURANJE D.D.</t>
  </si>
  <si>
    <t>LJUBUŠKI</t>
  </si>
  <si>
    <t>PBZ CROATIA OSIGURANJE D.D.</t>
  </si>
  <si>
    <t>CROATIA ZDRAVSTVENO OSIGURANJE D.D.</t>
  </si>
  <si>
    <t>01/ 6332 073</t>
  </si>
  <si>
    <t xml:space="preserve">izdavatelj@crosig.hr </t>
  </si>
  <si>
    <t>Predsjednik Uprave</t>
  </si>
  <si>
    <t>03276236</t>
  </si>
  <si>
    <t>20097647</t>
  </si>
  <si>
    <t>01583999</t>
  </si>
  <si>
    <t>01808435</t>
  </si>
  <si>
    <t>01450930</t>
  </si>
  <si>
    <t>01892037</t>
  </si>
  <si>
    <t>B.  MANJINSKI INTERES</t>
  </si>
  <si>
    <t>65.12</t>
  </si>
  <si>
    <t>Nevena Babić</t>
  </si>
  <si>
    <t>01/ 6333 112</t>
  </si>
  <si>
    <t>STARČEVIĆ KREŠIMIR, FABIJANČIĆ IVAN</t>
  </si>
  <si>
    <t>Krešimir Starčević</t>
  </si>
  <si>
    <t>Ivan Fabijančić</t>
  </si>
  <si>
    <r>
      <t xml:space="preserve">XIX. Ostala sveobuhvatna dobit </t>
    </r>
    <r>
      <rPr>
        <sz val="8"/>
        <rFont val="Arial"/>
        <family val="2"/>
      </rPr>
      <t>(205 do 211 - 212)</t>
    </r>
  </si>
  <si>
    <t>Član Uprave</t>
  </si>
  <si>
    <t>Raspodjeljivo vlasnicima matice</t>
  </si>
  <si>
    <t>31.12.2013.</t>
  </si>
  <si>
    <t>Stanje na dan: 31.12.2013.</t>
  </si>
  <si>
    <t>U razdoblju: 01.10.2013.-31.12.2013.</t>
  </si>
  <si>
    <t>U razdoblju: 01.01.2013.-31.12.2013.</t>
  </si>
  <si>
    <t>Za razdoblje: 01.01.-31.12.2013.</t>
  </si>
  <si>
    <t>1. Financijski izvještaji (bilanca, račun dobiti i gubitka, izvještaj o novčanim tokovima, izvještaj o promjenama</t>
  </si>
  <si>
    <t>RAZNE USLUGE D.O.O. - U LIKVIDACIJI</t>
  </si>
  <si>
    <t xml:space="preserve">MILENIJUM  OSIGURANJE A.D. </t>
  </si>
  <si>
    <t>BEOGRAD</t>
  </si>
  <si>
    <t xml:space="preserve">CROATIA SIGURIMI SH.A. </t>
  </si>
  <si>
    <t>CROATIA OSIGURANJE A.D. - ZA ŽIVOTNA OSIG.</t>
  </si>
  <si>
    <t>SKOPJE</t>
  </si>
  <si>
    <t>CROATIA OSIGURANJE A.D. - ZA NEŽIVOTNA OSIG.</t>
  </si>
  <si>
    <t>CROATIA OSIGURANJE MIROVINSKO DRUŠTVO D.O.O.</t>
  </si>
  <si>
    <t xml:space="preserve">SLAVONIJATRANS TEHNIČKI PREGLEDI D.O.O. </t>
  </si>
  <si>
    <t>SLAVONSKI BROD</t>
  </si>
  <si>
    <t>POŽEGA</t>
  </si>
  <si>
    <t>HERZ D.D.</t>
  </si>
  <si>
    <t>PRIŠTINA</t>
  </si>
  <si>
    <t>CROATIA - TEHNIČKI PREGLEDI D.O.O.</t>
  </si>
  <si>
    <t>01731742</t>
  </si>
  <si>
    <t>01853732</t>
  </si>
  <si>
    <t>03738302</t>
  </si>
  <si>
    <t>07810318</t>
  </si>
  <si>
    <t>70260436</t>
  </si>
  <si>
    <t>06479570</t>
  </si>
  <si>
    <t>05920922</t>
  </si>
  <si>
    <t>U razdoblju: 01.01.-31.12.2013.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</si>
</sst>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  <numFmt numFmtId="195" formatCode="[$-41A]d/\ mmmm\ yyyy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3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4" xfId="0" applyNumberFormat="1" applyFont="1" applyFill="1" applyBorder="1" applyAlignment="1">
      <alignment horizontal="center" vertical="center"/>
    </xf>
    <xf numFmtId="167" fontId="6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167" fontId="6" fillId="0" borderId="17" xfId="0" applyNumberFormat="1" applyFont="1" applyFill="1" applyBorder="1" applyAlignment="1">
      <alignment horizontal="center" vertical="center"/>
    </xf>
    <xf numFmtId="167" fontId="6" fillId="0" borderId="18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8" fillId="0" borderId="16" xfId="0" applyFont="1" applyFill="1" applyBorder="1" applyAlignment="1" applyProtection="1">
      <alignment horizontal="center" vertical="top" wrapText="1"/>
      <protection hidden="1"/>
    </xf>
    <xf numFmtId="0" fontId="0" fillId="0" borderId="16" xfId="0" applyFont="1" applyFill="1" applyBorder="1" applyAlignment="1" applyProtection="1">
      <alignment horizontal="center" vertical="top" wrapText="1"/>
      <protection hidden="1"/>
    </xf>
    <xf numFmtId="0" fontId="8" fillId="0" borderId="16" xfId="0" applyFont="1" applyFill="1" applyBorder="1" applyAlignment="1">
      <alignment horizontal="center" vertical="top" wrapText="1"/>
    </xf>
    <xf numFmtId="0" fontId="0" fillId="0" borderId="0" xfId="57" applyFont="1" applyAlignment="1">
      <alignment/>
      <protection/>
    </xf>
    <xf numFmtId="0" fontId="14" fillId="0" borderId="22" xfId="57" applyFont="1" applyFill="1" applyBorder="1" applyAlignment="1" applyProtection="1">
      <alignment horizontal="center" vertical="center"/>
      <protection hidden="1" locked="0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14" fillId="0" borderId="0" xfId="57" applyFont="1" applyFill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horizontal="center" vertical="center" wrapText="1"/>
      <protection hidden="1"/>
    </xf>
    <xf numFmtId="0" fontId="16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7" applyFont="1" applyFill="1" applyBorder="1" applyAlignment="1" applyProtection="1">
      <alignment horizontal="left" vertical="center"/>
      <protection hidden="1"/>
    </xf>
    <xf numFmtId="0" fontId="13" fillId="0" borderId="0" xfId="57" applyFont="1" applyFill="1" applyBorder="1" applyAlignment="1" applyProtection="1">
      <alignment horizontal="right" vertical="center"/>
      <protection hidden="1" locked="0"/>
    </xf>
    <xf numFmtId="0" fontId="14" fillId="0" borderId="0" xfId="57" applyFont="1" applyFill="1" applyBorder="1" applyProtection="1">
      <alignment vertical="top"/>
      <protection hidden="1"/>
    </xf>
    <xf numFmtId="0" fontId="14" fillId="0" borderId="0" xfId="57" applyFont="1">
      <alignment vertical="top"/>
      <protection/>
    </xf>
    <xf numFmtId="0" fontId="3" fillId="0" borderId="0" xfId="57" applyFont="1" applyAlignment="1">
      <alignment/>
      <protection/>
    </xf>
    <xf numFmtId="0" fontId="14" fillId="0" borderId="0" xfId="57" applyFont="1" applyAlignment="1">
      <alignment/>
      <protection/>
    </xf>
    <xf numFmtId="0" fontId="1" fillId="0" borderId="0" xfId="0" applyFont="1" applyFill="1" applyBorder="1" applyAlignment="1">
      <alignment horizontal="right"/>
    </xf>
    <xf numFmtId="0" fontId="0" fillId="0" borderId="16" xfId="0" applyFont="1" applyFill="1" applyBorder="1" applyAlignment="1" applyProtection="1">
      <alignment vertical="top" wrapText="1"/>
      <protection hidden="1"/>
    </xf>
    <xf numFmtId="0" fontId="14" fillId="0" borderId="0" xfId="57" applyFont="1" applyFill="1" applyBorder="1" applyAlignment="1">
      <alignment/>
      <protection/>
    </xf>
    <xf numFmtId="49" fontId="13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16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14" fontId="13" fillId="0" borderId="23" xfId="57" applyNumberFormat="1" applyFont="1" applyFill="1" applyBorder="1" applyAlignment="1" applyProtection="1">
      <alignment horizontal="center" vertical="center"/>
      <protection hidden="1" locked="0"/>
    </xf>
    <xf numFmtId="1" fontId="13" fillId="0" borderId="24" xfId="57" applyNumberFormat="1" applyFont="1" applyFill="1" applyBorder="1" applyAlignment="1" applyProtection="1">
      <alignment horizontal="center" vertical="center"/>
      <protection hidden="1" locked="0"/>
    </xf>
    <xf numFmtId="49" fontId="13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13" fillId="0" borderId="24" xfId="57" applyFont="1" applyFill="1" applyBorder="1" applyAlignment="1" applyProtection="1">
      <alignment horizontal="center" vertical="center"/>
      <protection hidden="1"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 applyProtection="1">
      <alignment horizontal="center" vertical="top" wrapText="1"/>
      <protection hidden="1"/>
    </xf>
    <xf numFmtId="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3" fontId="1" fillId="0" borderId="14" xfId="0" applyNumberFormat="1" applyFont="1" applyFill="1" applyBorder="1" applyAlignment="1" applyProtection="1">
      <alignment vertical="center" shrinkToFit="1"/>
      <protection hidden="1"/>
    </xf>
    <xf numFmtId="0" fontId="6" fillId="0" borderId="0" xfId="0" applyFont="1" applyFill="1" applyAlignment="1">
      <alignment vertical="center"/>
    </xf>
    <xf numFmtId="167" fontId="6" fillId="0" borderId="30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 applyProtection="1">
      <alignment vertical="center" shrinkToFit="1"/>
      <protection hidden="1"/>
    </xf>
    <xf numFmtId="0" fontId="2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Fill="1" applyAlignment="1">
      <alignment/>
    </xf>
    <xf numFmtId="19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8" xfId="0" applyNumberFormat="1" applyFont="1" applyFill="1" applyBorder="1" applyAlignment="1">
      <alignment horizontal="right" vertical="center" shrinkToFit="1"/>
    </xf>
    <xf numFmtId="193" fontId="1" fillId="0" borderId="3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3" xfId="0" applyNumberFormat="1" applyFont="1" applyFill="1" applyBorder="1" applyAlignment="1" applyProtection="1">
      <alignment horizontal="right" vertical="center" shrinkToFit="1"/>
      <protection hidden="1"/>
    </xf>
    <xf numFmtId="0" fontId="14" fillId="0" borderId="0" xfId="57" applyFont="1" applyFill="1" applyBorder="1" applyAlignment="1" applyProtection="1">
      <alignment vertical="center"/>
      <protection hidden="1"/>
    </xf>
    <xf numFmtId="193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5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6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0" fontId="14" fillId="0" borderId="0" xfId="57" applyFont="1" applyFill="1" applyBorder="1" applyAlignment="1" applyProtection="1">
      <alignment/>
      <protection hidden="1"/>
    </xf>
    <xf numFmtId="0" fontId="16" fillId="0" borderId="0" xfId="57" applyFont="1" applyFill="1" applyBorder="1" applyAlignment="1" applyProtection="1">
      <alignment horizontal="right" vertical="center" wrapText="1"/>
      <protection hidden="1"/>
    </xf>
    <xf numFmtId="0" fontId="16" fillId="0" borderId="0" xfId="57" applyFont="1" applyFill="1" applyBorder="1" applyAlignment="1" applyProtection="1">
      <alignment horizontal="right"/>
      <protection hidden="1"/>
    </xf>
    <xf numFmtId="0" fontId="14" fillId="0" borderId="0" xfId="57" applyFont="1" applyFill="1" applyBorder="1" applyAlignment="1" applyProtection="1">
      <alignment horizontal="right" vertical="center"/>
      <protection hidden="1"/>
    </xf>
    <xf numFmtId="0" fontId="14" fillId="0" borderId="0" xfId="57" applyFont="1" applyFill="1" applyBorder="1" applyAlignment="1" applyProtection="1">
      <alignment wrapText="1"/>
      <protection hidden="1"/>
    </xf>
    <xf numFmtId="0" fontId="14" fillId="0" borderId="0" xfId="57" applyFont="1" applyFill="1" applyBorder="1" applyAlignment="1" applyProtection="1">
      <alignment horizontal="right"/>
      <protection hidden="1"/>
    </xf>
    <xf numFmtId="0" fontId="14" fillId="0" borderId="0" xfId="57" applyFont="1" applyFill="1" applyBorder="1" applyAlignment="1" applyProtection="1">
      <alignment horizontal="right" wrapText="1"/>
      <protection hidden="1"/>
    </xf>
    <xf numFmtId="0" fontId="14" fillId="0" borderId="0" xfId="57" applyFont="1" applyFill="1" applyBorder="1" applyAlignment="1" applyProtection="1">
      <alignment horizontal="left"/>
      <protection hidden="1"/>
    </xf>
    <xf numFmtId="0" fontId="14" fillId="0" borderId="0" xfId="57" applyFont="1" applyFill="1" applyBorder="1" applyAlignment="1">
      <alignment horizontal="left" vertical="center"/>
      <protection/>
    </xf>
    <xf numFmtId="0" fontId="14" fillId="0" borderId="37" xfId="57" applyFont="1" applyFill="1" applyBorder="1" applyAlignment="1">
      <alignment horizontal="left" vertical="center"/>
      <protection/>
    </xf>
    <xf numFmtId="0" fontId="14" fillId="0" borderId="0" xfId="57" applyFont="1" applyFill="1" applyBorder="1" applyAlignment="1" applyProtection="1">
      <alignment vertical="top"/>
      <protection hidden="1"/>
    </xf>
    <xf numFmtId="0" fontId="13" fillId="0" borderId="0" xfId="57" applyFont="1" applyFill="1" applyBorder="1" applyAlignment="1" applyProtection="1">
      <alignment vertical="top"/>
      <protection hidden="1"/>
    </xf>
    <xf numFmtId="0" fontId="14" fillId="0" borderId="0" xfId="57" applyFont="1" applyFill="1" applyBorder="1">
      <alignment vertical="top"/>
      <protection/>
    </xf>
    <xf numFmtId="0" fontId="14" fillId="0" borderId="0" xfId="57" applyFont="1" applyFill="1" applyBorder="1" applyAlignment="1" applyProtection="1">
      <alignment horizontal="left" vertical="top" wrapText="1"/>
      <protection hidden="1"/>
    </xf>
    <xf numFmtId="0" fontId="14" fillId="0" borderId="0" xfId="57" applyFont="1" applyFill="1" applyBorder="1" applyAlignment="1" applyProtection="1">
      <alignment horizontal="center" vertical="center"/>
      <protection hidden="1" locked="0"/>
    </xf>
    <xf numFmtId="0" fontId="14" fillId="0" borderId="0" xfId="57" applyFont="1" applyFill="1" applyBorder="1" applyAlignment="1" applyProtection="1">
      <alignment vertical="top" wrapText="1"/>
      <protection hidden="1"/>
    </xf>
    <xf numFmtId="0" fontId="14" fillId="0" borderId="0" xfId="57" applyFont="1" applyFill="1" applyBorder="1" applyAlignment="1" applyProtection="1">
      <alignment horizontal="left" vertical="top" indent="2"/>
      <protection hidden="1"/>
    </xf>
    <xf numFmtId="0" fontId="14" fillId="0" borderId="0" xfId="57" applyFont="1" applyFill="1" applyBorder="1" applyAlignment="1" applyProtection="1">
      <alignment horizontal="left" vertical="top" wrapText="1" indent="2"/>
      <protection hidden="1"/>
    </xf>
    <xf numFmtId="0" fontId="14" fillId="0" borderId="0" xfId="57" applyFont="1" applyFill="1" applyBorder="1" applyAlignment="1" applyProtection="1">
      <alignment horizontal="right" vertical="top"/>
      <protection hidden="1"/>
    </xf>
    <xf numFmtId="0" fontId="14" fillId="0" borderId="0" xfId="57" applyFont="1" applyFill="1" applyBorder="1" applyAlignment="1" applyProtection="1">
      <alignment horizontal="center" vertical="top"/>
      <protection hidden="1"/>
    </xf>
    <xf numFmtId="0" fontId="14" fillId="0" borderId="0" xfId="57" applyFont="1" applyFill="1" applyBorder="1" applyAlignment="1" applyProtection="1">
      <alignment horizontal="center"/>
      <protection hidden="1"/>
    </xf>
    <xf numFmtId="0" fontId="14" fillId="0" borderId="0" xfId="57" applyFont="1" applyFill="1" applyBorder="1" applyAlignment="1" applyProtection="1">
      <alignment horizontal="left" vertical="top"/>
      <protection hidden="1"/>
    </xf>
    <xf numFmtId="0" fontId="14" fillId="0" borderId="37" xfId="57" applyFont="1" applyFill="1" applyBorder="1" applyProtection="1">
      <alignment vertical="top"/>
      <protection hidden="1"/>
    </xf>
    <xf numFmtId="0" fontId="14" fillId="0" borderId="0" xfId="63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/>
      <protection hidden="1"/>
    </xf>
    <xf numFmtId="0" fontId="13" fillId="0" borderId="0" xfId="57" applyFont="1" applyFill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horizontal="right" vertical="top" wrapText="1"/>
      <protection hidden="1"/>
    </xf>
    <xf numFmtId="0" fontId="14" fillId="0" borderId="0" xfId="57" applyFont="1" applyFill="1" applyBorder="1" applyAlignment="1" applyProtection="1">
      <alignment horizontal="left" vertical="center" wrapText="1"/>
      <protection hidden="1"/>
    </xf>
    <xf numFmtId="0" fontId="14" fillId="0" borderId="0" xfId="57" applyFont="1" applyFill="1" applyBorder="1" applyAlignment="1" applyProtection="1">
      <alignment horizontal="left" vertical="center" wrapText="1"/>
      <protection hidden="1"/>
    </xf>
    <xf numFmtId="0" fontId="0" fillId="0" borderId="0" xfId="58" applyFont="1" applyFill="1" applyAlignment="1">
      <alignment/>
      <protection/>
    </xf>
    <xf numFmtId="0" fontId="0" fillId="0" borderId="0" xfId="58" applyFont="1" applyFill="1" applyBorder="1" applyAlignment="1">
      <alignment/>
      <protection/>
    </xf>
    <xf numFmtId="0" fontId="14" fillId="0" borderId="38" xfId="57" applyFont="1" applyFill="1" applyBorder="1" applyProtection="1">
      <alignment vertical="top"/>
      <protection hidden="1"/>
    </xf>
    <xf numFmtId="0" fontId="14" fillId="0" borderId="38" xfId="57" applyFont="1" applyFill="1" applyBorder="1">
      <alignment vertical="top"/>
      <protection/>
    </xf>
    <xf numFmtId="0" fontId="14" fillId="0" borderId="0" xfId="57" applyFont="1" applyFill="1">
      <alignment vertical="top"/>
      <protection/>
    </xf>
    <xf numFmtId="3" fontId="1" fillId="0" borderId="33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39" xfId="0" applyNumberFormat="1" applyFont="1" applyFill="1" applyBorder="1" applyAlignment="1" applyProtection="1">
      <alignment horizontal="right" vertical="center" shrinkToFit="1"/>
      <protection locked="0"/>
    </xf>
    <xf numFmtId="193" fontId="0" fillId="0" borderId="0" xfId="0" applyNumberFormat="1" applyFill="1" applyAlignment="1">
      <alignment/>
    </xf>
    <xf numFmtId="193" fontId="1" fillId="0" borderId="40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13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/>
      <protection hidden="1"/>
    </xf>
    <xf numFmtId="167" fontId="6" fillId="33" borderId="13" xfId="0" applyNumberFormat="1" applyFont="1" applyFill="1" applyBorder="1" applyAlignment="1">
      <alignment horizontal="center" vertical="center"/>
    </xf>
    <xf numFmtId="193" fontId="1" fillId="33" borderId="25" xfId="0" applyNumberFormat="1" applyFont="1" applyFill="1" applyBorder="1" applyAlignment="1" applyProtection="1">
      <alignment horizontal="right" vertical="center" shrinkToFit="1"/>
      <protection hidden="1"/>
    </xf>
    <xf numFmtId="193" fontId="1" fillId="33" borderId="26" xfId="0" applyNumberFormat="1" applyFont="1" applyFill="1" applyBorder="1" applyAlignment="1" applyProtection="1">
      <alignment horizontal="right" vertical="center" shrinkToFit="1"/>
      <protection hidden="1"/>
    </xf>
    <xf numFmtId="193" fontId="1" fillId="33" borderId="27" xfId="0" applyNumberFormat="1" applyFont="1" applyFill="1" applyBorder="1" applyAlignment="1" applyProtection="1">
      <alignment horizontal="right" vertical="center" shrinkToFit="1"/>
      <protection hidden="1"/>
    </xf>
    <xf numFmtId="167" fontId="6" fillId="33" borderId="10" xfId="0" applyNumberFormat="1" applyFont="1" applyFill="1" applyBorder="1" applyAlignment="1">
      <alignment horizontal="center" vertical="center"/>
    </xf>
    <xf numFmtId="193" fontId="1" fillId="33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33" borderId="31" xfId="0" applyNumberFormat="1" applyFont="1" applyFill="1" applyBorder="1" applyAlignment="1" applyProtection="1">
      <alignment horizontal="right" vertical="center" shrinkToFit="1"/>
      <protection locked="0"/>
    </xf>
    <xf numFmtId="193" fontId="1" fillId="33" borderId="28" xfId="0" applyNumberFormat="1" applyFont="1" applyFill="1" applyBorder="1" applyAlignment="1" applyProtection="1">
      <alignment horizontal="right" vertical="center" shrinkToFit="1"/>
      <protection hidden="1"/>
    </xf>
    <xf numFmtId="193" fontId="1" fillId="33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33" borderId="31" xfId="0" applyNumberFormat="1" applyFont="1" applyFill="1" applyBorder="1" applyAlignment="1" applyProtection="1">
      <alignment horizontal="right" vertical="center" shrinkToFit="1"/>
      <protection hidden="1"/>
    </xf>
    <xf numFmtId="0" fontId="8" fillId="34" borderId="16" xfId="0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vertical="center"/>
    </xf>
    <xf numFmtId="0" fontId="8" fillId="34" borderId="16" xfId="0" applyFont="1" applyFill="1" applyBorder="1" applyAlignment="1" applyProtection="1">
      <alignment horizontal="center" vertical="top" wrapText="1"/>
      <protection hidden="1"/>
    </xf>
    <xf numFmtId="0" fontId="0" fillId="34" borderId="16" xfId="0" applyFont="1" applyFill="1" applyBorder="1" applyAlignment="1" applyProtection="1">
      <alignment horizontal="center" vertical="top" wrapText="1"/>
      <protection hidden="1"/>
    </xf>
    <xf numFmtId="0" fontId="0" fillId="34" borderId="16" xfId="0" applyFont="1" applyFill="1" applyBorder="1" applyAlignment="1" applyProtection="1">
      <alignment vertical="top" wrapText="1"/>
      <protection hidden="1"/>
    </xf>
    <xf numFmtId="0" fontId="1" fillId="34" borderId="16" xfId="0" applyFont="1" applyFill="1" applyBorder="1" applyAlignment="1">
      <alignment vertical="center"/>
    </xf>
    <xf numFmtId="0" fontId="8" fillId="0" borderId="22" xfId="57" applyFont="1" applyBorder="1" applyAlignment="1">
      <alignment/>
      <protection/>
    </xf>
    <xf numFmtId="0" fontId="0" fillId="0" borderId="0" xfId="57" applyFont="1" applyBorder="1" applyAlignment="1">
      <alignment/>
      <protection/>
    </xf>
    <xf numFmtId="0" fontId="13" fillId="0" borderId="41" xfId="63" applyFont="1" applyFill="1" applyBorder="1" applyAlignment="1" applyProtection="1">
      <alignment horizontal="right" vertical="center"/>
      <protection hidden="1" locked="0"/>
    </xf>
    <xf numFmtId="0" fontId="13" fillId="0" borderId="16" xfId="63" applyFont="1" applyFill="1" applyBorder="1" applyAlignment="1" applyProtection="1">
      <alignment horizontal="right" vertical="center"/>
      <protection hidden="1" locked="0"/>
    </xf>
    <xf numFmtId="0" fontId="13" fillId="0" borderId="42" xfId="63" applyFont="1" applyFill="1" applyBorder="1" applyAlignment="1" applyProtection="1">
      <alignment horizontal="right" vertical="center"/>
      <protection hidden="1" locked="0"/>
    </xf>
    <xf numFmtId="0" fontId="13" fillId="0" borderId="0" xfId="63" applyFont="1" applyFill="1" applyBorder="1" applyAlignment="1" applyProtection="1">
      <alignment horizontal="right" vertical="center"/>
      <protection hidden="1" locked="0"/>
    </xf>
    <xf numFmtId="0" fontId="14" fillId="0" borderId="0" xfId="63" applyFont="1" applyFill="1" applyBorder="1" applyAlignment="1">
      <alignment/>
      <protection/>
    </xf>
    <xf numFmtId="49" fontId="13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14" fillId="0" borderId="22" xfId="57" applyFont="1" applyFill="1" applyBorder="1">
      <alignment vertical="top"/>
      <protection/>
    </xf>
    <xf numFmtId="0" fontId="13" fillId="0" borderId="41" xfId="63" applyFont="1" applyFill="1" applyBorder="1" applyAlignment="1" applyProtection="1">
      <alignment horizontal="right" vertical="center"/>
      <protection hidden="1" locked="0"/>
    </xf>
    <xf numFmtId="0" fontId="14" fillId="0" borderId="16" xfId="63" applyFont="1" applyFill="1" applyBorder="1" applyAlignment="1">
      <alignment/>
      <protection/>
    </xf>
    <xf numFmtId="0" fontId="14" fillId="0" borderId="42" xfId="63" applyFont="1" applyFill="1" applyBorder="1" applyAlignment="1">
      <alignment/>
      <protection/>
    </xf>
    <xf numFmtId="49" fontId="13" fillId="0" borderId="41" xfId="63" applyNumberFormat="1" applyFont="1" applyFill="1" applyBorder="1" applyAlignment="1" applyProtection="1">
      <alignment horizontal="center" vertical="center"/>
      <protection hidden="1" locked="0"/>
    </xf>
    <xf numFmtId="49" fontId="13" fillId="0" borderId="42" xfId="63" applyNumberFormat="1" applyFont="1" applyFill="1" applyBorder="1" applyAlignment="1" applyProtection="1">
      <alignment horizontal="center" vertical="center"/>
      <protection hidden="1" locked="0"/>
    </xf>
    <xf numFmtId="0" fontId="13" fillId="0" borderId="16" xfId="63" applyFont="1" applyFill="1" applyBorder="1" applyAlignment="1" applyProtection="1">
      <alignment horizontal="right" vertical="center"/>
      <protection hidden="1" locked="0"/>
    </xf>
    <xf numFmtId="0" fontId="13" fillId="0" borderId="42" xfId="63" applyFont="1" applyFill="1" applyBorder="1" applyAlignment="1" applyProtection="1">
      <alignment horizontal="right" vertical="center"/>
      <protection hidden="1" locked="0"/>
    </xf>
    <xf numFmtId="0" fontId="17" fillId="0" borderId="0" xfId="57" applyFont="1" applyFill="1" applyBorder="1" applyAlignment="1" applyProtection="1">
      <alignment horizontal="right" vertical="center" wrapText="1"/>
      <protection hidden="1"/>
    </xf>
    <xf numFmtId="0" fontId="17" fillId="0" borderId="43" xfId="57" applyFont="1" applyFill="1" applyBorder="1" applyAlignment="1" applyProtection="1">
      <alignment horizontal="right" wrapText="1"/>
      <protection hidden="1"/>
    </xf>
    <xf numFmtId="49" fontId="13" fillId="0" borderId="41" xfId="57" applyNumberFormat="1" applyFont="1" applyFill="1" applyBorder="1" applyAlignment="1" applyProtection="1">
      <alignment horizontal="center" vertical="center"/>
      <protection hidden="1" locked="0"/>
    </xf>
    <xf numFmtId="49" fontId="13" fillId="0" borderId="42" xfId="57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57" applyFont="1" applyFill="1" applyBorder="1" applyAlignment="1" applyProtection="1">
      <alignment horizontal="left" vertical="center" wrapText="1"/>
      <protection hidden="1"/>
    </xf>
    <xf numFmtId="0" fontId="15" fillId="0" borderId="0" xfId="57" applyFont="1" applyFill="1" applyBorder="1" applyAlignment="1" applyProtection="1">
      <alignment horizontal="center" vertical="center" wrapText="1"/>
      <protection hidden="1"/>
    </xf>
    <xf numFmtId="0" fontId="14" fillId="0" borderId="0" xfId="57" applyFont="1" applyFill="1" applyBorder="1" applyAlignment="1" applyProtection="1">
      <alignment horizontal="right" vertical="center"/>
      <protection hidden="1"/>
    </xf>
    <xf numFmtId="0" fontId="14" fillId="0" borderId="43" xfId="57" applyFont="1" applyFill="1" applyBorder="1" applyAlignment="1" applyProtection="1">
      <alignment horizontal="right"/>
      <protection hidden="1"/>
    </xf>
    <xf numFmtId="0" fontId="13" fillId="0" borderId="41" xfId="57" applyFont="1" applyFill="1" applyBorder="1" applyAlignment="1" applyProtection="1">
      <alignment horizontal="left" vertical="center"/>
      <protection hidden="1" locked="0"/>
    </xf>
    <xf numFmtId="0" fontId="14" fillId="0" borderId="16" xfId="57" applyFont="1" applyFill="1" applyBorder="1" applyAlignment="1">
      <alignment horizontal="left" vertical="center"/>
      <protection/>
    </xf>
    <xf numFmtId="0" fontId="14" fillId="0" borderId="42" xfId="57" applyFont="1" applyFill="1" applyBorder="1" applyAlignment="1">
      <alignment horizontal="left" vertical="center"/>
      <protection/>
    </xf>
    <xf numFmtId="0" fontId="18" fillId="0" borderId="0" xfId="57" applyFont="1" applyFill="1" applyBorder="1" applyAlignment="1" applyProtection="1">
      <alignment horizontal="left" vertical="center"/>
      <protection hidden="1"/>
    </xf>
    <xf numFmtId="0" fontId="9" fillId="0" borderId="0" xfId="57" applyFont="1" applyFill="1" applyBorder="1" applyAlignment="1">
      <alignment horizontal="left"/>
      <protection/>
    </xf>
    <xf numFmtId="0" fontId="14" fillId="0" borderId="0" xfId="57" applyFont="1" applyFill="1" applyBorder="1" applyAlignment="1" applyProtection="1">
      <alignment horizontal="right" vertical="center" wrapText="1"/>
      <protection hidden="1"/>
    </xf>
    <xf numFmtId="0" fontId="14" fillId="0" borderId="0" xfId="57" applyFont="1" applyFill="1" applyBorder="1" applyAlignment="1" applyProtection="1">
      <alignment horizontal="right" wrapText="1"/>
      <protection hidden="1"/>
    </xf>
    <xf numFmtId="1" fontId="13" fillId="0" borderId="41" xfId="57" applyNumberFormat="1" applyFont="1" applyFill="1" applyBorder="1" applyAlignment="1" applyProtection="1">
      <alignment horizontal="center" vertical="center"/>
      <protection hidden="1" locked="0"/>
    </xf>
    <xf numFmtId="1" fontId="13" fillId="0" borderId="42" xfId="57" applyNumberFormat="1" applyFont="1" applyFill="1" applyBorder="1" applyAlignment="1" applyProtection="1">
      <alignment horizontal="center" vertical="center"/>
      <protection hidden="1" locked="0"/>
    </xf>
    <xf numFmtId="0" fontId="19" fillId="0" borderId="41" xfId="53" applyFont="1" applyFill="1" applyBorder="1" applyAlignment="1" applyProtection="1">
      <alignment/>
      <protection hidden="1" locked="0"/>
    </xf>
    <xf numFmtId="0" fontId="13" fillId="0" borderId="16" xfId="57" applyFont="1" applyFill="1" applyBorder="1" applyAlignment="1" applyProtection="1">
      <alignment/>
      <protection hidden="1" locked="0"/>
    </xf>
    <xf numFmtId="0" fontId="4" fillId="0" borderId="41" xfId="53" applyFill="1" applyBorder="1" applyAlignment="1" applyProtection="1">
      <alignment/>
      <protection hidden="1" locked="0"/>
    </xf>
    <xf numFmtId="0" fontId="14" fillId="0" borderId="22" xfId="57" applyFont="1" applyFill="1" applyBorder="1" applyAlignment="1" applyProtection="1">
      <alignment horizontal="right" vertical="center"/>
      <protection hidden="1"/>
    </xf>
    <xf numFmtId="0" fontId="14" fillId="0" borderId="0" xfId="57" applyFont="1" applyFill="1" applyBorder="1" applyAlignment="1" applyProtection="1">
      <alignment horizontal="right"/>
      <protection hidden="1"/>
    </xf>
    <xf numFmtId="0" fontId="14" fillId="0" borderId="16" xfId="57" applyFont="1" applyFill="1" applyBorder="1" applyAlignment="1">
      <alignment horizontal="left"/>
      <protection/>
    </xf>
    <xf numFmtId="0" fontId="14" fillId="0" borderId="42" xfId="57" applyFont="1" applyFill="1" applyBorder="1" applyAlignment="1">
      <alignment horizontal="left"/>
      <protection/>
    </xf>
    <xf numFmtId="0" fontId="14" fillId="0" borderId="0" xfId="57" applyFont="1" applyFill="1" applyBorder="1" applyAlignment="1" applyProtection="1">
      <alignment horizontal="center" vertical="center"/>
      <protection hidden="1"/>
    </xf>
    <xf numFmtId="0" fontId="14" fillId="0" borderId="0" xfId="57" applyFont="1" applyFill="1" applyBorder="1" applyAlignment="1">
      <alignment horizontal="center" vertical="center"/>
      <protection/>
    </xf>
    <xf numFmtId="0" fontId="14" fillId="0" borderId="0" xfId="57" applyFont="1" applyFill="1" applyBorder="1" applyAlignment="1">
      <alignment horizontal="center"/>
      <protection/>
    </xf>
    <xf numFmtId="0" fontId="14" fillId="0" borderId="0" xfId="57" applyFont="1" applyFill="1" applyBorder="1" applyAlignment="1">
      <alignment vertical="center"/>
      <protection/>
    </xf>
    <xf numFmtId="0" fontId="14" fillId="0" borderId="0" xfId="57" applyFont="1" applyFill="1" applyBorder="1" applyAlignment="1" applyProtection="1">
      <alignment vertical="top" wrapText="1"/>
      <protection hidden="1"/>
    </xf>
    <xf numFmtId="0" fontId="14" fillId="0" borderId="0" xfId="57" applyFont="1" applyFill="1" applyBorder="1" applyAlignment="1" applyProtection="1">
      <alignment wrapText="1"/>
      <protection hidden="1"/>
    </xf>
    <xf numFmtId="49" fontId="13" fillId="0" borderId="41" xfId="57" applyNumberFormat="1" applyFont="1" applyFill="1" applyBorder="1" applyAlignment="1" applyProtection="1">
      <alignment horizontal="left" vertical="center"/>
      <protection hidden="1" locked="0"/>
    </xf>
    <xf numFmtId="49" fontId="13" fillId="0" borderId="42" xfId="57" applyNumberFormat="1" applyFont="1" applyFill="1" applyBorder="1" applyAlignment="1" applyProtection="1">
      <alignment horizontal="left" vertical="center"/>
      <protection hidden="1" locked="0"/>
    </xf>
    <xf numFmtId="0" fontId="14" fillId="0" borderId="0" xfId="57" applyFont="1" applyFill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horizontal="center" vertical="top"/>
      <protection hidden="1"/>
    </xf>
    <xf numFmtId="0" fontId="14" fillId="0" borderId="0" xfId="57" applyFont="1" applyFill="1" applyBorder="1" applyAlignment="1" applyProtection="1">
      <alignment horizontal="center"/>
      <protection hidden="1"/>
    </xf>
    <xf numFmtId="0" fontId="14" fillId="0" borderId="43" xfId="57" applyFont="1" applyFill="1" applyBorder="1" applyAlignment="1" applyProtection="1">
      <alignment horizontal="right" wrapText="1"/>
      <protection hidden="1"/>
    </xf>
    <xf numFmtId="0" fontId="14" fillId="0" borderId="16" xfId="57" applyFont="1" applyFill="1" applyBorder="1" applyAlignment="1">
      <alignment/>
      <protection/>
    </xf>
    <xf numFmtId="0" fontId="14" fillId="0" borderId="37" xfId="57" applyFont="1" applyFill="1" applyBorder="1" applyAlignment="1" applyProtection="1">
      <alignment horizontal="center"/>
      <protection hidden="1"/>
    </xf>
    <xf numFmtId="49" fontId="4" fillId="0" borderId="41" xfId="53" applyNumberFormat="1" applyFont="1" applyFill="1" applyBorder="1" applyAlignment="1" applyProtection="1">
      <alignment horizontal="left" vertical="center"/>
      <protection hidden="1" locked="0"/>
    </xf>
    <xf numFmtId="49" fontId="13" fillId="0" borderId="16" xfId="57" applyNumberFormat="1" applyFont="1" applyFill="1" applyBorder="1" applyAlignment="1" applyProtection="1">
      <alignment horizontal="left" vertical="center"/>
      <protection hidden="1" locked="0"/>
    </xf>
    <xf numFmtId="0" fontId="13" fillId="0" borderId="16" xfId="57" applyFont="1" applyFill="1" applyBorder="1" applyAlignment="1" applyProtection="1">
      <alignment horizontal="left" vertical="center"/>
      <protection hidden="1" locked="0"/>
    </xf>
    <xf numFmtId="0" fontId="13" fillId="0" borderId="0" xfId="63" applyFont="1" applyFill="1" applyBorder="1" applyAlignment="1" applyProtection="1">
      <alignment horizontal="left"/>
      <protection hidden="1"/>
    </xf>
    <xf numFmtId="0" fontId="21" fillId="0" borderId="0" xfId="63" applyFont="1" applyFill="1" applyBorder="1" applyAlignment="1">
      <alignment/>
      <protection/>
    </xf>
    <xf numFmtId="0" fontId="14" fillId="0" borderId="0" xfId="63" applyFont="1" applyFill="1" applyBorder="1" applyAlignment="1" applyProtection="1">
      <alignment horizontal="left"/>
      <protection hidden="1"/>
    </xf>
    <xf numFmtId="0" fontId="12" fillId="0" borderId="0" xfId="63" applyFill="1" applyBorder="1" applyAlignment="1">
      <alignment/>
      <protection/>
    </xf>
    <xf numFmtId="0" fontId="14" fillId="0" borderId="44" xfId="57" applyFont="1" applyFill="1" applyBorder="1" applyAlignment="1" applyProtection="1">
      <alignment horizontal="center" vertical="top"/>
      <protection hidden="1"/>
    </xf>
    <xf numFmtId="0" fontId="14" fillId="0" borderId="44" xfId="57" applyFont="1" applyFill="1" applyBorder="1" applyAlignment="1">
      <alignment horizontal="center"/>
      <protection/>
    </xf>
    <xf numFmtId="0" fontId="14" fillId="0" borderId="44" xfId="57" applyFont="1" applyFill="1" applyBorder="1" applyAlignment="1">
      <alignment/>
      <protection/>
    </xf>
    <xf numFmtId="0" fontId="1" fillId="0" borderId="45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 wrapText="1"/>
    </xf>
    <xf numFmtId="0" fontId="6" fillId="0" borderId="45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horizontal="left" vertical="center" shrinkToFit="1"/>
    </xf>
    <xf numFmtId="0" fontId="2" fillId="0" borderId="51" xfId="0" applyFont="1" applyFill="1" applyBorder="1" applyAlignment="1">
      <alignment horizontal="left" vertical="center" shrinkToFit="1"/>
    </xf>
    <xf numFmtId="0" fontId="2" fillId="0" borderId="52" xfId="0" applyFont="1" applyFill="1" applyBorder="1" applyAlignment="1">
      <alignment horizontal="left" vertical="center" shrinkToFit="1"/>
    </xf>
    <xf numFmtId="0" fontId="6" fillId="0" borderId="53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1" fillId="0" borderId="51" xfId="0" applyFont="1" applyFill="1" applyBorder="1" applyAlignment="1">
      <alignment vertical="center"/>
    </xf>
    <xf numFmtId="0" fontId="1" fillId="0" borderId="52" xfId="0" applyFont="1" applyFill="1" applyBorder="1" applyAlignment="1">
      <alignment vertical="center"/>
    </xf>
    <xf numFmtId="0" fontId="6" fillId="0" borderId="54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 vertical="center" wrapText="1"/>
    </xf>
    <xf numFmtId="0" fontId="0" fillId="0" borderId="16" xfId="0" applyFill="1" applyBorder="1" applyAlignment="1" applyProtection="1">
      <alignment horizontal="center" vertical="top" wrapText="1"/>
      <protection hidden="1"/>
    </xf>
    <xf numFmtId="0" fontId="2" fillId="0" borderId="41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49" fontId="6" fillId="0" borderId="0" xfId="0" applyNumberFormat="1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16" xfId="0" applyFont="1" applyFill="1" applyBorder="1" applyAlignment="1">
      <alignment horizontal="center" vertical="center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1" fillId="33" borderId="23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vertical="center" wrapText="1"/>
    </xf>
    <xf numFmtId="0" fontId="1" fillId="33" borderId="40" xfId="0" applyFont="1" applyFill="1" applyBorder="1" applyAlignment="1">
      <alignment vertical="center" wrapText="1"/>
    </xf>
    <xf numFmtId="0" fontId="1" fillId="33" borderId="34" xfId="0" applyFont="1" applyFill="1" applyBorder="1" applyAlignment="1">
      <alignment vertical="center" wrapText="1"/>
    </xf>
    <xf numFmtId="0" fontId="6" fillId="33" borderId="53" xfId="0" applyFont="1" applyFill="1" applyBorder="1" applyAlignment="1">
      <alignment vertical="center" wrapText="1"/>
    </xf>
    <xf numFmtId="0" fontId="1" fillId="33" borderId="54" xfId="0" applyFont="1" applyFill="1" applyBorder="1" applyAlignment="1">
      <alignment vertical="center" wrapText="1"/>
    </xf>
    <xf numFmtId="0" fontId="1" fillId="33" borderId="55" xfId="0" applyFont="1" applyFill="1" applyBorder="1" applyAlignment="1">
      <alignment vertical="center" wrapText="1"/>
    </xf>
    <xf numFmtId="0" fontId="6" fillId="33" borderId="45" xfId="0" applyFont="1" applyFill="1" applyBorder="1" applyAlignment="1">
      <alignment vertical="center" wrapText="1"/>
    </xf>
    <xf numFmtId="0" fontId="6" fillId="0" borderId="56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wrapText="1"/>
    </xf>
    <xf numFmtId="0" fontId="1" fillId="0" borderId="58" xfId="0" applyFont="1" applyFill="1" applyBorder="1" applyAlignment="1">
      <alignment wrapText="1"/>
    </xf>
    <xf numFmtId="0" fontId="1" fillId="0" borderId="56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wrapText="1"/>
    </xf>
    <xf numFmtId="0" fontId="1" fillId="0" borderId="61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 vertical="top" wrapText="1"/>
    </xf>
    <xf numFmtId="0" fontId="1" fillId="0" borderId="57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vertical="center" wrapText="1"/>
    </xf>
    <xf numFmtId="0" fontId="11" fillId="0" borderId="56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left" vertical="center" wrapText="1"/>
    </xf>
    <xf numFmtId="0" fontId="10" fillId="0" borderId="59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10" fillId="0" borderId="65" xfId="0" applyFont="1" applyFill="1" applyBorder="1" applyAlignment="1">
      <alignment horizontal="left" vertical="center" wrapText="1"/>
    </xf>
    <xf numFmtId="0" fontId="0" fillId="0" borderId="66" xfId="0" applyFont="1" applyFill="1" applyBorder="1" applyAlignment="1">
      <alignment horizontal="left" vertical="center" wrapText="1"/>
    </xf>
    <xf numFmtId="0" fontId="10" fillId="0" borderId="67" xfId="0" applyFont="1" applyFill="1" applyBorder="1" applyAlignment="1">
      <alignment horizontal="left" vertical="center" wrapText="1"/>
    </xf>
    <xf numFmtId="0" fontId="0" fillId="0" borderId="6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23" xfId="0" applyNumberFormat="1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left" vertical="center" wrapText="1"/>
    </xf>
    <xf numFmtId="0" fontId="9" fillId="0" borderId="0" xfId="57" applyFont="1" applyAlignment="1">
      <alignment/>
      <protection/>
    </xf>
    <xf numFmtId="0" fontId="20" fillId="0" borderId="0" xfId="57" applyFont="1" applyBorder="1" applyAlignment="1">
      <alignment horizontal="justify" vertical="top" wrapText="1"/>
      <protection/>
    </xf>
    <xf numFmtId="0" fontId="14" fillId="0" borderId="0" xfId="57" applyFont="1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OSIG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izdavatelj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view="pageBreakPreview" zoomScale="110" zoomScaleSheetLayoutView="110" workbookViewId="0" topLeftCell="A1">
      <selection activeCell="A31" sqref="A31:I55"/>
    </sheetView>
  </sheetViews>
  <sheetFormatPr defaultColWidth="9.140625" defaultRowHeight="12.75"/>
  <cols>
    <col min="1" max="1" width="9.140625" style="23" customWidth="1"/>
    <col min="2" max="2" width="12.00390625" style="23" customWidth="1"/>
    <col min="3" max="3" width="9.140625" style="23" customWidth="1"/>
    <col min="4" max="4" width="16.28125" style="23" customWidth="1"/>
    <col min="5" max="6" width="9.140625" style="23" customWidth="1"/>
    <col min="7" max="7" width="17.7109375" style="23" customWidth="1"/>
    <col min="8" max="8" width="17.00390625" style="23" customWidth="1"/>
    <col min="9" max="9" width="23.8515625" style="23" customWidth="1"/>
    <col min="10" max="16384" width="9.140625" style="23" customWidth="1"/>
  </cols>
  <sheetData>
    <row r="1" spans="1:10" ht="12.75">
      <c r="A1" s="158" t="s">
        <v>70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2.75">
      <c r="A2" s="178" t="s">
        <v>297</v>
      </c>
      <c r="B2" s="178"/>
      <c r="C2" s="178"/>
      <c r="D2" s="178"/>
      <c r="E2" s="41" t="s">
        <v>375</v>
      </c>
      <c r="F2" s="24"/>
      <c r="G2" s="25" t="s">
        <v>231</v>
      </c>
      <c r="H2" s="41" t="s">
        <v>409</v>
      </c>
      <c r="I2" s="125"/>
      <c r="J2" s="131"/>
    </row>
    <row r="3" spans="1:10" ht="12.75">
      <c r="A3" s="26"/>
      <c r="B3" s="26"/>
      <c r="C3" s="26"/>
      <c r="D3" s="26"/>
      <c r="E3" s="27"/>
      <c r="F3" s="27"/>
      <c r="G3" s="26"/>
      <c r="H3" s="26"/>
      <c r="I3" s="126"/>
      <c r="J3" s="131"/>
    </row>
    <row r="4" spans="1:10" ht="39.75" customHeight="1">
      <c r="A4" s="179" t="s">
        <v>363</v>
      </c>
      <c r="B4" s="179"/>
      <c r="C4" s="179"/>
      <c r="D4" s="179"/>
      <c r="E4" s="179"/>
      <c r="F4" s="179"/>
      <c r="G4" s="179"/>
      <c r="H4" s="179"/>
      <c r="I4" s="179"/>
      <c r="J4" s="131"/>
    </row>
    <row r="5" spans="1:10" ht="12.75">
      <c r="A5" s="31"/>
      <c r="B5" s="98"/>
      <c r="C5" s="98"/>
      <c r="D5" s="98"/>
      <c r="E5" s="99"/>
      <c r="F5" s="100"/>
      <c r="G5" s="28"/>
      <c r="H5" s="29"/>
      <c r="I5" s="98"/>
      <c r="J5" s="131"/>
    </row>
    <row r="6" spans="1:10" ht="12.75">
      <c r="A6" s="180" t="s">
        <v>150</v>
      </c>
      <c r="B6" s="181"/>
      <c r="C6" s="176" t="s">
        <v>376</v>
      </c>
      <c r="D6" s="177"/>
      <c r="E6" s="102"/>
      <c r="F6" s="102"/>
      <c r="G6" s="102"/>
      <c r="H6" s="102"/>
      <c r="I6" s="102"/>
      <c r="J6" s="131"/>
    </row>
    <row r="7" spans="1:10" ht="12.75">
      <c r="A7" s="103"/>
      <c r="B7" s="103"/>
      <c r="C7" s="31"/>
      <c r="D7" s="31"/>
      <c r="E7" s="102"/>
      <c r="F7" s="102"/>
      <c r="G7" s="102"/>
      <c r="H7" s="102"/>
      <c r="I7" s="102"/>
      <c r="J7" s="131"/>
    </row>
    <row r="8" spans="1:10" ht="12.75" customHeight="1">
      <c r="A8" s="174" t="s">
        <v>71</v>
      </c>
      <c r="B8" s="175"/>
      <c r="C8" s="176" t="s">
        <v>377</v>
      </c>
      <c r="D8" s="177"/>
      <c r="E8" s="102"/>
      <c r="F8" s="102"/>
      <c r="G8" s="102"/>
      <c r="H8" s="102"/>
      <c r="I8" s="31"/>
      <c r="J8" s="131"/>
    </row>
    <row r="9" spans="1:10" ht="12.75">
      <c r="A9" s="104"/>
      <c r="B9" s="104"/>
      <c r="C9" s="105"/>
      <c r="D9" s="31"/>
      <c r="E9" s="31"/>
      <c r="F9" s="31"/>
      <c r="G9" s="31"/>
      <c r="H9" s="31"/>
      <c r="I9" s="31"/>
      <c r="J9" s="131"/>
    </row>
    <row r="10" spans="1:10" ht="12.75" customHeight="1">
      <c r="A10" s="187" t="s">
        <v>1</v>
      </c>
      <c r="B10" s="188"/>
      <c r="C10" s="176" t="s">
        <v>378</v>
      </c>
      <c r="D10" s="177"/>
      <c r="E10" s="31"/>
      <c r="F10" s="31"/>
      <c r="G10" s="31"/>
      <c r="H10" s="31"/>
      <c r="I10" s="31"/>
      <c r="J10" s="131"/>
    </row>
    <row r="11" spans="1:10" ht="12.75">
      <c r="A11" s="188"/>
      <c r="B11" s="188"/>
      <c r="C11" s="31"/>
      <c r="D11" s="31"/>
      <c r="E11" s="31"/>
      <c r="F11" s="31"/>
      <c r="G11" s="31"/>
      <c r="H11" s="31"/>
      <c r="I11" s="31"/>
      <c r="J11" s="131"/>
    </row>
    <row r="12" spans="1:10" ht="12.75">
      <c r="A12" s="180" t="s">
        <v>72</v>
      </c>
      <c r="B12" s="181"/>
      <c r="C12" s="182" t="s">
        <v>379</v>
      </c>
      <c r="D12" s="183"/>
      <c r="E12" s="183"/>
      <c r="F12" s="183"/>
      <c r="G12" s="183"/>
      <c r="H12" s="183"/>
      <c r="I12" s="184"/>
      <c r="J12" s="131"/>
    </row>
    <row r="13" spans="1:10" ht="15.75">
      <c r="A13" s="185"/>
      <c r="B13" s="186"/>
      <c r="C13" s="186"/>
      <c r="D13" s="106"/>
      <c r="E13" s="106"/>
      <c r="F13" s="106"/>
      <c r="G13" s="106"/>
      <c r="H13" s="106"/>
      <c r="I13" s="107"/>
      <c r="J13" s="131"/>
    </row>
    <row r="14" spans="1:10" ht="12.75">
      <c r="A14" s="103"/>
      <c r="B14" s="103"/>
      <c r="C14" s="108"/>
      <c r="D14" s="31"/>
      <c r="E14" s="31"/>
      <c r="F14" s="31"/>
      <c r="G14" s="31"/>
      <c r="H14" s="31"/>
      <c r="I14" s="31"/>
      <c r="J14" s="131"/>
    </row>
    <row r="15" spans="1:10" ht="12.75">
      <c r="A15" s="180" t="s">
        <v>190</v>
      </c>
      <c r="B15" s="181"/>
      <c r="C15" s="189">
        <v>10000</v>
      </c>
      <c r="D15" s="190"/>
      <c r="E15" s="31"/>
      <c r="F15" s="182" t="s">
        <v>380</v>
      </c>
      <c r="G15" s="183"/>
      <c r="H15" s="183"/>
      <c r="I15" s="184"/>
      <c r="J15" s="131"/>
    </row>
    <row r="16" spans="1:10" ht="12.75">
      <c r="A16" s="103"/>
      <c r="B16" s="103"/>
      <c r="C16" s="31"/>
      <c r="D16" s="31"/>
      <c r="E16" s="31"/>
      <c r="F16" s="31"/>
      <c r="G16" s="31"/>
      <c r="H16" s="31"/>
      <c r="I16" s="31"/>
      <c r="J16" s="110"/>
    </row>
    <row r="17" spans="1:10" ht="12.75">
      <c r="A17" s="180" t="s">
        <v>191</v>
      </c>
      <c r="B17" s="181"/>
      <c r="C17" s="182" t="s">
        <v>381</v>
      </c>
      <c r="D17" s="183"/>
      <c r="E17" s="183"/>
      <c r="F17" s="183"/>
      <c r="G17" s="183"/>
      <c r="H17" s="183"/>
      <c r="I17" s="183"/>
      <c r="J17" s="166"/>
    </row>
    <row r="18" spans="1:10" ht="12.75">
      <c r="A18" s="103"/>
      <c r="B18" s="103"/>
      <c r="C18" s="31"/>
      <c r="D18" s="31"/>
      <c r="E18" s="31"/>
      <c r="F18" s="31"/>
      <c r="G18" s="31"/>
      <c r="H18" s="31"/>
      <c r="I18" s="31"/>
      <c r="J18" s="110"/>
    </row>
    <row r="19" spans="1:10" ht="12.75">
      <c r="A19" s="180" t="s">
        <v>192</v>
      </c>
      <c r="B19" s="181"/>
      <c r="C19" s="191"/>
      <c r="D19" s="192"/>
      <c r="E19" s="192"/>
      <c r="F19" s="192"/>
      <c r="G19" s="192"/>
      <c r="H19" s="192"/>
      <c r="I19" s="192"/>
      <c r="J19" s="166"/>
    </row>
    <row r="20" spans="1:10" ht="12.75">
      <c r="A20" s="103"/>
      <c r="B20" s="103"/>
      <c r="C20" s="108"/>
      <c r="D20" s="31"/>
      <c r="E20" s="31"/>
      <c r="F20" s="31"/>
      <c r="G20" s="31"/>
      <c r="H20" s="31"/>
      <c r="I20" s="31"/>
      <c r="J20" s="110"/>
    </row>
    <row r="21" spans="1:10" ht="12.75">
      <c r="A21" s="180" t="s">
        <v>193</v>
      </c>
      <c r="B21" s="181"/>
      <c r="C21" s="193" t="s">
        <v>382</v>
      </c>
      <c r="D21" s="192"/>
      <c r="E21" s="192"/>
      <c r="F21" s="192"/>
      <c r="G21" s="192"/>
      <c r="H21" s="192"/>
      <c r="I21" s="192"/>
      <c r="J21" s="166"/>
    </row>
    <row r="22" spans="1:10" ht="12.75">
      <c r="A22" s="103"/>
      <c r="B22" s="103"/>
      <c r="C22" s="108"/>
      <c r="D22" s="31"/>
      <c r="E22" s="31"/>
      <c r="F22" s="31"/>
      <c r="G22" s="31"/>
      <c r="H22" s="31"/>
      <c r="I22" s="31"/>
      <c r="J22" s="131"/>
    </row>
    <row r="23" spans="1:10" ht="12.75">
      <c r="A23" s="180" t="s">
        <v>73</v>
      </c>
      <c r="B23" s="181"/>
      <c r="C23" s="42">
        <v>133</v>
      </c>
      <c r="D23" s="182" t="s">
        <v>380</v>
      </c>
      <c r="E23" s="196"/>
      <c r="F23" s="197"/>
      <c r="G23" s="194"/>
      <c r="H23" s="195"/>
      <c r="I23" s="30"/>
      <c r="J23" s="131"/>
    </row>
    <row r="24" spans="1:10" ht="12.75">
      <c r="A24" s="103"/>
      <c r="B24" s="103"/>
      <c r="C24" s="31"/>
      <c r="D24" s="31"/>
      <c r="E24" s="31"/>
      <c r="F24" s="31"/>
      <c r="G24" s="31"/>
      <c r="H24" s="31"/>
      <c r="I24" s="31"/>
      <c r="J24" s="131"/>
    </row>
    <row r="25" spans="1:10" ht="12.75">
      <c r="A25" s="180" t="s">
        <v>74</v>
      </c>
      <c r="B25" s="181"/>
      <c r="C25" s="42">
        <v>21</v>
      </c>
      <c r="D25" s="182" t="s">
        <v>383</v>
      </c>
      <c r="E25" s="196"/>
      <c r="F25" s="196"/>
      <c r="G25" s="197"/>
      <c r="H25" s="101" t="s">
        <v>75</v>
      </c>
      <c r="I25" s="137">
        <v>3909</v>
      </c>
      <c r="J25" s="131"/>
    </row>
    <row r="26" spans="1:10" ht="12.75">
      <c r="A26" s="103"/>
      <c r="B26" s="103"/>
      <c r="C26" s="31"/>
      <c r="D26" s="31"/>
      <c r="E26" s="31"/>
      <c r="F26" s="31"/>
      <c r="G26" s="103"/>
      <c r="H26" s="103" t="s">
        <v>364</v>
      </c>
      <c r="I26" s="108"/>
      <c r="J26" s="110"/>
    </row>
    <row r="27" spans="1:10" ht="12.75">
      <c r="A27" s="180" t="s">
        <v>195</v>
      </c>
      <c r="B27" s="181"/>
      <c r="C27" s="44" t="s">
        <v>384</v>
      </c>
      <c r="D27" s="109"/>
      <c r="E27" s="110"/>
      <c r="F27" s="98"/>
      <c r="G27" s="180" t="s">
        <v>194</v>
      </c>
      <c r="H27" s="181"/>
      <c r="I27" s="43" t="s">
        <v>400</v>
      </c>
      <c r="J27" s="131"/>
    </row>
    <row r="28" spans="1:10" ht="12.75">
      <c r="A28" s="103"/>
      <c r="B28" s="103"/>
      <c r="C28" s="31"/>
      <c r="D28" s="98"/>
      <c r="E28" s="98"/>
      <c r="F28" s="98"/>
      <c r="G28" s="98"/>
      <c r="H28" s="31"/>
      <c r="I28" s="111"/>
      <c r="J28" s="131"/>
    </row>
    <row r="29" spans="1:10" ht="12.75">
      <c r="A29" s="198" t="s">
        <v>76</v>
      </c>
      <c r="B29" s="199"/>
      <c r="C29" s="200"/>
      <c r="D29" s="200"/>
      <c r="E29" s="199" t="s">
        <v>77</v>
      </c>
      <c r="F29" s="201"/>
      <c r="G29" s="201"/>
      <c r="H29" s="200" t="s">
        <v>78</v>
      </c>
      <c r="I29" s="200"/>
      <c r="J29" s="131"/>
    </row>
    <row r="30" spans="1:10" ht="12.75">
      <c r="A30" s="110"/>
      <c r="B30" s="110"/>
      <c r="C30" s="110"/>
      <c r="D30" s="31"/>
      <c r="E30" s="31"/>
      <c r="F30" s="31"/>
      <c r="G30" s="31"/>
      <c r="H30" s="112"/>
      <c r="I30" s="111"/>
      <c r="J30" s="110"/>
    </row>
    <row r="31" spans="1:10" ht="12.75">
      <c r="A31" s="167" t="s">
        <v>385</v>
      </c>
      <c r="B31" s="172"/>
      <c r="C31" s="172"/>
      <c r="D31" s="173"/>
      <c r="E31" s="167" t="s">
        <v>380</v>
      </c>
      <c r="F31" s="172"/>
      <c r="G31" s="173"/>
      <c r="H31" s="170" t="s">
        <v>393</v>
      </c>
      <c r="I31" s="171"/>
      <c r="J31" s="131"/>
    </row>
    <row r="32" spans="1:10" ht="12.75">
      <c r="A32" s="103"/>
      <c r="B32" s="103"/>
      <c r="C32" s="108"/>
      <c r="D32" s="202"/>
      <c r="E32" s="202"/>
      <c r="F32" s="202"/>
      <c r="G32" s="203"/>
      <c r="H32" s="31"/>
      <c r="I32" s="114"/>
      <c r="J32" s="131"/>
    </row>
    <row r="33" spans="1:10" ht="12.75">
      <c r="A33" s="167" t="s">
        <v>389</v>
      </c>
      <c r="B33" s="172"/>
      <c r="C33" s="172"/>
      <c r="D33" s="173"/>
      <c r="E33" s="167" t="s">
        <v>380</v>
      </c>
      <c r="F33" s="172"/>
      <c r="G33" s="173"/>
      <c r="H33" s="170" t="s">
        <v>396</v>
      </c>
      <c r="I33" s="171"/>
      <c r="J33" s="131"/>
    </row>
    <row r="34" spans="1:10" ht="12.75">
      <c r="A34" s="103"/>
      <c r="B34" s="103"/>
      <c r="C34" s="108"/>
      <c r="D34" s="113"/>
      <c r="E34" s="113"/>
      <c r="F34" s="113"/>
      <c r="G34" s="102"/>
      <c r="H34" s="31"/>
      <c r="I34" s="115"/>
      <c r="J34" s="131"/>
    </row>
    <row r="35" spans="1:10" ht="12.75">
      <c r="A35" s="167" t="s">
        <v>386</v>
      </c>
      <c r="B35" s="172"/>
      <c r="C35" s="172"/>
      <c r="D35" s="173"/>
      <c r="E35" s="167" t="s">
        <v>387</v>
      </c>
      <c r="F35" s="172"/>
      <c r="G35" s="173"/>
      <c r="H35" s="170" t="s">
        <v>394</v>
      </c>
      <c r="I35" s="171"/>
      <c r="J35" s="131"/>
    </row>
    <row r="36" spans="1:10" ht="12.75">
      <c r="A36" s="103"/>
      <c r="B36" s="103"/>
      <c r="C36" s="108"/>
      <c r="D36" s="113"/>
      <c r="E36" s="113"/>
      <c r="F36" s="113"/>
      <c r="G36" s="102"/>
      <c r="H36" s="31"/>
      <c r="I36" s="115"/>
      <c r="J36" s="131"/>
    </row>
    <row r="37" spans="1:10" ht="12.75">
      <c r="A37" s="167" t="s">
        <v>416</v>
      </c>
      <c r="B37" s="168"/>
      <c r="C37" s="168"/>
      <c r="D37" s="169"/>
      <c r="E37" s="167" t="s">
        <v>417</v>
      </c>
      <c r="F37" s="168"/>
      <c r="G37" s="168"/>
      <c r="H37" s="170" t="s">
        <v>432</v>
      </c>
      <c r="I37" s="171"/>
      <c r="J37" s="131"/>
    </row>
    <row r="38" spans="1:10" ht="12.75">
      <c r="A38" s="116"/>
      <c r="B38" s="116"/>
      <c r="C38" s="207"/>
      <c r="D38" s="208"/>
      <c r="E38" s="31"/>
      <c r="F38" s="207"/>
      <c r="G38" s="208"/>
      <c r="H38" s="31"/>
      <c r="I38" s="31"/>
      <c r="J38" s="110"/>
    </row>
    <row r="39" spans="1:10" ht="12.75">
      <c r="A39" s="167" t="s">
        <v>418</v>
      </c>
      <c r="B39" s="168"/>
      <c r="C39" s="168"/>
      <c r="D39" s="169"/>
      <c r="E39" s="167" t="s">
        <v>427</v>
      </c>
      <c r="F39" s="168"/>
      <c r="G39" s="168"/>
      <c r="H39" s="170" t="s">
        <v>433</v>
      </c>
      <c r="I39" s="171"/>
      <c r="J39" s="131"/>
    </row>
    <row r="40" spans="1:10" ht="12.75">
      <c r="A40" s="116"/>
      <c r="B40" s="116"/>
      <c r="C40" s="117"/>
      <c r="D40" s="118"/>
      <c r="E40" s="31"/>
      <c r="F40" s="117"/>
      <c r="G40" s="118"/>
      <c r="H40" s="31"/>
      <c r="I40" s="31"/>
      <c r="J40" s="110"/>
    </row>
    <row r="41" spans="1:10" ht="12.75">
      <c r="A41" s="167" t="s">
        <v>419</v>
      </c>
      <c r="B41" s="168"/>
      <c r="C41" s="168"/>
      <c r="D41" s="169"/>
      <c r="E41" s="167" t="s">
        <v>420</v>
      </c>
      <c r="F41" s="168"/>
      <c r="G41" s="168"/>
      <c r="H41" s="170" t="s">
        <v>435</v>
      </c>
      <c r="I41" s="171"/>
      <c r="J41" s="131"/>
    </row>
    <row r="42" spans="1:10" ht="12.75">
      <c r="A42" s="163"/>
      <c r="B42" s="164"/>
      <c r="C42" s="164"/>
      <c r="D42" s="164"/>
      <c r="E42" s="163"/>
      <c r="F42" s="164"/>
      <c r="G42" s="164"/>
      <c r="H42" s="165"/>
      <c r="I42" s="165"/>
      <c r="J42" s="131"/>
    </row>
    <row r="43" spans="1:10" ht="12.75">
      <c r="A43" s="167" t="s">
        <v>421</v>
      </c>
      <c r="B43" s="168"/>
      <c r="C43" s="168"/>
      <c r="D43" s="169"/>
      <c r="E43" s="167" t="s">
        <v>420</v>
      </c>
      <c r="F43" s="168"/>
      <c r="G43" s="168" t="s">
        <v>420</v>
      </c>
      <c r="H43" s="170" t="s">
        <v>434</v>
      </c>
      <c r="I43" s="171"/>
      <c r="J43" s="131"/>
    </row>
    <row r="44" spans="1:10" ht="12.75">
      <c r="A44" s="163"/>
      <c r="B44" s="164"/>
      <c r="C44" s="164"/>
      <c r="D44" s="164"/>
      <c r="E44" s="163"/>
      <c r="F44" s="164"/>
      <c r="G44" s="164"/>
      <c r="H44" s="165"/>
      <c r="I44" s="165"/>
      <c r="J44" s="131"/>
    </row>
    <row r="45" spans="1:10" ht="12.75">
      <c r="A45" s="167" t="s">
        <v>388</v>
      </c>
      <c r="B45" s="168"/>
      <c r="C45" s="168"/>
      <c r="D45" s="169"/>
      <c r="E45" s="167" t="s">
        <v>380</v>
      </c>
      <c r="F45" s="168"/>
      <c r="G45" s="168"/>
      <c r="H45" s="170" t="s">
        <v>395</v>
      </c>
      <c r="I45" s="171"/>
      <c r="J45" s="131"/>
    </row>
    <row r="46" spans="1:10" ht="12.75">
      <c r="A46" s="163"/>
      <c r="B46" s="164"/>
      <c r="C46" s="164"/>
      <c r="D46" s="164"/>
      <c r="E46" s="163"/>
      <c r="F46" s="164"/>
      <c r="G46" s="164"/>
      <c r="H46" s="165"/>
      <c r="I46" s="165"/>
      <c r="J46" s="131"/>
    </row>
    <row r="47" spans="1:10" ht="12.75" customHeight="1">
      <c r="A47" s="167" t="s">
        <v>422</v>
      </c>
      <c r="B47" s="168"/>
      <c r="C47" s="168"/>
      <c r="D47" s="169"/>
      <c r="E47" s="167" t="s">
        <v>380</v>
      </c>
      <c r="F47" s="168"/>
      <c r="G47" s="168"/>
      <c r="H47" s="170" t="s">
        <v>429</v>
      </c>
      <c r="I47" s="171"/>
      <c r="J47" s="131"/>
    </row>
    <row r="48" spans="1:10" ht="12.75">
      <c r="A48" s="163"/>
      <c r="B48" s="164"/>
      <c r="C48" s="164"/>
      <c r="D48" s="164"/>
      <c r="E48" s="163"/>
      <c r="F48" s="164"/>
      <c r="G48" s="164"/>
      <c r="H48" s="165"/>
      <c r="I48" s="165"/>
      <c r="J48" s="131"/>
    </row>
    <row r="49" spans="1:10" ht="12.75">
      <c r="A49" s="167" t="s">
        <v>415</v>
      </c>
      <c r="B49" s="168"/>
      <c r="C49" s="168"/>
      <c r="D49" s="169"/>
      <c r="E49" s="167" t="s">
        <v>380</v>
      </c>
      <c r="F49" s="168"/>
      <c r="G49" s="168"/>
      <c r="H49" s="170" t="s">
        <v>398</v>
      </c>
      <c r="I49" s="171"/>
      <c r="J49" s="131"/>
    </row>
    <row r="50" spans="1:10" ht="12.75">
      <c r="A50" s="163"/>
      <c r="B50" s="163"/>
      <c r="C50" s="163"/>
      <c r="D50" s="163"/>
      <c r="E50" s="163"/>
      <c r="F50" s="163"/>
      <c r="G50" s="163"/>
      <c r="H50" s="165"/>
      <c r="I50" s="165"/>
      <c r="J50" s="131"/>
    </row>
    <row r="51" spans="1:10" ht="12.75">
      <c r="A51" s="167" t="s">
        <v>428</v>
      </c>
      <c r="B51" s="172"/>
      <c r="C51" s="172"/>
      <c r="D51" s="173"/>
      <c r="E51" s="167" t="s">
        <v>380</v>
      </c>
      <c r="F51" s="168"/>
      <c r="G51" s="168"/>
      <c r="H51" s="170" t="s">
        <v>397</v>
      </c>
      <c r="I51" s="171"/>
      <c r="J51" s="131"/>
    </row>
    <row r="52" spans="1:10" ht="12.75">
      <c r="A52" s="30"/>
      <c r="B52" s="37"/>
      <c r="C52" s="37"/>
      <c r="D52" s="37"/>
      <c r="E52" s="30"/>
      <c r="F52" s="37"/>
      <c r="G52" s="37"/>
      <c r="H52" s="38"/>
      <c r="I52" s="38"/>
      <c r="J52" s="131"/>
    </row>
    <row r="53" spans="1:10" ht="12.75">
      <c r="A53" s="167" t="s">
        <v>423</v>
      </c>
      <c r="B53" s="172"/>
      <c r="C53" s="172"/>
      <c r="D53" s="173"/>
      <c r="E53" s="160"/>
      <c r="F53" s="161"/>
      <c r="G53" s="162" t="s">
        <v>424</v>
      </c>
      <c r="H53" s="170" t="s">
        <v>430</v>
      </c>
      <c r="I53" s="171"/>
      <c r="J53" s="131"/>
    </row>
    <row r="54" spans="1:10" ht="12.75">
      <c r="A54" s="163"/>
      <c r="B54" s="163"/>
      <c r="C54" s="163"/>
      <c r="D54" s="163"/>
      <c r="E54" s="163"/>
      <c r="F54" s="163"/>
      <c r="G54" s="163"/>
      <c r="H54" s="165"/>
      <c r="I54" s="165"/>
      <c r="J54" s="131"/>
    </row>
    <row r="55" spans="1:10" ht="12.75">
      <c r="A55" s="167" t="s">
        <v>426</v>
      </c>
      <c r="B55" s="168"/>
      <c r="C55" s="168"/>
      <c r="D55" s="169"/>
      <c r="E55" s="160"/>
      <c r="F55" s="161"/>
      <c r="G55" s="162" t="s">
        <v>425</v>
      </c>
      <c r="H55" s="170" t="s">
        <v>431</v>
      </c>
      <c r="I55" s="171"/>
      <c r="J55" s="131"/>
    </row>
    <row r="56" spans="1:10" ht="12.75">
      <c r="A56" s="163"/>
      <c r="B56" s="163"/>
      <c r="C56" s="163"/>
      <c r="D56" s="163"/>
      <c r="E56" s="163"/>
      <c r="F56" s="163"/>
      <c r="G56" s="163"/>
      <c r="H56" s="165"/>
      <c r="I56" s="165"/>
      <c r="J56" s="131"/>
    </row>
    <row r="57" spans="1:10" ht="12.75">
      <c r="A57" s="119"/>
      <c r="B57" s="119"/>
      <c r="C57" s="119"/>
      <c r="D57" s="105"/>
      <c r="E57" s="105"/>
      <c r="F57" s="119"/>
      <c r="G57" s="105"/>
      <c r="H57" s="105"/>
      <c r="I57" s="105"/>
      <c r="J57" s="131"/>
    </row>
    <row r="58" spans="1:10" ht="12.75" customHeight="1">
      <c r="A58" s="187" t="s">
        <v>348</v>
      </c>
      <c r="B58" s="209"/>
      <c r="C58" s="176"/>
      <c r="D58" s="177"/>
      <c r="E58" s="31"/>
      <c r="F58" s="182"/>
      <c r="G58" s="210"/>
      <c r="H58" s="210"/>
      <c r="I58" s="210"/>
      <c r="J58" s="166"/>
    </row>
    <row r="59" spans="1:10" ht="12.75">
      <c r="A59" s="116"/>
      <c r="B59" s="116"/>
      <c r="C59" s="207"/>
      <c r="D59" s="208"/>
      <c r="E59" s="31"/>
      <c r="F59" s="207"/>
      <c r="G59" s="211"/>
      <c r="H59" s="120"/>
      <c r="I59" s="120"/>
      <c r="J59" s="131"/>
    </row>
    <row r="60" spans="1:10" ht="12.75" customHeight="1">
      <c r="A60" s="187" t="s">
        <v>79</v>
      </c>
      <c r="B60" s="209"/>
      <c r="C60" s="182" t="s">
        <v>401</v>
      </c>
      <c r="D60" s="214"/>
      <c r="E60" s="214"/>
      <c r="F60" s="214"/>
      <c r="G60" s="214"/>
      <c r="H60" s="214"/>
      <c r="I60" s="214"/>
      <c r="J60" s="166"/>
    </row>
    <row r="61" spans="1:10" ht="12.75">
      <c r="A61" s="103"/>
      <c r="B61" s="103"/>
      <c r="C61" s="108" t="s">
        <v>151</v>
      </c>
      <c r="D61" s="31"/>
      <c r="E61" s="31"/>
      <c r="F61" s="31"/>
      <c r="G61" s="31"/>
      <c r="H61" s="31"/>
      <c r="I61" s="31"/>
      <c r="J61" s="131"/>
    </row>
    <row r="62" spans="1:10" ht="12.75">
      <c r="A62" s="187" t="s">
        <v>152</v>
      </c>
      <c r="B62" s="209"/>
      <c r="C62" s="204" t="s">
        <v>402</v>
      </c>
      <c r="D62" s="213"/>
      <c r="E62" s="205"/>
      <c r="F62" s="31"/>
      <c r="G62" s="101" t="s">
        <v>153</v>
      </c>
      <c r="H62" s="204" t="s">
        <v>390</v>
      </c>
      <c r="I62" s="205"/>
      <c r="J62" s="131"/>
    </row>
    <row r="63" spans="1:10" ht="12.75">
      <c r="A63" s="103"/>
      <c r="B63" s="103"/>
      <c r="C63" s="108"/>
      <c r="D63" s="31"/>
      <c r="E63" s="31"/>
      <c r="F63" s="31"/>
      <c r="G63" s="31"/>
      <c r="H63" s="31"/>
      <c r="I63" s="31"/>
      <c r="J63" s="131"/>
    </row>
    <row r="64" spans="1:10" ht="12.75" customHeight="1">
      <c r="A64" s="187" t="s">
        <v>192</v>
      </c>
      <c r="B64" s="209"/>
      <c r="C64" s="212" t="s">
        <v>391</v>
      </c>
      <c r="D64" s="213"/>
      <c r="E64" s="213"/>
      <c r="F64" s="213"/>
      <c r="G64" s="213"/>
      <c r="H64" s="213"/>
      <c r="I64" s="205"/>
      <c r="J64" s="131"/>
    </row>
    <row r="65" spans="1:10" ht="12.75">
      <c r="A65" s="103"/>
      <c r="B65" s="103"/>
      <c r="C65" s="31"/>
      <c r="D65" s="31"/>
      <c r="E65" s="31"/>
      <c r="F65" s="31"/>
      <c r="G65" s="31"/>
      <c r="H65" s="31"/>
      <c r="I65" s="31"/>
      <c r="J65" s="131"/>
    </row>
    <row r="66" spans="1:10" ht="12.75">
      <c r="A66" s="180" t="s">
        <v>286</v>
      </c>
      <c r="B66" s="181"/>
      <c r="C66" s="204" t="s">
        <v>403</v>
      </c>
      <c r="D66" s="213"/>
      <c r="E66" s="213"/>
      <c r="F66" s="213"/>
      <c r="G66" s="213"/>
      <c r="H66" s="213"/>
      <c r="I66" s="184"/>
      <c r="J66" s="131"/>
    </row>
    <row r="67" spans="1:10" ht="12.75">
      <c r="A67" s="105"/>
      <c r="B67" s="105"/>
      <c r="C67" s="206" t="s">
        <v>0</v>
      </c>
      <c r="D67" s="206"/>
      <c r="E67" s="206"/>
      <c r="F67" s="206"/>
      <c r="G67" s="206"/>
      <c r="H67" s="206"/>
      <c r="I67" s="90"/>
      <c r="J67" s="131"/>
    </row>
    <row r="68" spans="1:10" ht="12.75">
      <c r="A68" s="105"/>
      <c r="B68" s="105"/>
      <c r="C68" s="90"/>
      <c r="D68" s="90"/>
      <c r="E68" s="90"/>
      <c r="F68" s="90"/>
      <c r="G68" s="90"/>
      <c r="H68" s="90"/>
      <c r="I68" s="90"/>
      <c r="J68" s="131"/>
    </row>
    <row r="69" spans="1:10" ht="12.75">
      <c r="A69" s="105"/>
      <c r="B69" s="215" t="s">
        <v>80</v>
      </c>
      <c r="C69" s="216"/>
      <c r="D69" s="216"/>
      <c r="E69" s="216"/>
      <c r="F69" s="121"/>
      <c r="G69" s="121"/>
      <c r="H69" s="121"/>
      <c r="I69" s="121"/>
      <c r="J69" s="131"/>
    </row>
    <row r="70" spans="1:10" ht="12.75">
      <c r="A70" s="105"/>
      <c r="B70" s="217" t="s">
        <v>414</v>
      </c>
      <c r="C70" s="218"/>
      <c r="D70" s="218"/>
      <c r="E70" s="218"/>
      <c r="F70" s="218"/>
      <c r="G70" s="218"/>
      <c r="H70" s="218"/>
      <c r="I70" s="218"/>
      <c r="J70" s="131"/>
    </row>
    <row r="71" spans="1:10" ht="12.75">
      <c r="A71" s="105"/>
      <c r="B71" s="217" t="s">
        <v>365</v>
      </c>
      <c r="C71" s="218"/>
      <c r="D71" s="218"/>
      <c r="E71" s="218"/>
      <c r="F71" s="218"/>
      <c r="G71" s="218"/>
      <c r="H71" s="218"/>
      <c r="I71" s="121"/>
      <c r="J71" s="131"/>
    </row>
    <row r="72" spans="1:10" ht="12.75">
      <c r="A72" s="105"/>
      <c r="B72" s="217" t="s">
        <v>366</v>
      </c>
      <c r="C72" s="218"/>
      <c r="D72" s="218"/>
      <c r="E72" s="218"/>
      <c r="F72" s="218"/>
      <c r="G72" s="218"/>
      <c r="H72" s="218"/>
      <c r="I72" s="218"/>
      <c r="J72" s="131"/>
    </row>
    <row r="73" spans="1:10" ht="12.75">
      <c r="A73" s="105"/>
      <c r="B73" s="217" t="s">
        <v>367</v>
      </c>
      <c r="C73" s="218"/>
      <c r="D73" s="218"/>
      <c r="E73" s="218"/>
      <c r="F73" s="218"/>
      <c r="G73" s="218"/>
      <c r="H73" s="218"/>
      <c r="I73" s="218"/>
      <c r="J73" s="131"/>
    </row>
    <row r="74" spans="1:10" ht="12.75">
      <c r="A74" s="105"/>
      <c r="B74" s="122"/>
      <c r="C74" s="122"/>
      <c r="D74" s="122"/>
      <c r="E74" s="122"/>
      <c r="F74" s="122"/>
      <c r="G74" s="127" t="s">
        <v>407</v>
      </c>
      <c r="H74" s="127"/>
      <c r="I74" s="128" t="s">
        <v>392</v>
      </c>
      <c r="J74" s="131"/>
    </row>
    <row r="75" spans="1:10" ht="12.75">
      <c r="A75" s="123"/>
      <c r="B75" s="31"/>
      <c r="C75" s="31"/>
      <c r="D75" s="31"/>
      <c r="E75" s="31"/>
      <c r="F75" s="31"/>
      <c r="G75" s="127"/>
      <c r="H75" s="127"/>
      <c r="I75" s="128"/>
      <c r="J75" s="131"/>
    </row>
    <row r="76" spans="1:10" ht="13.5" thickBot="1">
      <c r="A76" s="31" t="s">
        <v>81</v>
      </c>
      <c r="B76" s="31"/>
      <c r="C76" s="31"/>
      <c r="D76" s="31"/>
      <c r="E76" s="105"/>
      <c r="F76" s="110"/>
      <c r="G76" s="129" t="s">
        <v>405</v>
      </c>
      <c r="H76" s="130"/>
      <c r="I76" s="129" t="s">
        <v>404</v>
      </c>
      <c r="J76" s="131"/>
    </row>
    <row r="77" spans="1:10" ht="12.75">
      <c r="A77" s="124"/>
      <c r="B77" s="124"/>
      <c r="C77" s="31"/>
      <c r="D77" s="31"/>
      <c r="E77" s="31" t="s">
        <v>154</v>
      </c>
      <c r="F77" s="31"/>
      <c r="G77" s="219" t="s">
        <v>155</v>
      </c>
      <c r="H77" s="220"/>
      <c r="I77" s="221"/>
      <c r="J77" s="131"/>
    </row>
    <row r="78" spans="1:10" ht="15">
      <c r="A78" s="179"/>
      <c r="B78" s="179"/>
      <c r="C78" s="179"/>
      <c r="D78" s="179"/>
      <c r="E78" s="179"/>
      <c r="F78" s="179"/>
      <c r="G78" s="179"/>
      <c r="H78" s="179"/>
      <c r="I78" s="179"/>
      <c r="J78" s="131"/>
    </row>
  </sheetData>
  <sheetProtection/>
  <mergeCells count="92">
    <mergeCell ref="A78:I78"/>
    <mergeCell ref="B69:E69"/>
    <mergeCell ref="B70:I70"/>
    <mergeCell ref="B71:H71"/>
    <mergeCell ref="B72:I72"/>
    <mergeCell ref="B73:I73"/>
    <mergeCell ref="G77:I77"/>
    <mergeCell ref="A64:B64"/>
    <mergeCell ref="C64:I64"/>
    <mergeCell ref="A66:B66"/>
    <mergeCell ref="C66:I66"/>
    <mergeCell ref="A60:B60"/>
    <mergeCell ref="C60:I60"/>
    <mergeCell ref="A62:B62"/>
    <mergeCell ref="C62:E62"/>
    <mergeCell ref="C67:H67"/>
    <mergeCell ref="C38:D38"/>
    <mergeCell ref="F38:G38"/>
    <mergeCell ref="A41:D41"/>
    <mergeCell ref="E41:G41"/>
    <mergeCell ref="H41:I41"/>
    <mergeCell ref="A58:B58"/>
    <mergeCell ref="C58:D58"/>
    <mergeCell ref="F58:I58"/>
    <mergeCell ref="C59:D59"/>
    <mergeCell ref="E45:G45"/>
    <mergeCell ref="H45:I45"/>
    <mergeCell ref="A37:D37"/>
    <mergeCell ref="E37:G37"/>
    <mergeCell ref="H37:I37"/>
    <mergeCell ref="H62:I62"/>
    <mergeCell ref="F59:G59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C17:I17"/>
    <mergeCell ref="A19:B19"/>
    <mergeCell ref="C19:I19"/>
    <mergeCell ref="A21:B21"/>
    <mergeCell ref="C21:I21"/>
    <mergeCell ref="A17:B17"/>
    <mergeCell ref="F15:I15"/>
    <mergeCell ref="A13:C13"/>
    <mergeCell ref="A10:B11"/>
    <mergeCell ref="C10:D10"/>
    <mergeCell ref="A12:B12"/>
    <mergeCell ref="C12:I12"/>
    <mergeCell ref="A15:B15"/>
    <mergeCell ref="C15:D15"/>
    <mergeCell ref="A8:B8"/>
    <mergeCell ref="C8:D8"/>
    <mergeCell ref="A2:D2"/>
    <mergeCell ref="A4:I4"/>
    <mergeCell ref="A6:B6"/>
    <mergeCell ref="C6:D6"/>
    <mergeCell ref="A53:D53"/>
    <mergeCell ref="A35:D35"/>
    <mergeCell ref="E35:G35"/>
    <mergeCell ref="H35:I35"/>
    <mergeCell ref="A47:D47"/>
    <mergeCell ref="E47:G47"/>
    <mergeCell ref="H47:I47"/>
    <mergeCell ref="A43:D43"/>
    <mergeCell ref="E43:G43"/>
    <mergeCell ref="A45:D45"/>
    <mergeCell ref="A55:D55"/>
    <mergeCell ref="H43:I43"/>
    <mergeCell ref="H51:I51"/>
    <mergeCell ref="H53:I53"/>
    <mergeCell ref="H55:I55"/>
    <mergeCell ref="A49:D49"/>
    <mergeCell ref="E49:G49"/>
    <mergeCell ref="H49:I49"/>
    <mergeCell ref="A51:D51"/>
    <mergeCell ref="E51:G51"/>
  </mergeCells>
  <conditionalFormatting sqref="H2">
    <cfRule type="cellIs" priority="3" dxfId="2" operator="lessThan" stopIfTrue="1">
      <formula>#REF!</formula>
    </cfRule>
  </conditionalFormatting>
  <conditionalFormatting sqref="H30">
    <cfRule type="cellIs" priority="1" dxfId="3" operator="equal" stopIfTrue="1">
      <formula>"DA"</formula>
    </cfRule>
  </conditionalFormatting>
  <dataValidations count="1">
    <dataValidation allowBlank="1" sqref="A1:G30 J43:IV43 H1:IV34 J35:IV35 H35 H36:IV42 A56:D65536 E52:G65536 B52:D52 B54:D54 A52:A54 H44:H65536 J44:IV65536 I44:I50 I52 I54 I56:I65536"/>
  </dataValidations>
  <hyperlinks>
    <hyperlink ref="C21" r:id="rId1" display="www.crosig.hr"/>
    <hyperlink ref="C64" r:id="rId2" display="izdavatelj@crosig.hr "/>
  </hyperlinks>
  <printOptions/>
  <pageMargins left="0.75" right="0.75" top="1" bottom="1" header="0.5" footer="0.5"/>
  <pageSetup horizontalDpi="600" verticalDpi="600" orientation="portrait" paperSize="9" scale="65" r:id="rId3"/>
  <ignoredErrors>
    <ignoredError sqref="C6 C8 C10 H31:I32 H40:I40 H38:I38 H36:I36 H34:I34 H33:I33 H35:I35 H42:I42 H44:I46 H47:I49 H51 H53 H55 H37 H41:I41 H39 H4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5"/>
  <sheetViews>
    <sheetView view="pageBreakPreview" zoomScaleSheetLayoutView="100" zoomScalePageLayoutView="0" workbookViewId="0" topLeftCell="A1">
      <selection activeCell="J66" sqref="J66:K66"/>
    </sheetView>
  </sheetViews>
  <sheetFormatPr defaultColWidth="9.140625" defaultRowHeight="12.75"/>
  <cols>
    <col min="1" max="4" width="9.140625" style="46" customWidth="1"/>
    <col min="5" max="5" width="22.28125" style="46" customWidth="1"/>
    <col min="6" max="6" width="9.140625" style="46" customWidth="1"/>
    <col min="7" max="7" width="9.7109375" style="46" bestFit="1" customWidth="1"/>
    <col min="8" max="8" width="10.8515625" style="46" customWidth="1"/>
    <col min="9" max="9" width="11.421875" style="46" customWidth="1"/>
    <col min="10" max="10" width="9.7109375" style="46" customWidth="1"/>
    <col min="11" max="11" width="9.8515625" style="46" customWidth="1"/>
    <col min="12" max="12" width="10.140625" style="46" customWidth="1"/>
    <col min="13" max="13" width="9.140625" style="46" customWidth="1"/>
    <col min="14" max="16384" width="9.140625" style="46" customWidth="1"/>
  </cols>
  <sheetData>
    <row r="1" spans="1:12" ht="12.75">
      <c r="A1" s="250" t="s">
        <v>204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45"/>
    </row>
    <row r="2" spans="1:12" ht="12.75">
      <c r="A2" s="252" t="s">
        <v>410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45"/>
    </row>
    <row r="3" spans="1:12" ht="12.75">
      <c r="A3" s="39"/>
      <c r="B3" s="47"/>
      <c r="C3" s="47"/>
      <c r="D3" s="47"/>
      <c r="E3" s="47"/>
      <c r="F3" s="244"/>
      <c r="G3" s="244"/>
      <c r="H3" s="21"/>
      <c r="I3" s="47"/>
      <c r="J3" s="47"/>
      <c r="K3" s="244" t="s">
        <v>58</v>
      </c>
      <c r="L3" s="244"/>
    </row>
    <row r="4" spans="1:12" ht="12.75">
      <c r="A4" s="248" t="s">
        <v>2</v>
      </c>
      <c r="B4" s="249"/>
      <c r="C4" s="249"/>
      <c r="D4" s="249"/>
      <c r="E4" s="249"/>
      <c r="F4" s="248" t="s">
        <v>220</v>
      </c>
      <c r="G4" s="248" t="s">
        <v>370</v>
      </c>
      <c r="H4" s="249"/>
      <c r="I4" s="249"/>
      <c r="J4" s="248" t="s">
        <v>371</v>
      </c>
      <c r="K4" s="249"/>
      <c r="L4" s="249"/>
    </row>
    <row r="5" spans="1:12" ht="12.75">
      <c r="A5" s="249"/>
      <c r="B5" s="249"/>
      <c r="C5" s="249"/>
      <c r="D5" s="249"/>
      <c r="E5" s="249"/>
      <c r="F5" s="249"/>
      <c r="G5" s="53" t="s">
        <v>358</v>
      </c>
      <c r="H5" s="53" t="s">
        <v>359</v>
      </c>
      <c r="I5" s="53" t="s">
        <v>360</v>
      </c>
      <c r="J5" s="53" t="s">
        <v>358</v>
      </c>
      <c r="K5" s="53" t="s">
        <v>359</v>
      </c>
      <c r="L5" s="53" t="s">
        <v>360</v>
      </c>
    </row>
    <row r="6" spans="1:12" ht="12.75">
      <c r="A6" s="248">
        <v>1</v>
      </c>
      <c r="B6" s="248"/>
      <c r="C6" s="248"/>
      <c r="D6" s="248"/>
      <c r="E6" s="248"/>
      <c r="F6" s="54">
        <v>2</v>
      </c>
      <c r="G6" s="54">
        <v>3</v>
      </c>
      <c r="H6" s="54">
        <v>4</v>
      </c>
      <c r="I6" s="54" t="s">
        <v>56</v>
      </c>
      <c r="J6" s="54">
        <v>6</v>
      </c>
      <c r="K6" s="54">
        <v>7</v>
      </c>
      <c r="L6" s="54" t="s">
        <v>57</v>
      </c>
    </row>
    <row r="7" spans="1:12" ht="12.75">
      <c r="A7" s="245" t="s">
        <v>3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7"/>
    </row>
    <row r="8" spans="1:12" ht="12.75">
      <c r="A8" s="236" t="s">
        <v>156</v>
      </c>
      <c r="B8" s="242"/>
      <c r="C8" s="242"/>
      <c r="D8" s="237"/>
      <c r="E8" s="243"/>
      <c r="F8" s="7">
        <v>1</v>
      </c>
      <c r="G8" s="75">
        <f>G9+G10</f>
        <v>0</v>
      </c>
      <c r="H8" s="76">
        <f>H9+H10</f>
        <v>0</v>
      </c>
      <c r="I8" s="77">
        <f>SUM(G8:H8)</f>
        <v>0</v>
      </c>
      <c r="J8" s="75">
        <f>J9+J10</f>
        <v>0</v>
      </c>
      <c r="K8" s="76">
        <f>K9+K10</f>
        <v>0</v>
      </c>
      <c r="L8" s="77">
        <f>SUM(J8:K8)</f>
        <v>0</v>
      </c>
    </row>
    <row r="9" spans="1:12" ht="12.75">
      <c r="A9" s="222" t="s">
        <v>309</v>
      </c>
      <c r="B9" s="223"/>
      <c r="C9" s="223"/>
      <c r="D9" s="223"/>
      <c r="E9" s="224"/>
      <c r="F9" s="8">
        <v>2</v>
      </c>
      <c r="G9" s="78"/>
      <c r="H9" s="79"/>
      <c r="I9" s="80">
        <f aca="true" t="shared" si="0" ref="I9:I72">SUM(G9:H9)</f>
        <v>0</v>
      </c>
      <c r="J9" s="78"/>
      <c r="K9" s="79"/>
      <c r="L9" s="80">
        <f aca="true" t="shared" si="1" ref="L9:L72">SUM(J9:K9)</f>
        <v>0</v>
      </c>
    </row>
    <row r="10" spans="1:12" ht="12.75">
      <c r="A10" s="222" t="s">
        <v>310</v>
      </c>
      <c r="B10" s="223"/>
      <c r="C10" s="223"/>
      <c r="D10" s="223"/>
      <c r="E10" s="224"/>
      <c r="F10" s="8">
        <v>3</v>
      </c>
      <c r="G10" s="78"/>
      <c r="H10" s="79"/>
      <c r="I10" s="80">
        <f t="shared" si="0"/>
        <v>0</v>
      </c>
      <c r="J10" s="78"/>
      <c r="K10" s="79"/>
      <c r="L10" s="80">
        <f t="shared" si="1"/>
        <v>0</v>
      </c>
    </row>
    <row r="11" spans="1:12" ht="12.75">
      <c r="A11" s="225" t="s">
        <v>157</v>
      </c>
      <c r="B11" s="226"/>
      <c r="C11" s="226"/>
      <c r="D11" s="223"/>
      <c r="E11" s="224"/>
      <c r="F11" s="8">
        <v>4</v>
      </c>
      <c r="G11" s="81">
        <f>G12+G13</f>
        <v>87669.66</v>
      </c>
      <c r="H11" s="82">
        <f>H12+H13</f>
        <v>61956051.489999995</v>
      </c>
      <c r="I11" s="80">
        <f t="shared" si="0"/>
        <v>62043721.14999999</v>
      </c>
      <c r="J11" s="81">
        <f>J12+J13</f>
        <v>55878.15</v>
      </c>
      <c r="K11" s="82">
        <f>K12+K13</f>
        <v>66611030.67</v>
      </c>
      <c r="L11" s="80">
        <f t="shared" si="1"/>
        <v>66666908.82</v>
      </c>
    </row>
    <row r="12" spans="1:12" ht="12.75">
      <c r="A12" s="222" t="s">
        <v>311</v>
      </c>
      <c r="B12" s="223"/>
      <c r="C12" s="223"/>
      <c r="D12" s="223"/>
      <c r="E12" s="224"/>
      <c r="F12" s="8">
        <v>5</v>
      </c>
      <c r="G12" s="78">
        <v>0</v>
      </c>
      <c r="H12" s="79">
        <v>37775869</v>
      </c>
      <c r="I12" s="80">
        <f t="shared" si="0"/>
        <v>37775869</v>
      </c>
      <c r="J12" s="78">
        <v>0</v>
      </c>
      <c r="K12" s="79">
        <v>40010362</v>
      </c>
      <c r="L12" s="80">
        <f t="shared" si="1"/>
        <v>40010362</v>
      </c>
    </row>
    <row r="13" spans="1:12" ht="12.75">
      <c r="A13" s="222" t="s">
        <v>312</v>
      </c>
      <c r="B13" s="223"/>
      <c r="C13" s="223"/>
      <c r="D13" s="223"/>
      <c r="E13" s="224"/>
      <c r="F13" s="8">
        <v>6</v>
      </c>
      <c r="G13" s="78">
        <v>87669.66</v>
      </c>
      <c r="H13" s="79">
        <v>24180182.49</v>
      </c>
      <c r="I13" s="80">
        <f t="shared" si="0"/>
        <v>24267852.15</v>
      </c>
      <c r="J13" s="78">
        <v>55878.15</v>
      </c>
      <c r="K13" s="79">
        <v>26600668.67</v>
      </c>
      <c r="L13" s="80">
        <f t="shared" si="1"/>
        <v>26656546.82</v>
      </c>
    </row>
    <row r="14" spans="1:12" ht="12.75">
      <c r="A14" s="225" t="s">
        <v>158</v>
      </c>
      <c r="B14" s="226"/>
      <c r="C14" s="226"/>
      <c r="D14" s="223"/>
      <c r="E14" s="224"/>
      <c r="F14" s="8">
        <v>7</v>
      </c>
      <c r="G14" s="81">
        <f>G15+G16+G17</f>
        <v>4515261.55</v>
      </c>
      <c r="H14" s="82">
        <f>H15+H16+H17</f>
        <v>1637560228.22</v>
      </c>
      <c r="I14" s="80">
        <f t="shared" si="0"/>
        <v>1642075489.77</v>
      </c>
      <c r="J14" s="81">
        <f>J15+J16+J17</f>
        <v>4148629.59</v>
      </c>
      <c r="K14" s="82">
        <f>K15+K16+K17</f>
        <v>1329349463.7</v>
      </c>
      <c r="L14" s="80">
        <f t="shared" si="1"/>
        <v>1333498093.29</v>
      </c>
    </row>
    <row r="15" spans="1:12" ht="12.75">
      <c r="A15" s="222" t="s">
        <v>313</v>
      </c>
      <c r="B15" s="223"/>
      <c r="C15" s="223"/>
      <c r="D15" s="223"/>
      <c r="E15" s="224"/>
      <c r="F15" s="8">
        <v>8</v>
      </c>
      <c r="G15" s="78">
        <v>3637269.65</v>
      </c>
      <c r="H15" s="79">
        <v>1524026254.63</v>
      </c>
      <c r="I15" s="80">
        <f t="shared" si="0"/>
        <v>1527663524.2800002</v>
      </c>
      <c r="J15" s="78">
        <v>3301623.08</v>
      </c>
      <c r="K15" s="79">
        <v>1251436014.99</v>
      </c>
      <c r="L15" s="80">
        <f t="shared" si="1"/>
        <v>1254737638.07</v>
      </c>
    </row>
    <row r="16" spans="1:12" ht="12.75">
      <c r="A16" s="222" t="s">
        <v>314</v>
      </c>
      <c r="B16" s="223"/>
      <c r="C16" s="223"/>
      <c r="D16" s="223"/>
      <c r="E16" s="224"/>
      <c r="F16" s="8">
        <v>9</v>
      </c>
      <c r="G16" s="78">
        <v>791706.0499999999</v>
      </c>
      <c r="H16" s="79">
        <v>68242235.5</v>
      </c>
      <c r="I16" s="80">
        <f t="shared" si="0"/>
        <v>69033941.55</v>
      </c>
      <c r="J16" s="78">
        <v>789480.11</v>
      </c>
      <c r="K16" s="79">
        <v>49402636.16</v>
      </c>
      <c r="L16" s="80">
        <f t="shared" si="1"/>
        <v>50192116.269999996</v>
      </c>
    </row>
    <row r="17" spans="1:12" ht="12.75">
      <c r="A17" s="222" t="s">
        <v>315</v>
      </c>
      <c r="B17" s="223"/>
      <c r="C17" s="223"/>
      <c r="D17" s="223"/>
      <c r="E17" s="224"/>
      <c r="F17" s="8">
        <v>10</v>
      </c>
      <c r="G17" s="78">
        <v>86285.85</v>
      </c>
      <c r="H17" s="79">
        <v>45291738.09</v>
      </c>
      <c r="I17" s="80">
        <f t="shared" si="0"/>
        <v>45378023.940000005</v>
      </c>
      <c r="J17" s="78">
        <v>57526.4</v>
      </c>
      <c r="K17" s="79">
        <v>28510812.550000004</v>
      </c>
      <c r="L17" s="80">
        <f t="shared" si="1"/>
        <v>28568338.950000003</v>
      </c>
    </row>
    <row r="18" spans="1:12" ht="12.75">
      <c r="A18" s="225" t="s">
        <v>159</v>
      </c>
      <c r="B18" s="226"/>
      <c r="C18" s="226"/>
      <c r="D18" s="223"/>
      <c r="E18" s="224"/>
      <c r="F18" s="8">
        <v>11</v>
      </c>
      <c r="G18" s="81">
        <f>G19+G20+G24+G43</f>
        <v>2238295254.5000005</v>
      </c>
      <c r="H18" s="82">
        <f>H19+H20+H24+H43</f>
        <v>3946743377.69</v>
      </c>
      <c r="I18" s="80">
        <f t="shared" si="0"/>
        <v>6185038632.190001</v>
      </c>
      <c r="J18" s="81">
        <f>J19+J20+J24+J43</f>
        <v>2338761783.3300004</v>
      </c>
      <c r="K18" s="82">
        <f>K19+K20+K24+K43</f>
        <v>3994653967.22</v>
      </c>
      <c r="L18" s="80">
        <f t="shared" si="1"/>
        <v>6333415750.55</v>
      </c>
    </row>
    <row r="19" spans="1:12" ht="25.5" customHeight="1">
      <c r="A19" s="225" t="s">
        <v>316</v>
      </c>
      <c r="B19" s="226"/>
      <c r="C19" s="226"/>
      <c r="D19" s="223"/>
      <c r="E19" s="224"/>
      <c r="F19" s="8">
        <v>12</v>
      </c>
      <c r="G19" s="78">
        <v>438080.56</v>
      </c>
      <c r="H19" s="79">
        <v>798517620.3400002</v>
      </c>
      <c r="I19" s="80">
        <f t="shared" si="0"/>
        <v>798955700.9000001</v>
      </c>
      <c r="J19" s="78">
        <v>428962.36</v>
      </c>
      <c r="K19" s="79">
        <v>613382238.55</v>
      </c>
      <c r="L19" s="80">
        <f t="shared" si="1"/>
        <v>613811200.91</v>
      </c>
    </row>
    <row r="20" spans="1:12" ht="21" customHeight="1">
      <c r="A20" s="225" t="s">
        <v>160</v>
      </c>
      <c r="B20" s="226"/>
      <c r="C20" s="226"/>
      <c r="D20" s="223"/>
      <c r="E20" s="224"/>
      <c r="F20" s="8">
        <v>13</v>
      </c>
      <c r="G20" s="81">
        <f>SUM(G21:G23)</f>
        <v>0</v>
      </c>
      <c r="H20" s="82">
        <f>SUM(H21:H23)</f>
        <v>15215160.820000034</v>
      </c>
      <c r="I20" s="80">
        <f t="shared" si="0"/>
        <v>15215160.820000034</v>
      </c>
      <c r="J20" s="81">
        <f>SUM(J21:J23)</f>
        <v>0</v>
      </c>
      <c r="K20" s="82">
        <f>SUM(K21:K23)</f>
        <v>18716309.35999997</v>
      </c>
      <c r="L20" s="80">
        <f t="shared" si="1"/>
        <v>18716309.35999997</v>
      </c>
    </row>
    <row r="21" spans="1:12" ht="12.75">
      <c r="A21" s="222" t="s">
        <v>317</v>
      </c>
      <c r="B21" s="223"/>
      <c r="C21" s="223"/>
      <c r="D21" s="223"/>
      <c r="E21" s="224"/>
      <c r="F21" s="8">
        <v>14</v>
      </c>
      <c r="G21" s="78">
        <v>0</v>
      </c>
      <c r="H21" s="79">
        <v>0.3400000333786011</v>
      </c>
      <c r="I21" s="80">
        <f t="shared" si="0"/>
        <v>0.3400000333786011</v>
      </c>
      <c r="J21" s="78">
        <v>0</v>
      </c>
      <c r="K21" s="79">
        <v>0.15999996662139893</v>
      </c>
      <c r="L21" s="80">
        <f t="shared" si="1"/>
        <v>0.15999996662139893</v>
      </c>
    </row>
    <row r="22" spans="1:12" ht="12.75">
      <c r="A22" s="222" t="s">
        <v>318</v>
      </c>
      <c r="B22" s="223"/>
      <c r="C22" s="223"/>
      <c r="D22" s="223"/>
      <c r="E22" s="224"/>
      <c r="F22" s="8">
        <v>15</v>
      </c>
      <c r="G22" s="78">
        <v>0</v>
      </c>
      <c r="H22" s="79">
        <v>15075967</v>
      </c>
      <c r="I22" s="80">
        <f t="shared" si="0"/>
        <v>15075967</v>
      </c>
      <c r="J22" s="78">
        <v>0</v>
      </c>
      <c r="K22" s="79">
        <v>17128075.200000003</v>
      </c>
      <c r="L22" s="80">
        <f t="shared" si="1"/>
        <v>17128075.200000003</v>
      </c>
    </row>
    <row r="23" spans="1:12" ht="12.75">
      <c r="A23" s="222" t="s">
        <v>319</v>
      </c>
      <c r="B23" s="223"/>
      <c r="C23" s="223"/>
      <c r="D23" s="223"/>
      <c r="E23" s="224"/>
      <c r="F23" s="8">
        <v>16</v>
      </c>
      <c r="G23" s="78">
        <v>0</v>
      </c>
      <c r="H23" s="79">
        <v>139193.48</v>
      </c>
      <c r="I23" s="80">
        <f t="shared" si="0"/>
        <v>139193.48</v>
      </c>
      <c r="J23" s="78">
        <v>0</v>
      </c>
      <c r="K23" s="79">
        <v>1588234</v>
      </c>
      <c r="L23" s="80">
        <f t="shared" si="1"/>
        <v>1588234</v>
      </c>
    </row>
    <row r="24" spans="1:12" ht="12.75">
      <c r="A24" s="225" t="s">
        <v>161</v>
      </c>
      <c r="B24" s="226"/>
      <c r="C24" s="226"/>
      <c r="D24" s="223"/>
      <c r="E24" s="224"/>
      <c r="F24" s="8">
        <v>17</v>
      </c>
      <c r="G24" s="81">
        <f>G25+G28+G33+G39</f>
        <v>2237857173.9400005</v>
      </c>
      <c r="H24" s="82">
        <f>H25+H28+H33+H39</f>
        <v>3133010596.5299997</v>
      </c>
      <c r="I24" s="80">
        <f t="shared" si="0"/>
        <v>5370867770.47</v>
      </c>
      <c r="J24" s="81">
        <f>J25+J28+J33+J39</f>
        <v>2338332820.9700003</v>
      </c>
      <c r="K24" s="82">
        <f>K25+K28+K33+K39</f>
        <v>3362555419.31</v>
      </c>
      <c r="L24" s="80">
        <f t="shared" si="1"/>
        <v>5700888240.280001</v>
      </c>
    </row>
    <row r="25" spans="1:12" ht="12.75">
      <c r="A25" s="222" t="s">
        <v>162</v>
      </c>
      <c r="B25" s="223"/>
      <c r="C25" s="223"/>
      <c r="D25" s="223"/>
      <c r="E25" s="224"/>
      <c r="F25" s="8">
        <v>18</v>
      </c>
      <c r="G25" s="81">
        <f>G26+G27</f>
        <v>1371473094.98</v>
      </c>
      <c r="H25" s="82">
        <f>H26+H27</f>
        <v>1017196317</v>
      </c>
      <c r="I25" s="80">
        <f t="shared" si="0"/>
        <v>2388669411.98</v>
      </c>
      <c r="J25" s="81">
        <f>J26+J27</f>
        <v>1645372056.83</v>
      </c>
      <c r="K25" s="82">
        <f>K26+K27</f>
        <v>1245908538.06</v>
      </c>
      <c r="L25" s="80">
        <f t="shared" si="1"/>
        <v>2891280594.89</v>
      </c>
    </row>
    <row r="26" spans="1:12" ht="22.5" customHeight="1">
      <c r="A26" s="222" t="s">
        <v>320</v>
      </c>
      <c r="B26" s="223"/>
      <c r="C26" s="223"/>
      <c r="D26" s="223"/>
      <c r="E26" s="224"/>
      <c r="F26" s="8">
        <v>19</v>
      </c>
      <c r="G26" s="78">
        <v>1371473094.98</v>
      </c>
      <c r="H26" s="79">
        <v>985897008.54</v>
      </c>
      <c r="I26" s="80">
        <f t="shared" si="0"/>
        <v>2357370103.52</v>
      </c>
      <c r="J26" s="78">
        <v>1645372056.83</v>
      </c>
      <c r="K26" s="79">
        <v>1217021140.32</v>
      </c>
      <c r="L26" s="80">
        <f t="shared" si="1"/>
        <v>2862393197.1499996</v>
      </c>
    </row>
    <row r="27" spans="1:12" ht="12.75">
      <c r="A27" s="222" t="s">
        <v>321</v>
      </c>
      <c r="B27" s="223"/>
      <c r="C27" s="223"/>
      <c r="D27" s="223"/>
      <c r="E27" s="224"/>
      <c r="F27" s="8">
        <v>20</v>
      </c>
      <c r="G27" s="78">
        <v>0</v>
      </c>
      <c r="H27" s="79">
        <v>31299308.46</v>
      </c>
      <c r="I27" s="80">
        <f t="shared" si="0"/>
        <v>31299308.46</v>
      </c>
      <c r="J27" s="78">
        <v>0</v>
      </c>
      <c r="K27" s="79">
        <v>28887397.74</v>
      </c>
      <c r="L27" s="80">
        <f t="shared" si="1"/>
        <v>28887397.74</v>
      </c>
    </row>
    <row r="28" spans="1:12" ht="12.75">
      <c r="A28" s="222" t="s">
        <v>163</v>
      </c>
      <c r="B28" s="223"/>
      <c r="C28" s="223"/>
      <c r="D28" s="223"/>
      <c r="E28" s="224"/>
      <c r="F28" s="8">
        <v>21</v>
      </c>
      <c r="G28" s="81">
        <f>SUM(G29:G32)</f>
        <v>36965120.64</v>
      </c>
      <c r="H28" s="82">
        <f>SUM(H29:H32)</f>
        <v>158174138.29999998</v>
      </c>
      <c r="I28" s="80">
        <f t="shared" si="0"/>
        <v>195139258.94</v>
      </c>
      <c r="J28" s="81">
        <f>SUM(J29:J32)</f>
        <v>44798630.47</v>
      </c>
      <c r="K28" s="82">
        <f>SUM(K29:K32)</f>
        <v>251403405.78000003</v>
      </c>
      <c r="L28" s="80">
        <f t="shared" si="1"/>
        <v>296202036.25</v>
      </c>
    </row>
    <row r="29" spans="1:12" ht="12.75">
      <c r="A29" s="222" t="s">
        <v>322</v>
      </c>
      <c r="B29" s="223"/>
      <c r="C29" s="223"/>
      <c r="D29" s="223"/>
      <c r="E29" s="224"/>
      <c r="F29" s="8">
        <v>22</v>
      </c>
      <c r="G29" s="78">
        <v>34865893.08</v>
      </c>
      <c r="H29" s="79">
        <v>116658302.66999999</v>
      </c>
      <c r="I29" s="80">
        <f t="shared" si="0"/>
        <v>151524195.75</v>
      </c>
      <c r="J29" s="78">
        <v>34232695.06</v>
      </c>
      <c r="K29" s="79">
        <v>219560712.45000002</v>
      </c>
      <c r="L29" s="80">
        <f t="shared" si="1"/>
        <v>253793407.51000002</v>
      </c>
    </row>
    <row r="30" spans="1:12" ht="24" customHeight="1">
      <c r="A30" s="222" t="s">
        <v>323</v>
      </c>
      <c r="B30" s="223"/>
      <c r="C30" s="223"/>
      <c r="D30" s="223"/>
      <c r="E30" s="224"/>
      <c r="F30" s="8">
        <v>23</v>
      </c>
      <c r="G30" s="78">
        <v>0</v>
      </c>
      <c r="H30" s="79">
        <v>3522450</v>
      </c>
      <c r="I30" s="80">
        <f t="shared" si="0"/>
        <v>3522450</v>
      </c>
      <c r="J30" s="78">
        <v>8353441.91</v>
      </c>
      <c r="K30" s="79">
        <v>7083624</v>
      </c>
      <c r="L30" s="80">
        <f t="shared" si="1"/>
        <v>15437065.91</v>
      </c>
    </row>
    <row r="31" spans="1:12" ht="12.75">
      <c r="A31" s="222" t="s">
        <v>324</v>
      </c>
      <c r="B31" s="223"/>
      <c r="C31" s="223"/>
      <c r="D31" s="223"/>
      <c r="E31" s="224"/>
      <c r="F31" s="8">
        <v>24</v>
      </c>
      <c r="G31" s="78">
        <v>2099227.56</v>
      </c>
      <c r="H31" s="79">
        <v>37993385.63</v>
      </c>
      <c r="I31" s="80">
        <f t="shared" si="0"/>
        <v>40092613.190000005</v>
      </c>
      <c r="J31" s="78">
        <v>2212493.5</v>
      </c>
      <c r="K31" s="79">
        <v>0</v>
      </c>
      <c r="L31" s="80">
        <f t="shared" si="1"/>
        <v>2212493.5</v>
      </c>
    </row>
    <row r="32" spans="1:12" ht="12.75">
      <c r="A32" s="222" t="s">
        <v>325</v>
      </c>
      <c r="B32" s="223"/>
      <c r="C32" s="223"/>
      <c r="D32" s="223"/>
      <c r="E32" s="224"/>
      <c r="F32" s="8">
        <v>25</v>
      </c>
      <c r="G32" s="78">
        <v>0</v>
      </c>
      <c r="H32" s="79">
        <v>0</v>
      </c>
      <c r="I32" s="80">
        <f t="shared" si="0"/>
        <v>0</v>
      </c>
      <c r="J32" s="78">
        <v>0</v>
      </c>
      <c r="K32" s="79">
        <v>24759069.33</v>
      </c>
      <c r="L32" s="80">
        <f t="shared" si="1"/>
        <v>24759069.33</v>
      </c>
    </row>
    <row r="33" spans="1:12" ht="12.75">
      <c r="A33" s="222" t="s">
        <v>164</v>
      </c>
      <c r="B33" s="223"/>
      <c r="C33" s="223"/>
      <c r="D33" s="223"/>
      <c r="E33" s="224"/>
      <c r="F33" s="8">
        <v>26</v>
      </c>
      <c r="G33" s="81">
        <f>SUM(G34:G38)</f>
        <v>302074884.12</v>
      </c>
      <c r="H33" s="82">
        <f>SUM(H34:H38)</f>
        <v>676308327.67</v>
      </c>
      <c r="I33" s="80">
        <f t="shared" si="0"/>
        <v>978383211.79</v>
      </c>
      <c r="J33" s="81">
        <f>SUM(J34:J38)</f>
        <v>98613450.67</v>
      </c>
      <c r="K33" s="82">
        <f>SUM(K34:K38)</f>
        <v>613659684.24</v>
      </c>
      <c r="L33" s="80">
        <f t="shared" si="1"/>
        <v>712273134.91</v>
      </c>
    </row>
    <row r="34" spans="1:12" ht="12.75">
      <c r="A34" s="222" t="s">
        <v>326</v>
      </c>
      <c r="B34" s="223"/>
      <c r="C34" s="223"/>
      <c r="D34" s="223"/>
      <c r="E34" s="224"/>
      <c r="F34" s="8">
        <v>27</v>
      </c>
      <c r="G34" s="78">
        <v>0</v>
      </c>
      <c r="H34" s="79">
        <v>26835009.11</v>
      </c>
      <c r="I34" s="80">
        <f t="shared" si="0"/>
        <v>26835009.11</v>
      </c>
      <c r="J34" s="78">
        <v>0</v>
      </c>
      <c r="K34" s="79">
        <v>22361012.04</v>
      </c>
      <c r="L34" s="80">
        <f t="shared" si="1"/>
        <v>22361012.04</v>
      </c>
    </row>
    <row r="35" spans="1:12" ht="24" customHeight="1">
      <c r="A35" s="222" t="s">
        <v>327</v>
      </c>
      <c r="B35" s="223"/>
      <c r="C35" s="223"/>
      <c r="D35" s="223"/>
      <c r="E35" s="224"/>
      <c r="F35" s="8">
        <v>28</v>
      </c>
      <c r="G35" s="78">
        <v>122744891.19</v>
      </c>
      <c r="H35" s="79">
        <v>161489246.63</v>
      </c>
      <c r="I35" s="80">
        <f t="shared" si="0"/>
        <v>284234137.82</v>
      </c>
      <c r="J35" s="78">
        <v>79886386.43</v>
      </c>
      <c r="K35" s="79">
        <v>114283474.26</v>
      </c>
      <c r="L35" s="80">
        <f t="shared" si="1"/>
        <v>194169860.69</v>
      </c>
    </row>
    <row r="36" spans="1:12" ht="12.75">
      <c r="A36" s="222" t="s">
        <v>328</v>
      </c>
      <c r="B36" s="223"/>
      <c r="C36" s="223"/>
      <c r="D36" s="223"/>
      <c r="E36" s="224"/>
      <c r="F36" s="8">
        <v>29</v>
      </c>
      <c r="G36" s="78">
        <v>0</v>
      </c>
      <c r="H36" s="79">
        <v>0</v>
      </c>
      <c r="I36" s="80">
        <f t="shared" si="0"/>
        <v>0</v>
      </c>
      <c r="J36" s="78">
        <v>0</v>
      </c>
      <c r="K36" s="79">
        <v>0</v>
      </c>
      <c r="L36" s="80">
        <f t="shared" si="1"/>
        <v>0</v>
      </c>
    </row>
    <row r="37" spans="1:12" ht="12.75">
      <c r="A37" s="222" t="s">
        <v>329</v>
      </c>
      <c r="B37" s="223"/>
      <c r="C37" s="223"/>
      <c r="D37" s="223"/>
      <c r="E37" s="224"/>
      <c r="F37" s="8">
        <v>30</v>
      </c>
      <c r="G37" s="78">
        <v>179329992.93</v>
      </c>
      <c r="H37" s="79">
        <v>487984071.92999995</v>
      </c>
      <c r="I37" s="80">
        <f t="shared" si="0"/>
        <v>667314064.8599999</v>
      </c>
      <c r="J37" s="78">
        <v>18727064.24</v>
      </c>
      <c r="K37" s="79">
        <v>157851721.14</v>
      </c>
      <c r="L37" s="80">
        <f t="shared" si="1"/>
        <v>176578785.38</v>
      </c>
    </row>
    <row r="38" spans="1:12" ht="12.75">
      <c r="A38" s="222" t="s">
        <v>330</v>
      </c>
      <c r="B38" s="223"/>
      <c r="C38" s="223"/>
      <c r="D38" s="223"/>
      <c r="E38" s="224"/>
      <c r="F38" s="8">
        <v>31</v>
      </c>
      <c r="G38" s="78">
        <v>0</v>
      </c>
      <c r="H38" s="79">
        <v>0</v>
      </c>
      <c r="I38" s="80">
        <f t="shared" si="0"/>
        <v>0</v>
      </c>
      <c r="J38" s="78">
        <v>0</v>
      </c>
      <c r="K38" s="79">
        <v>319163476.8</v>
      </c>
      <c r="L38" s="80">
        <f t="shared" si="1"/>
        <v>319163476.8</v>
      </c>
    </row>
    <row r="39" spans="1:12" ht="12.75">
      <c r="A39" s="222" t="s">
        <v>165</v>
      </c>
      <c r="B39" s="223"/>
      <c r="C39" s="223"/>
      <c r="D39" s="223"/>
      <c r="E39" s="224"/>
      <c r="F39" s="8">
        <v>32</v>
      </c>
      <c r="G39" s="81">
        <f>SUM(G40:G42)</f>
        <v>527344074.20000005</v>
      </c>
      <c r="H39" s="82">
        <f>SUM(H40:H42)</f>
        <v>1281331813.56</v>
      </c>
      <c r="I39" s="80">
        <f t="shared" si="0"/>
        <v>1808675887.76</v>
      </c>
      <c r="J39" s="81">
        <f>SUM(J40:J42)</f>
        <v>549548683.0000001</v>
      </c>
      <c r="K39" s="82">
        <f>SUM(K40:K42)</f>
        <v>1251583791.23</v>
      </c>
      <c r="L39" s="80">
        <f t="shared" si="1"/>
        <v>1801132474.23</v>
      </c>
    </row>
    <row r="40" spans="1:12" ht="12.75">
      <c r="A40" s="222" t="s">
        <v>331</v>
      </c>
      <c r="B40" s="223"/>
      <c r="C40" s="223"/>
      <c r="D40" s="223"/>
      <c r="E40" s="224"/>
      <c r="F40" s="8">
        <v>33</v>
      </c>
      <c r="G40" s="78">
        <v>443666956.77000004</v>
      </c>
      <c r="H40" s="79">
        <v>1097705651.19</v>
      </c>
      <c r="I40" s="80">
        <f t="shared" si="0"/>
        <v>1541372607.96</v>
      </c>
      <c r="J40" s="78">
        <v>432221176.76000005</v>
      </c>
      <c r="K40" s="79">
        <v>959792228.77</v>
      </c>
      <c r="L40" s="80">
        <f t="shared" si="1"/>
        <v>1392013405.53</v>
      </c>
    </row>
    <row r="41" spans="1:12" ht="12.75">
      <c r="A41" s="222" t="s">
        <v>332</v>
      </c>
      <c r="B41" s="223"/>
      <c r="C41" s="223"/>
      <c r="D41" s="223"/>
      <c r="E41" s="224"/>
      <c r="F41" s="8">
        <v>34</v>
      </c>
      <c r="G41" s="78">
        <v>79455133.36</v>
      </c>
      <c r="H41" s="79">
        <v>175512225.30999997</v>
      </c>
      <c r="I41" s="80">
        <f t="shared" si="0"/>
        <v>254967358.66999996</v>
      </c>
      <c r="J41" s="78">
        <v>62902843.41</v>
      </c>
      <c r="K41" s="79">
        <v>286479219.07</v>
      </c>
      <c r="L41" s="80">
        <f t="shared" si="1"/>
        <v>349382062.48</v>
      </c>
    </row>
    <row r="42" spans="1:12" ht="12.75">
      <c r="A42" s="222" t="s">
        <v>333</v>
      </c>
      <c r="B42" s="223"/>
      <c r="C42" s="223"/>
      <c r="D42" s="223"/>
      <c r="E42" s="224"/>
      <c r="F42" s="8">
        <v>35</v>
      </c>
      <c r="G42" s="78">
        <v>4221984.07</v>
      </c>
      <c r="H42" s="79">
        <v>8113937.0600000005</v>
      </c>
      <c r="I42" s="80">
        <f t="shared" si="0"/>
        <v>12335921.13</v>
      </c>
      <c r="J42" s="78">
        <v>54424662.83</v>
      </c>
      <c r="K42" s="79">
        <v>5312343.39</v>
      </c>
      <c r="L42" s="80">
        <f t="shared" si="1"/>
        <v>59737006.22</v>
      </c>
    </row>
    <row r="43" spans="1:12" ht="24" customHeight="1">
      <c r="A43" s="225" t="s">
        <v>188</v>
      </c>
      <c r="B43" s="226"/>
      <c r="C43" s="226"/>
      <c r="D43" s="223"/>
      <c r="E43" s="224"/>
      <c r="F43" s="8">
        <v>36</v>
      </c>
      <c r="G43" s="78"/>
      <c r="H43" s="79"/>
      <c r="I43" s="80">
        <f t="shared" si="0"/>
        <v>0</v>
      </c>
      <c r="J43" s="78"/>
      <c r="K43" s="79"/>
      <c r="L43" s="80">
        <f t="shared" si="1"/>
        <v>0</v>
      </c>
    </row>
    <row r="44" spans="1:12" ht="24" customHeight="1">
      <c r="A44" s="225" t="s">
        <v>189</v>
      </c>
      <c r="B44" s="226"/>
      <c r="C44" s="226"/>
      <c r="D44" s="223"/>
      <c r="E44" s="224"/>
      <c r="F44" s="8">
        <v>37</v>
      </c>
      <c r="G44" s="78">
        <v>11425214.32</v>
      </c>
      <c r="H44" s="79"/>
      <c r="I44" s="80">
        <f t="shared" si="0"/>
        <v>11425214.32</v>
      </c>
      <c r="J44" s="78">
        <v>8388857.08</v>
      </c>
      <c r="K44" s="79">
        <v>0</v>
      </c>
      <c r="L44" s="80">
        <f t="shared" si="1"/>
        <v>8388857.08</v>
      </c>
    </row>
    <row r="45" spans="1:12" ht="12.75">
      <c r="A45" s="225" t="s">
        <v>166</v>
      </c>
      <c r="B45" s="226"/>
      <c r="C45" s="226"/>
      <c r="D45" s="223"/>
      <c r="E45" s="224"/>
      <c r="F45" s="8">
        <v>38</v>
      </c>
      <c r="G45" s="81">
        <f>SUM(G46:G52)</f>
        <v>232703.80000000002</v>
      </c>
      <c r="H45" s="82">
        <f>SUM(H46:H52)</f>
        <v>162918945.29999995</v>
      </c>
      <c r="I45" s="80">
        <f t="shared" si="0"/>
        <v>163151649.09999996</v>
      </c>
      <c r="J45" s="81">
        <f>SUM(J46:J52)</f>
        <v>303567.3</v>
      </c>
      <c r="K45" s="82">
        <f>SUM(K46:K52)</f>
        <v>129525445.79</v>
      </c>
      <c r="L45" s="80">
        <f t="shared" si="1"/>
        <v>129829013.09</v>
      </c>
    </row>
    <row r="46" spans="1:12" ht="12.75">
      <c r="A46" s="222" t="s">
        <v>334</v>
      </c>
      <c r="B46" s="223"/>
      <c r="C46" s="223"/>
      <c r="D46" s="223"/>
      <c r="E46" s="224"/>
      <c r="F46" s="8">
        <v>39</v>
      </c>
      <c r="G46" s="78">
        <v>2654.48</v>
      </c>
      <c r="H46" s="79">
        <v>25340657.90999998</v>
      </c>
      <c r="I46" s="80">
        <f t="shared" si="0"/>
        <v>25343312.389999982</v>
      </c>
      <c r="J46" s="78">
        <v>18818.55</v>
      </c>
      <c r="K46" s="79">
        <v>25848649.629999995</v>
      </c>
      <c r="L46" s="80">
        <f t="shared" si="1"/>
        <v>25867468.179999996</v>
      </c>
    </row>
    <row r="47" spans="1:12" ht="12.75">
      <c r="A47" s="222" t="s">
        <v>335</v>
      </c>
      <c r="B47" s="223"/>
      <c r="C47" s="223"/>
      <c r="D47" s="223"/>
      <c r="E47" s="224"/>
      <c r="F47" s="8">
        <v>40</v>
      </c>
      <c r="G47" s="78">
        <v>230049.32</v>
      </c>
      <c r="H47" s="79">
        <v>0</v>
      </c>
      <c r="I47" s="80">
        <f t="shared" si="0"/>
        <v>230049.32</v>
      </c>
      <c r="J47" s="78">
        <v>284748.75</v>
      </c>
      <c r="K47" s="79">
        <v>0</v>
      </c>
      <c r="L47" s="80">
        <f t="shared" si="1"/>
        <v>284748.75</v>
      </c>
    </row>
    <row r="48" spans="1:12" ht="12.75">
      <c r="A48" s="222" t="s">
        <v>336</v>
      </c>
      <c r="B48" s="223"/>
      <c r="C48" s="223"/>
      <c r="D48" s="223"/>
      <c r="E48" s="224"/>
      <c r="F48" s="8">
        <v>41</v>
      </c>
      <c r="G48" s="78">
        <v>0</v>
      </c>
      <c r="H48" s="79">
        <v>137251764.69</v>
      </c>
      <c r="I48" s="80">
        <f t="shared" si="0"/>
        <v>137251764.69</v>
      </c>
      <c r="J48" s="78">
        <v>0</v>
      </c>
      <c r="K48" s="79">
        <v>103372161.49000001</v>
      </c>
      <c r="L48" s="80">
        <f t="shared" si="1"/>
        <v>103372161.49000001</v>
      </c>
    </row>
    <row r="49" spans="1:12" ht="21" customHeight="1">
      <c r="A49" s="222" t="s">
        <v>337</v>
      </c>
      <c r="B49" s="223"/>
      <c r="C49" s="223"/>
      <c r="D49" s="223"/>
      <c r="E49" s="224"/>
      <c r="F49" s="8">
        <v>42</v>
      </c>
      <c r="G49" s="78">
        <v>0</v>
      </c>
      <c r="H49" s="79">
        <v>326522.7</v>
      </c>
      <c r="I49" s="80">
        <f t="shared" si="0"/>
        <v>326522.7</v>
      </c>
      <c r="J49" s="78">
        <v>0</v>
      </c>
      <c r="K49" s="79">
        <v>304634.67</v>
      </c>
      <c r="L49" s="80">
        <f t="shared" si="1"/>
        <v>304634.67</v>
      </c>
    </row>
    <row r="50" spans="1:12" ht="12.75">
      <c r="A50" s="222" t="s">
        <v>287</v>
      </c>
      <c r="B50" s="223"/>
      <c r="C50" s="223"/>
      <c r="D50" s="223"/>
      <c r="E50" s="224"/>
      <c r="F50" s="8">
        <v>43</v>
      </c>
      <c r="G50" s="78">
        <v>0</v>
      </c>
      <c r="H50" s="79">
        <v>0</v>
      </c>
      <c r="I50" s="80">
        <f t="shared" si="0"/>
        <v>0</v>
      </c>
      <c r="J50" s="78">
        <v>0</v>
      </c>
      <c r="K50" s="79">
        <v>0</v>
      </c>
      <c r="L50" s="80">
        <f t="shared" si="1"/>
        <v>0</v>
      </c>
    </row>
    <row r="51" spans="1:12" ht="12.75">
      <c r="A51" s="222" t="s">
        <v>288</v>
      </c>
      <c r="B51" s="223"/>
      <c r="C51" s="223"/>
      <c r="D51" s="223"/>
      <c r="E51" s="224"/>
      <c r="F51" s="8">
        <v>44</v>
      </c>
      <c r="G51" s="78">
        <v>0</v>
      </c>
      <c r="H51" s="79">
        <v>0</v>
      </c>
      <c r="I51" s="80">
        <f t="shared" si="0"/>
        <v>0</v>
      </c>
      <c r="J51" s="78">
        <v>0</v>
      </c>
      <c r="K51" s="79">
        <v>0</v>
      </c>
      <c r="L51" s="80">
        <f t="shared" si="1"/>
        <v>0</v>
      </c>
    </row>
    <row r="52" spans="1:12" ht="21.75" customHeight="1">
      <c r="A52" s="222" t="s">
        <v>289</v>
      </c>
      <c r="B52" s="223"/>
      <c r="C52" s="223"/>
      <c r="D52" s="223"/>
      <c r="E52" s="224"/>
      <c r="F52" s="8">
        <v>45</v>
      </c>
      <c r="G52" s="78">
        <v>0</v>
      </c>
      <c r="H52" s="79">
        <v>0</v>
      </c>
      <c r="I52" s="80">
        <f t="shared" si="0"/>
        <v>0</v>
      </c>
      <c r="J52" s="78">
        <v>0</v>
      </c>
      <c r="K52" s="79">
        <v>0</v>
      </c>
      <c r="L52" s="80">
        <f t="shared" si="1"/>
        <v>0</v>
      </c>
    </row>
    <row r="53" spans="1:12" ht="12.75">
      <c r="A53" s="225" t="s">
        <v>167</v>
      </c>
      <c r="B53" s="226"/>
      <c r="C53" s="226"/>
      <c r="D53" s="223"/>
      <c r="E53" s="224"/>
      <c r="F53" s="8">
        <v>46</v>
      </c>
      <c r="G53" s="81">
        <f>G54+G55</f>
        <v>2638059.47</v>
      </c>
      <c r="H53" s="82">
        <f>H54+H55</f>
        <v>25239113.94</v>
      </c>
      <c r="I53" s="80">
        <f t="shared" si="0"/>
        <v>27877173.41</v>
      </c>
      <c r="J53" s="81">
        <f>J54+J55</f>
        <v>2638059.47</v>
      </c>
      <c r="K53" s="82">
        <f>K54+K55</f>
        <v>38643567.96</v>
      </c>
      <c r="L53" s="80">
        <f t="shared" si="1"/>
        <v>41281627.43</v>
      </c>
    </row>
    <row r="54" spans="1:12" ht="12.75">
      <c r="A54" s="222" t="s">
        <v>338</v>
      </c>
      <c r="B54" s="223"/>
      <c r="C54" s="223"/>
      <c r="D54" s="223"/>
      <c r="E54" s="224"/>
      <c r="F54" s="8">
        <v>47</v>
      </c>
      <c r="G54" s="78">
        <v>2638059.47</v>
      </c>
      <c r="H54" s="79">
        <v>22816679.720000003</v>
      </c>
      <c r="I54" s="80">
        <f t="shared" si="0"/>
        <v>25454739.19</v>
      </c>
      <c r="J54" s="78">
        <v>2638059.47</v>
      </c>
      <c r="K54" s="79">
        <v>38587564.550000004</v>
      </c>
      <c r="L54" s="80">
        <f t="shared" si="1"/>
        <v>41225624.02</v>
      </c>
    </row>
    <row r="55" spans="1:12" ht="12.75">
      <c r="A55" s="222" t="s">
        <v>339</v>
      </c>
      <c r="B55" s="223"/>
      <c r="C55" s="223"/>
      <c r="D55" s="223"/>
      <c r="E55" s="224"/>
      <c r="F55" s="8">
        <v>48</v>
      </c>
      <c r="G55" s="78">
        <v>0</v>
      </c>
      <c r="H55" s="79">
        <v>2422434.2199999997</v>
      </c>
      <c r="I55" s="80">
        <f t="shared" si="0"/>
        <v>2422434.2199999997</v>
      </c>
      <c r="J55" s="78">
        <v>0</v>
      </c>
      <c r="K55" s="79">
        <v>56003.41</v>
      </c>
      <c r="L55" s="80">
        <f t="shared" si="1"/>
        <v>56003.41</v>
      </c>
    </row>
    <row r="56" spans="1:12" ht="12.75">
      <c r="A56" s="225" t="s">
        <v>168</v>
      </c>
      <c r="B56" s="226"/>
      <c r="C56" s="226"/>
      <c r="D56" s="223"/>
      <c r="E56" s="224"/>
      <c r="F56" s="8">
        <v>49</v>
      </c>
      <c r="G56" s="81">
        <f>G57+G60+G61</f>
        <v>11925310.790000001</v>
      </c>
      <c r="H56" s="82">
        <f>H57+H60+H61</f>
        <v>1096669872.47</v>
      </c>
      <c r="I56" s="80">
        <f t="shared" si="0"/>
        <v>1108595183.26</v>
      </c>
      <c r="J56" s="81">
        <f>J57+J60+J61</f>
        <v>7050517.66</v>
      </c>
      <c r="K56" s="82">
        <f>K57+K60+K61</f>
        <v>1007518356.76</v>
      </c>
      <c r="L56" s="80">
        <f t="shared" si="1"/>
        <v>1014568874.42</v>
      </c>
    </row>
    <row r="57" spans="1:12" ht="12.75">
      <c r="A57" s="225" t="s">
        <v>169</v>
      </c>
      <c r="B57" s="226"/>
      <c r="C57" s="226"/>
      <c r="D57" s="223"/>
      <c r="E57" s="224"/>
      <c r="F57" s="8">
        <v>50</v>
      </c>
      <c r="G57" s="81">
        <f>G58+G59</f>
        <v>258452.97</v>
      </c>
      <c r="H57" s="82">
        <f>H58+H59</f>
        <v>630619801.7099999</v>
      </c>
      <c r="I57" s="80">
        <f t="shared" si="0"/>
        <v>630878254.68</v>
      </c>
      <c r="J57" s="81">
        <f>J58+J59</f>
        <v>168584.88</v>
      </c>
      <c r="K57" s="82">
        <f>K58+K59</f>
        <v>661091391.02</v>
      </c>
      <c r="L57" s="80">
        <f t="shared" si="1"/>
        <v>661259975.9</v>
      </c>
    </row>
    <row r="58" spans="1:12" ht="12.75">
      <c r="A58" s="222" t="s">
        <v>290</v>
      </c>
      <c r="B58" s="223"/>
      <c r="C58" s="223"/>
      <c r="D58" s="223"/>
      <c r="E58" s="224"/>
      <c r="F58" s="8">
        <v>51</v>
      </c>
      <c r="G58" s="78">
        <v>163404.91</v>
      </c>
      <c r="H58" s="79">
        <v>625320729.28</v>
      </c>
      <c r="I58" s="80">
        <f t="shared" si="0"/>
        <v>625484134.1899999</v>
      </c>
      <c r="J58" s="78">
        <v>75263.47</v>
      </c>
      <c r="K58" s="79">
        <v>657016701.55</v>
      </c>
      <c r="L58" s="80">
        <f t="shared" si="1"/>
        <v>657091965.02</v>
      </c>
    </row>
    <row r="59" spans="1:12" ht="12.75">
      <c r="A59" s="222" t="s">
        <v>273</v>
      </c>
      <c r="B59" s="223"/>
      <c r="C59" s="223"/>
      <c r="D59" s="223"/>
      <c r="E59" s="224"/>
      <c r="F59" s="8">
        <v>52</v>
      </c>
      <c r="G59" s="78">
        <v>95048.06</v>
      </c>
      <c r="H59" s="79">
        <v>5299072.43</v>
      </c>
      <c r="I59" s="80">
        <f t="shared" si="0"/>
        <v>5394120.489999999</v>
      </c>
      <c r="J59" s="78">
        <v>93321.41</v>
      </c>
      <c r="K59" s="79">
        <v>4074689.47</v>
      </c>
      <c r="L59" s="80">
        <f t="shared" si="1"/>
        <v>4168010.8800000004</v>
      </c>
    </row>
    <row r="60" spans="1:12" ht="12.75">
      <c r="A60" s="225" t="s">
        <v>274</v>
      </c>
      <c r="B60" s="226"/>
      <c r="C60" s="226"/>
      <c r="D60" s="223"/>
      <c r="E60" s="224"/>
      <c r="F60" s="8">
        <v>53</v>
      </c>
      <c r="G60" s="78"/>
      <c r="H60" s="79">
        <v>58005866.14</v>
      </c>
      <c r="I60" s="80">
        <f t="shared" si="0"/>
        <v>58005866.14</v>
      </c>
      <c r="J60" s="78">
        <v>0</v>
      </c>
      <c r="K60" s="79">
        <v>52516132.54</v>
      </c>
      <c r="L60" s="80">
        <f t="shared" si="1"/>
        <v>52516132.54</v>
      </c>
    </row>
    <row r="61" spans="1:12" ht="12.75">
      <c r="A61" s="225" t="s">
        <v>170</v>
      </c>
      <c r="B61" s="226"/>
      <c r="C61" s="226"/>
      <c r="D61" s="223"/>
      <c r="E61" s="224"/>
      <c r="F61" s="8">
        <v>54</v>
      </c>
      <c r="G61" s="81">
        <f>SUM(G62:G64)</f>
        <v>11666857.82</v>
      </c>
      <c r="H61" s="82">
        <f>SUM(H62:H64)</f>
        <v>408044204.62000006</v>
      </c>
      <c r="I61" s="80">
        <f t="shared" si="0"/>
        <v>419711062.44000006</v>
      </c>
      <c r="J61" s="81">
        <f>SUM(J62:J64)</f>
        <v>6881932.78</v>
      </c>
      <c r="K61" s="82">
        <f>SUM(K62:K64)</f>
        <v>293910833.2</v>
      </c>
      <c r="L61" s="80">
        <f t="shared" si="1"/>
        <v>300792765.97999996</v>
      </c>
    </row>
    <row r="62" spans="1:12" ht="12.75">
      <c r="A62" s="222" t="s">
        <v>284</v>
      </c>
      <c r="B62" s="223"/>
      <c r="C62" s="223"/>
      <c r="D62" s="223"/>
      <c r="E62" s="224"/>
      <c r="F62" s="8">
        <v>55</v>
      </c>
      <c r="G62" s="78">
        <v>0</v>
      </c>
      <c r="H62" s="79">
        <v>182126367.70000002</v>
      </c>
      <c r="I62" s="80">
        <f t="shared" si="0"/>
        <v>182126367.70000002</v>
      </c>
      <c r="J62" s="78">
        <v>0</v>
      </c>
      <c r="K62" s="79">
        <v>138159042.26</v>
      </c>
      <c r="L62" s="80">
        <f t="shared" si="1"/>
        <v>138159042.26</v>
      </c>
    </row>
    <row r="63" spans="1:12" ht="12.75">
      <c r="A63" s="222" t="s">
        <v>285</v>
      </c>
      <c r="B63" s="223"/>
      <c r="C63" s="223"/>
      <c r="D63" s="223"/>
      <c r="E63" s="224"/>
      <c r="F63" s="8">
        <v>56</v>
      </c>
      <c r="G63" s="78">
        <v>2443023.0700000003</v>
      </c>
      <c r="H63" s="79">
        <v>10154492.399999999</v>
      </c>
      <c r="I63" s="80">
        <f t="shared" si="0"/>
        <v>12597515.469999999</v>
      </c>
      <c r="J63" s="78">
        <v>3610933.16</v>
      </c>
      <c r="K63" s="79">
        <v>9885623.359999998</v>
      </c>
      <c r="L63" s="80">
        <f t="shared" si="1"/>
        <v>13496556.519999998</v>
      </c>
    </row>
    <row r="64" spans="1:12" ht="12.75">
      <c r="A64" s="222" t="s">
        <v>340</v>
      </c>
      <c r="B64" s="223"/>
      <c r="C64" s="223"/>
      <c r="D64" s="223"/>
      <c r="E64" s="224"/>
      <c r="F64" s="8">
        <v>57</v>
      </c>
      <c r="G64" s="78">
        <v>9223834.75</v>
      </c>
      <c r="H64" s="79">
        <v>215763344.52000004</v>
      </c>
      <c r="I64" s="80">
        <f t="shared" si="0"/>
        <v>224987179.27000004</v>
      </c>
      <c r="J64" s="78">
        <v>3270999.62</v>
      </c>
      <c r="K64" s="79">
        <v>145866167.58</v>
      </c>
      <c r="L64" s="80">
        <f t="shared" si="1"/>
        <v>149137167.20000002</v>
      </c>
    </row>
    <row r="65" spans="1:12" ht="12.75">
      <c r="A65" s="225" t="s">
        <v>171</v>
      </c>
      <c r="B65" s="226"/>
      <c r="C65" s="226"/>
      <c r="D65" s="223"/>
      <c r="E65" s="224"/>
      <c r="F65" s="8">
        <v>58</v>
      </c>
      <c r="G65" s="81">
        <f>G66+G70+G71</f>
        <v>16931532.389999997</v>
      </c>
      <c r="H65" s="82">
        <f>H66+H70+H71</f>
        <v>102800201.57000002</v>
      </c>
      <c r="I65" s="80">
        <f t="shared" si="0"/>
        <v>119731733.96000002</v>
      </c>
      <c r="J65" s="81">
        <f>J66+J70+J71</f>
        <v>15325203.459999999</v>
      </c>
      <c r="K65" s="82">
        <f>K66+K70+K71</f>
        <v>140797627.36999997</v>
      </c>
      <c r="L65" s="80">
        <f t="shared" si="1"/>
        <v>156122830.82999998</v>
      </c>
    </row>
    <row r="66" spans="1:12" ht="12.75">
      <c r="A66" s="225" t="s">
        <v>172</v>
      </c>
      <c r="B66" s="226"/>
      <c r="C66" s="226"/>
      <c r="D66" s="223"/>
      <c r="E66" s="224"/>
      <c r="F66" s="8">
        <v>59</v>
      </c>
      <c r="G66" s="81">
        <f>SUM(G67:G69)</f>
        <v>16866137.74</v>
      </c>
      <c r="H66" s="82">
        <f>SUM(H67:H69)</f>
        <v>90690425.50000001</v>
      </c>
      <c r="I66" s="80">
        <f t="shared" si="0"/>
        <v>107556563.24000001</v>
      </c>
      <c r="J66" s="81">
        <f>SUM(J67:J69)</f>
        <v>15315121.719999999</v>
      </c>
      <c r="K66" s="82">
        <f>SUM(K67:K69)</f>
        <v>133897823.39</v>
      </c>
      <c r="L66" s="80">
        <f t="shared" si="1"/>
        <v>149212945.11</v>
      </c>
    </row>
    <row r="67" spans="1:12" ht="12.75">
      <c r="A67" s="222" t="s">
        <v>341</v>
      </c>
      <c r="B67" s="223"/>
      <c r="C67" s="223"/>
      <c r="D67" s="223"/>
      <c r="E67" s="224"/>
      <c r="F67" s="8">
        <v>60</v>
      </c>
      <c r="G67" s="78">
        <v>3257156.8499999996</v>
      </c>
      <c r="H67" s="79">
        <v>90374614.96000001</v>
      </c>
      <c r="I67" s="80">
        <f t="shared" si="0"/>
        <v>93631771.81</v>
      </c>
      <c r="J67" s="78">
        <v>5227028.04</v>
      </c>
      <c r="K67" s="79">
        <v>133653991.28</v>
      </c>
      <c r="L67" s="80">
        <f t="shared" si="1"/>
        <v>138881019.32</v>
      </c>
    </row>
    <row r="68" spans="1:12" ht="12.75">
      <c r="A68" s="222" t="s">
        <v>342</v>
      </c>
      <c r="B68" s="223"/>
      <c r="C68" s="223"/>
      <c r="D68" s="223"/>
      <c r="E68" s="224"/>
      <c r="F68" s="8">
        <v>61</v>
      </c>
      <c r="G68" s="78">
        <v>13605574.99</v>
      </c>
      <c r="H68" s="79">
        <v>9998</v>
      </c>
      <c r="I68" s="80">
        <f t="shared" si="0"/>
        <v>13615572.99</v>
      </c>
      <c r="J68" s="78">
        <v>10085355.569999998</v>
      </c>
      <c r="K68" s="79">
        <v>0</v>
      </c>
      <c r="L68" s="80">
        <f t="shared" si="1"/>
        <v>10085355.569999998</v>
      </c>
    </row>
    <row r="69" spans="1:12" ht="12.75">
      <c r="A69" s="222" t="s">
        <v>343</v>
      </c>
      <c r="B69" s="223"/>
      <c r="C69" s="223"/>
      <c r="D69" s="223"/>
      <c r="E69" s="224"/>
      <c r="F69" s="8">
        <v>62</v>
      </c>
      <c r="G69" s="78">
        <v>3405.9</v>
      </c>
      <c r="H69" s="79">
        <v>305812.54000000004</v>
      </c>
      <c r="I69" s="80">
        <f t="shared" si="0"/>
        <v>309218.44000000006</v>
      </c>
      <c r="J69" s="78">
        <v>2738.11</v>
      </c>
      <c r="K69" s="79">
        <v>243832.11000000002</v>
      </c>
      <c r="L69" s="80">
        <f t="shared" si="1"/>
        <v>246570.22</v>
      </c>
    </row>
    <row r="70" spans="1:12" ht="12.75">
      <c r="A70" s="225" t="s">
        <v>344</v>
      </c>
      <c r="B70" s="226"/>
      <c r="C70" s="226"/>
      <c r="D70" s="223"/>
      <c r="E70" s="224"/>
      <c r="F70" s="8">
        <v>63</v>
      </c>
      <c r="G70" s="78"/>
      <c r="H70" s="79"/>
      <c r="I70" s="80">
        <f t="shared" si="0"/>
        <v>0</v>
      </c>
      <c r="J70" s="78">
        <v>10081.74</v>
      </c>
      <c r="K70" s="79">
        <v>1573059</v>
      </c>
      <c r="L70" s="80">
        <f t="shared" si="1"/>
        <v>1583140.74</v>
      </c>
    </row>
    <row r="71" spans="1:12" ht="12.75">
      <c r="A71" s="225" t="s">
        <v>345</v>
      </c>
      <c r="B71" s="226"/>
      <c r="C71" s="226"/>
      <c r="D71" s="223"/>
      <c r="E71" s="224"/>
      <c r="F71" s="8">
        <v>64</v>
      </c>
      <c r="G71" s="78">
        <v>65394.65</v>
      </c>
      <c r="H71" s="79">
        <v>12109776.07</v>
      </c>
      <c r="I71" s="80">
        <f t="shared" si="0"/>
        <v>12175170.72</v>
      </c>
      <c r="J71" s="78">
        <v>0</v>
      </c>
      <c r="K71" s="79">
        <v>5326744.98</v>
      </c>
      <c r="L71" s="80">
        <f t="shared" si="1"/>
        <v>5326744.98</v>
      </c>
    </row>
    <row r="72" spans="1:12" ht="24.75" customHeight="1">
      <c r="A72" s="225" t="s">
        <v>173</v>
      </c>
      <c r="B72" s="226"/>
      <c r="C72" s="226"/>
      <c r="D72" s="223"/>
      <c r="E72" s="224"/>
      <c r="F72" s="8">
        <v>65</v>
      </c>
      <c r="G72" s="81">
        <f>SUM(G73:G75)</f>
        <v>27499640.869999997</v>
      </c>
      <c r="H72" s="82">
        <f>SUM(H73:H75)</f>
        <v>64877005.129999995</v>
      </c>
      <c r="I72" s="80">
        <f t="shared" si="0"/>
        <v>92376646</v>
      </c>
      <c r="J72" s="81">
        <f>SUM(J73:J75)</f>
        <v>32554110.869999997</v>
      </c>
      <c r="K72" s="82">
        <f>SUM(K73:K75)</f>
        <v>52905852.19</v>
      </c>
      <c r="L72" s="80">
        <f t="shared" si="1"/>
        <v>85459963.06</v>
      </c>
    </row>
    <row r="73" spans="1:12" ht="12.75">
      <c r="A73" s="222" t="s">
        <v>346</v>
      </c>
      <c r="B73" s="223"/>
      <c r="C73" s="223"/>
      <c r="D73" s="223"/>
      <c r="E73" s="224"/>
      <c r="F73" s="8">
        <v>66</v>
      </c>
      <c r="G73" s="78">
        <v>27258054.88</v>
      </c>
      <c r="H73" s="79">
        <v>18984354.19</v>
      </c>
      <c r="I73" s="80">
        <f>SUM(G73:H73)</f>
        <v>46242409.07</v>
      </c>
      <c r="J73" s="78">
        <v>32410583.4</v>
      </c>
      <c r="K73" s="79">
        <v>23561812.52</v>
      </c>
      <c r="L73" s="80">
        <f>SUM(J73:K73)</f>
        <v>55972395.92</v>
      </c>
    </row>
    <row r="74" spans="1:12" ht="12.75">
      <c r="A74" s="222" t="s">
        <v>347</v>
      </c>
      <c r="B74" s="223"/>
      <c r="C74" s="223"/>
      <c r="D74" s="223"/>
      <c r="E74" s="224"/>
      <c r="F74" s="8">
        <v>67</v>
      </c>
      <c r="G74" s="78">
        <v>0</v>
      </c>
      <c r="H74" s="79">
        <v>21079984.269999996</v>
      </c>
      <c r="I74" s="80">
        <f>SUM(G74:H74)</f>
        <v>21079984.269999996</v>
      </c>
      <c r="J74" s="78">
        <v>0</v>
      </c>
      <c r="K74" s="79">
        <v>14732834.67</v>
      </c>
      <c r="L74" s="80">
        <f>SUM(J74:K74)</f>
        <v>14732834.67</v>
      </c>
    </row>
    <row r="75" spans="1:12" ht="12.75">
      <c r="A75" s="222" t="s">
        <v>361</v>
      </c>
      <c r="B75" s="223"/>
      <c r="C75" s="223"/>
      <c r="D75" s="223"/>
      <c r="E75" s="224"/>
      <c r="F75" s="8">
        <v>68</v>
      </c>
      <c r="G75" s="78">
        <v>241585.99000000002</v>
      </c>
      <c r="H75" s="79">
        <v>24812666.67</v>
      </c>
      <c r="I75" s="80">
        <f>SUM(G75:H75)</f>
        <v>25054252.66</v>
      </c>
      <c r="J75" s="78">
        <v>143527.47</v>
      </c>
      <c r="K75" s="79">
        <v>14611204.999999998</v>
      </c>
      <c r="L75" s="80">
        <f>SUM(J75:K75)</f>
        <v>14754732.469999999</v>
      </c>
    </row>
    <row r="76" spans="1:12" ht="12.75">
      <c r="A76" s="225" t="s">
        <v>174</v>
      </c>
      <c r="B76" s="226"/>
      <c r="C76" s="226"/>
      <c r="D76" s="223"/>
      <c r="E76" s="224"/>
      <c r="F76" s="8">
        <v>69</v>
      </c>
      <c r="G76" s="81">
        <f>G8+G11+G14+G18+G44+G45+G53+G56+G65+G72</f>
        <v>2313550647.3500004</v>
      </c>
      <c r="H76" s="82">
        <f>H8+H11+H14+H18+H44+H45+H53+H56+H65+H72</f>
        <v>7098764795.809999</v>
      </c>
      <c r="I76" s="80">
        <f>SUM(G76:H76)</f>
        <v>9412315443.16</v>
      </c>
      <c r="J76" s="81">
        <f>J8+J11+J14+J18+J44+J45+J53+J56+J65+J72</f>
        <v>2409226606.91</v>
      </c>
      <c r="K76" s="82">
        <f>K8+K11+K14+K18+K44+K45+K53+K56+K65+K72</f>
        <v>6760005311.66</v>
      </c>
      <c r="L76" s="80">
        <f>SUM(J76:K76)</f>
        <v>9169231918.57</v>
      </c>
    </row>
    <row r="77" spans="1:12" ht="12.75">
      <c r="A77" s="228" t="s">
        <v>33</v>
      </c>
      <c r="B77" s="229"/>
      <c r="C77" s="229"/>
      <c r="D77" s="231"/>
      <c r="E77" s="238"/>
      <c r="F77" s="9">
        <v>70</v>
      </c>
      <c r="G77" s="83">
        <v>3437459.95</v>
      </c>
      <c r="H77" s="84">
        <v>1116205487.5900002</v>
      </c>
      <c r="I77" s="80">
        <f>SUM(G77:H77)</f>
        <v>1119642947.5400002</v>
      </c>
      <c r="J77" s="83">
        <v>86141049.42</v>
      </c>
      <c r="K77" s="84">
        <v>1173232587.44</v>
      </c>
      <c r="L77" s="85">
        <f>SUM(J77:K77)</f>
        <v>1259373636.8600001</v>
      </c>
    </row>
    <row r="78" spans="1:12" ht="12.75">
      <c r="A78" s="239" t="s">
        <v>221</v>
      </c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1"/>
    </row>
    <row r="79" spans="1:12" ht="12.75">
      <c r="A79" s="236" t="s">
        <v>175</v>
      </c>
      <c r="B79" s="242"/>
      <c r="C79" s="242"/>
      <c r="D79" s="237"/>
      <c r="E79" s="243"/>
      <c r="F79" s="7">
        <v>71</v>
      </c>
      <c r="G79" s="75">
        <f>G80+G84+G85+G89+G93+G96</f>
        <v>134947548.34</v>
      </c>
      <c r="H79" s="76">
        <f>H80+H84+H85+H89+H93+H96</f>
        <v>1923633531.42</v>
      </c>
      <c r="I79" s="77">
        <f>SUM(G79:H79)</f>
        <v>2058581079.76</v>
      </c>
      <c r="J79" s="75">
        <f>J80+J84+J85+J89+J93+J96</f>
        <v>161740090.57020998</v>
      </c>
      <c r="K79" s="76">
        <f>K80+K84+K85+K89+K93+K96</f>
        <v>1584786254.55</v>
      </c>
      <c r="L79" s="77">
        <f>SUM(J79:K79)</f>
        <v>1746526345.12021</v>
      </c>
    </row>
    <row r="80" spans="1:12" ht="12.75">
      <c r="A80" s="225" t="s">
        <v>176</v>
      </c>
      <c r="B80" s="226"/>
      <c r="C80" s="226"/>
      <c r="D80" s="223"/>
      <c r="E80" s="224"/>
      <c r="F80" s="8">
        <v>72</v>
      </c>
      <c r="G80" s="81">
        <f>SUM(G81:G83)</f>
        <v>44288719.93000001</v>
      </c>
      <c r="H80" s="82">
        <f>SUM(H81:H83)</f>
        <v>398598479.99999994</v>
      </c>
      <c r="I80" s="80">
        <f aca="true" t="shared" si="2" ref="I80:I128">SUM(G80:H80)</f>
        <v>442887199.92999995</v>
      </c>
      <c r="J80" s="81">
        <f>SUM(J81:J83)</f>
        <v>44288720.00000001</v>
      </c>
      <c r="K80" s="82">
        <f>SUM(K81:K83)</f>
        <v>398598480.40999997</v>
      </c>
      <c r="L80" s="80">
        <f aca="true" t="shared" si="3" ref="L80:L128">SUM(J80:K80)</f>
        <v>442887200.40999997</v>
      </c>
    </row>
    <row r="81" spans="1:12" ht="12.75">
      <c r="A81" s="222" t="s">
        <v>34</v>
      </c>
      <c r="B81" s="223"/>
      <c r="C81" s="223"/>
      <c r="D81" s="223"/>
      <c r="E81" s="224"/>
      <c r="F81" s="8">
        <v>73</v>
      </c>
      <c r="G81" s="78">
        <v>44288719.93000001</v>
      </c>
      <c r="H81" s="79">
        <v>386348479.99999994</v>
      </c>
      <c r="I81" s="80">
        <f t="shared" si="2"/>
        <v>430637199.92999995</v>
      </c>
      <c r="J81" s="78">
        <v>44288720.00000001</v>
      </c>
      <c r="K81" s="79">
        <v>386348480.40999997</v>
      </c>
      <c r="L81" s="80">
        <f t="shared" si="3"/>
        <v>430637200.40999997</v>
      </c>
    </row>
    <row r="82" spans="1:12" ht="12.75">
      <c r="A82" s="222" t="s">
        <v>35</v>
      </c>
      <c r="B82" s="223"/>
      <c r="C82" s="223"/>
      <c r="D82" s="223"/>
      <c r="E82" s="224"/>
      <c r="F82" s="8">
        <v>74</v>
      </c>
      <c r="G82" s="78">
        <v>0</v>
      </c>
      <c r="H82" s="79">
        <v>12250000</v>
      </c>
      <c r="I82" s="80">
        <f t="shared" si="2"/>
        <v>12250000</v>
      </c>
      <c r="J82" s="78">
        <v>0</v>
      </c>
      <c r="K82" s="79">
        <v>12250000</v>
      </c>
      <c r="L82" s="80">
        <f t="shared" si="3"/>
        <v>12250000</v>
      </c>
    </row>
    <row r="83" spans="1:12" ht="12.75">
      <c r="A83" s="222" t="s">
        <v>36</v>
      </c>
      <c r="B83" s="223"/>
      <c r="C83" s="223"/>
      <c r="D83" s="223"/>
      <c r="E83" s="224"/>
      <c r="F83" s="8">
        <v>75</v>
      </c>
      <c r="G83" s="78">
        <v>0</v>
      </c>
      <c r="H83" s="79">
        <v>0</v>
      </c>
      <c r="I83" s="80">
        <f t="shared" si="2"/>
        <v>0</v>
      </c>
      <c r="J83" s="78">
        <v>0</v>
      </c>
      <c r="K83" s="79">
        <v>0</v>
      </c>
      <c r="L83" s="80">
        <f t="shared" si="3"/>
        <v>0</v>
      </c>
    </row>
    <row r="84" spans="1:12" ht="12.75">
      <c r="A84" s="225" t="s">
        <v>37</v>
      </c>
      <c r="B84" s="226"/>
      <c r="C84" s="226"/>
      <c r="D84" s="223"/>
      <c r="E84" s="224"/>
      <c r="F84" s="8">
        <v>76</v>
      </c>
      <c r="G84" s="78"/>
      <c r="H84" s="79"/>
      <c r="I84" s="80">
        <f t="shared" si="2"/>
        <v>0</v>
      </c>
      <c r="J84" s="78"/>
      <c r="K84" s="79"/>
      <c r="L84" s="80">
        <f t="shared" si="3"/>
        <v>0</v>
      </c>
    </row>
    <row r="85" spans="1:12" ht="12.75">
      <c r="A85" s="225" t="s">
        <v>177</v>
      </c>
      <c r="B85" s="226"/>
      <c r="C85" s="226"/>
      <c r="D85" s="223"/>
      <c r="E85" s="224"/>
      <c r="F85" s="8">
        <v>77</v>
      </c>
      <c r="G85" s="81">
        <f>SUM(G86:G88)</f>
        <v>-12335249.59</v>
      </c>
      <c r="H85" s="82">
        <f>SUM(H86:H88)</f>
        <v>493037997.96</v>
      </c>
      <c r="I85" s="80">
        <f t="shared" si="2"/>
        <v>480702748.37</v>
      </c>
      <c r="J85" s="81">
        <f>SUM(J86:J88)</f>
        <v>3486948.33989</v>
      </c>
      <c r="K85" s="82">
        <f>SUM(K86:K88)</f>
        <v>166880084.75999996</v>
      </c>
      <c r="L85" s="80">
        <f t="shared" si="3"/>
        <v>170367033.09988996</v>
      </c>
    </row>
    <row r="86" spans="1:12" ht="12.75">
      <c r="A86" s="222" t="s">
        <v>38</v>
      </c>
      <c r="B86" s="223"/>
      <c r="C86" s="223"/>
      <c r="D86" s="223"/>
      <c r="E86" s="224"/>
      <c r="F86" s="8">
        <v>78</v>
      </c>
      <c r="G86" s="78">
        <v>-65126.229999999996</v>
      </c>
      <c r="H86" s="79">
        <v>519371788.46999997</v>
      </c>
      <c r="I86" s="80">
        <f t="shared" si="2"/>
        <v>519306662.23999995</v>
      </c>
      <c r="J86" s="78">
        <v>-237734.95010999998</v>
      </c>
      <c r="K86" s="79">
        <v>164840394.73999998</v>
      </c>
      <c r="L86" s="80">
        <f t="shared" si="3"/>
        <v>164602659.78989</v>
      </c>
    </row>
    <row r="87" spans="1:12" ht="12.75">
      <c r="A87" s="222" t="s">
        <v>39</v>
      </c>
      <c r="B87" s="223"/>
      <c r="C87" s="223"/>
      <c r="D87" s="223"/>
      <c r="E87" s="224"/>
      <c r="F87" s="8">
        <v>79</v>
      </c>
      <c r="G87" s="78">
        <v>-12270123.36</v>
      </c>
      <c r="H87" s="79">
        <v>-33340345</v>
      </c>
      <c r="I87" s="80">
        <f t="shared" si="2"/>
        <v>-45610468.36</v>
      </c>
      <c r="J87" s="78">
        <v>3724683.29</v>
      </c>
      <c r="K87" s="79">
        <v>-1116320.1500000004</v>
      </c>
      <c r="L87" s="80">
        <f t="shared" si="3"/>
        <v>2608363.1399999997</v>
      </c>
    </row>
    <row r="88" spans="1:12" ht="12.75">
      <c r="A88" s="222" t="s">
        <v>40</v>
      </c>
      <c r="B88" s="223"/>
      <c r="C88" s="223"/>
      <c r="D88" s="223"/>
      <c r="E88" s="224"/>
      <c r="F88" s="8">
        <v>80</v>
      </c>
      <c r="G88" s="78">
        <v>0</v>
      </c>
      <c r="H88" s="79">
        <v>7006554.49</v>
      </c>
      <c r="I88" s="80">
        <f t="shared" si="2"/>
        <v>7006554.49</v>
      </c>
      <c r="J88" s="78">
        <v>0</v>
      </c>
      <c r="K88" s="79">
        <v>3156010.17</v>
      </c>
      <c r="L88" s="80">
        <f t="shared" si="3"/>
        <v>3156010.17</v>
      </c>
    </row>
    <row r="89" spans="1:12" ht="12.75">
      <c r="A89" s="225" t="s">
        <v>178</v>
      </c>
      <c r="B89" s="226"/>
      <c r="C89" s="226"/>
      <c r="D89" s="223"/>
      <c r="E89" s="224"/>
      <c r="F89" s="8">
        <v>81</v>
      </c>
      <c r="G89" s="81">
        <f>SUM(G90:G92)</f>
        <v>79651090.1</v>
      </c>
      <c r="H89" s="82">
        <f>SUM(H90:H92)</f>
        <v>399921646.35</v>
      </c>
      <c r="I89" s="80">
        <f t="shared" si="2"/>
        <v>479572736.45000005</v>
      </c>
      <c r="J89" s="81">
        <f>SUM(J90:J92)</f>
        <v>81746348.19</v>
      </c>
      <c r="K89" s="82">
        <f>SUM(K90:K92)</f>
        <v>427432652.82</v>
      </c>
      <c r="L89" s="80">
        <f t="shared" si="3"/>
        <v>509179001.01</v>
      </c>
    </row>
    <row r="90" spans="1:12" ht="12.75">
      <c r="A90" s="222" t="s">
        <v>41</v>
      </c>
      <c r="B90" s="223"/>
      <c r="C90" s="223"/>
      <c r="D90" s="223"/>
      <c r="E90" s="224"/>
      <c r="F90" s="8">
        <v>82</v>
      </c>
      <c r="G90" s="78">
        <v>721929</v>
      </c>
      <c r="H90" s="79">
        <v>23066526</v>
      </c>
      <c r="I90" s="80">
        <f t="shared" si="2"/>
        <v>23788455</v>
      </c>
      <c r="J90" s="78">
        <v>721928.7300000004</v>
      </c>
      <c r="K90" s="79">
        <v>23066526.03999999</v>
      </c>
      <c r="L90" s="80">
        <f t="shared" si="3"/>
        <v>23788454.769999992</v>
      </c>
    </row>
    <row r="91" spans="1:12" ht="12.75">
      <c r="A91" s="222" t="s">
        <v>42</v>
      </c>
      <c r="B91" s="223"/>
      <c r="C91" s="223"/>
      <c r="D91" s="223"/>
      <c r="E91" s="224"/>
      <c r="F91" s="8">
        <v>83</v>
      </c>
      <c r="G91" s="78">
        <v>3429161.0999999996</v>
      </c>
      <c r="H91" s="79">
        <v>109867971.35</v>
      </c>
      <c r="I91" s="80">
        <f t="shared" si="2"/>
        <v>113297132.44999999</v>
      </c>
      <c r="J91" s="78">
        <v>5524419.390000001</v>
      </c>
      <c r="K91" s="79">
        <v>137378977.84</v>
      </c>
      <c r="L91" s="80">
        <f t="shared" si="3"/>
        <v>142903397.23000002</v>
      </c>
    </row>
    <row r="92" spans="1:12" ht="12.75">
      <c r="A92" s="222" t="s">
        <v>43</v>
      </c>
      <c r="B92" s="223"/>
      <c r="C92" s="223"/>
      <c r="D92" s="223"/>
      <c r="E92" s="224"/>
      <c r="F92" s="8">
        <v>84</v>
      </c>
      <c r="G92" s="78">
        <v>75500000</v>
      </c>
      <c r="H92" s="79">
        <v>266987149</v>
      </c>
      <c r="I92" s="80">
        <f t="shared" si="2"/>
        <v>342487149</v>
      </c>
      <c r="J92" s="78">
        <v>75500000.07</v>
      </c>
      <c r="K92" s="79">
        <v>266987148.94</v>
      </c>
      <c r="L92" s="80">
        <f t="shared" si="3"/>
        <v>342487149.01</v>
      </c>
    </row>
    <row r="93" spans="1:12" ht="12.75">
      <c r="A93" s="225" t="s">
        <v>179</v>
      </c>
      <c r="B93" s="226"/>
      <c r="C93" s="226"/>
      <c r="D93" s="223"/>
      <c r="E93" s="224"/>
      <c r="F93" s="8">
        <v>85</v>
      </c>
      <c r="G93" s="81">
        <f>SUM(G94:G95)</f>
        <v>11873545.969999999</v>
      </c>
      <c r="H93" s="82">
        <f>SUM(H94:H95)</f>
        <v>520125825</v>
      </c>
      <c r="I93" s="80">
        <f t="shared" si="2"/>
        <v>531999370.97</v>
      </c>
      <c r="J93" s="81">
        <f>SUM(J94:J95)</f>
        <v>20485979.06041</v>
      </c>
      <c r="K93" s="82">
        <f>SUM(K94:K95)</f>
        <v>629493166.8399999</v>
      </c>
      <c r="L93" s="80">
        <f t="shared" si="3"/>
        <v>649979145.9004099</v>
      </c>
    </row>
    <row r="94" spans="1:12" ht="12.75">
      <c r="A94" s="222" t="s">
        <v>4</v>
      </c>
      <c r="B94" s="223"/>
      <c r="C94" s="223"/>
      <c r="D94" s="223"/>
      <c r="E94" s="224"/>
      <c r="F94" s="8">
        <v>86</v>
      </c>
      <c r="G94" s="78">
        <v>11873545.969999999</v>
      </c>
      <c r="H94" s="79">
        <v>520125825</v>
      </c>
      <c r="I94" s="80">
        <f t="shared" si="2"/>
        <v>531999370.97</v>
      </c>
      <c r="J94" s="78">
        <v>20485979.06041</v>
      </c>
      <c r="K94" s="79">
        <v>629493166.8399999</v>
      </c>
      <c r="L94" s="80">
        <f t="shared" si="3"/>
        <v>649979145.9004099</v>
      </c>
    </row>
    <row r="95" spans="1:12" ht="12.75">
      <c r="A95" s="222" t="s">
        <v>232</v>
      </c>
      <c r="B95" s="223"/>
      <c r="C95" s="223"/>
      <c r="D95" s="223"/>
      <c r="E95" s="224"/>
      <c r="F95" s="8">
        <v>87</v>
      </c>
      <c r="G95" s="78"/>
      <c r="H95" s="79"/>
      <c r="I95" s="80">
        <f t="shared" si="2"/>
        <v>0</v>
      </c>
      <c r="J95" s="78"/>
      <c r="K95" s="79"/>
      <c r="L95" s="80">
        <f t="shared" si="3"/>
        <v>0</v>
      </c>
    </row>
    <row r="96" spans="1:12" ht="12.75">
      <c r="A96" s="225" t="s">
        <v>180</v>
      </c>
      <c r="B96" s="226"/>
      <c r="C96" s="226"/>
      <c r="D96" s="223"/>
      <c r="E96" s="224"/>
      <c r="F96" s="8">
        <v>88</v>
      </c>
      <c r="G96" s="81">
        <f>SUM(G97:G98)</f>
        <v>11469441.93</v>
      </c>
      <c r="H96" s="82">
        <f>SUM(H97:H98)</f>
        <v>111949582.11000001</v>
      </c>
      <c r="I96" s="80">
        <f t="shared" si="2"/>
        <v>123419024.04000002</v>
      </c>
      <c r="J96" s="81">
        <f>SUM(J97:J98)</f>
        <v>11732094.97991</v>
      </c>
      <c r="K96" s="82">
        <f>SUM(K97:K98)</f>
        <v>-37618130.28</v>
      </c>
      <c r="L96" s="80">
        <f t="shared" si="3"/>
        <v>-25886035.30009</v>
      </c>
    </row>
    <row r="97" spans="1:12" ht="12.75">
      <c r="A97" s="222" t="s">
        <v>233</v>
      </c>
      <c r="B97" s="223"/>
      <c r="C97" s="223"/>
      <c r="D97" s="223"/>
      <c r="E97" s="224"/>
      <c r="F97" s="8">
        <v>89</v>
      </c>
      <c r="G97" s="78">
        <v>11469441.93</v>
      </c>
      <c r="H97" s="79">
        <v>111949582.11000001</v>
      </c>
      <c r="I97" s="80">
        <f t="shared" si="2"/>
        <v>123419024.04000002</v>
      </c>
      <c r="J97" s="78">
        <v>11732094.97991</v>
      </c>
      <c r="K97" s="79">
        <v>-37618130.28</v>
      </c>
      <c r="L97" s="80">
        <f t="shared" si="3"/>
        <v>-25886035.30009</v>
      </c>
    </row>
    <row r="98" spans="1:12" ht="12.75">
      <c r="A98" s="222" t="s">
        <v>291</v>
      </c>
      <c r="B98" s="223"/>
      <c r="C98" s="223"/>
      <c r="D98" s="223"/>
      <c r="E98" s="224"/>
      <c r="F98" s="8">
        <v>90</v>
      </c>
      <c r="G98" s="78"/>
      <c r="H98" s="79"/>
      <c r="I98" s="80">
        <f t="shared" si="2"/>
        <v>0</v>
      </c>
      <c r="J98" s="78"/>
      <c r="K98" s="79">
        <v>0</v>
      </c>
      <c r="L98" s="80">
        <f t="shared" si="3"/>
        <v>0</v>
      </c>
    </row>
    <row r="99" spans="1:12" ht="12.75">
      <c r="A99" s="225" t="s">
        <v>399</v>
      </c>
      <c r="B99" s="226"/>
      <c r="C99" s="226"/>
      <c r="D99" s="223"/>
      <c r="E99" s="224"/>
      <c r="F99" s="8">
        <v>91</v>
      </c>
      <c r="G99" s="78">
        <v>8190518</v>
      </c>
      <c r="H99" s="79">
        <v>69572463.12</v>
      </c>
      <c r="I99" s="80">
        <f t="shared" si="2"/>
        <v>77762981.12</v>
      </c>
      <c r="J99" s="78">
        <v>8207836.75229</v>
      </c>
      <c r="K99" s="79">
        <v>43961870.61</v>
      </c>
      <c r="L99" s="80">
        <f t="shared" si="3"/>
        <v>52169707.36229</v>
      </c>
    </row>
    <row r="100" spans="1:12" ht="12.75">
      <c r="A100" s="225" t="s">
        <v>181</v>
      </c>
      <c r="B100" s="226"/>
      <c r="C100" s="226"/>
      <c r="D100" s="223"/>
      <c r="E100" s="224"/>
      <c r="F100" s="8">
        <v>92</v>
      </c>
      <c r="G100" s="81">
        <f>SUM(G101:G106)</f>
        <v>2105904329.9</v>
      </c>
      <c r="H100" s="82">
        <f>SUM(H101:H106)</f>
        <v>4233883328.59</v>
      </c>
      <c r="I100" s="80">
        <f t="shared" si="2"/>
        <v>6339787658.49</v>
      </c>
      <c r="J100" s="81">
        <f>SUM(J101:J106)</f>
        <v>2162753820.9199996</v>
      </c>
      <c r="K100" s="82">
        <f>SUM(K101:K106)</f>
        <v>4153389783.3</v>
      </c>
      <c r="L100" s="80">
        <f t="shared" si="3"/>
        <v>6316143604.219999</v>
      </c>
    </row>
    <row r="101" spans="1:12" ht="12.75">
      <c r="A101" s="222" t="s">
        <v>234</v>
      </c>
      <c r="B101" s="223"/>
      <c r="C101" s="223"/>
      <c r="D101" s="223"/>
      <c r="E101" s="224"/>
      <c r="F101" s="8">
        <v>93</v>
      </c>
      <c r="G101" s="78">
        <v>3678793</v>
      </c>
      <c r="H101" s="79">
        <v>1090638279.9</v>
      </c>
      <c r="I101" s="80">
        <f t="shared" si="2"/>
        <v>1094317072.9</v>
      </c>
      <c r="J101" s="78">
        <v>3587069.5700000003</v>
      </c>
      <c r="K101" s="79">
        <v>1142164255.11</v>
      </c>
      <c r="L101" s="80">
        <f t="shared" si="3"/>
        <v>1145751324.6799998</v>
      </c>
    </row>
    <row r="102" spans="1:12" ht="12.75">
      <c r="A102" s="222" t="s">
        <v>235</v>
      </c>
      <c r="B102" s="223"/>
      <c r="C102" s="223"/>
      <c r="D102" s="223"/>
      <c r="E102" s="224"/>
      <c r="F102" s="8">
        <v>94</v>
      </c>
      <c r="G102" s="78">
        <v>2068933898.72</v>
      </c>
      <c r="H102" s="79">
        <v>0</v>
      </c>
      <c r="I102" s="80">
        <f t="shared" si="2"/>
        <v>2068933898.72</v>
      </c>
      <c r="J102" s="78">
        <v>2131297357.9299998</v>
      </c>
      <c r="K102" s="79">
        <v>0</v>
      </c>
      <c r="L102" s="80">
        <f t="shared" si="3"/>
        <v>2131297357.9299998</v>
      </c>
    </row>
    <row r="103" spans="1:12" ht="12.75">
      <c r="A103" s="222" t="s">
        <v>236</v>
      </c>
      <c r="B103" s="223"/>
      <c r="C103" s="223"/>
      <c r="D103" s="223"/>
      <c r="E103" s="224"/>
      <c r="F103" s="8">
        <v>95</v>
      </c>
      <c r="G103" s="78">
        <v>33291638.180000003</v>
      </c>
      <c r="H103" s="79">
        <v>3055379935.84</v>
      </c>
      <c r="I103" s="80">
        <f t="shared" si="2"/>
        <v>3088671574.02</v>
      </c>
      <c r="J103" s="78">
        <v>27869393.42</v>
      </c>
      <c r="K103" s="79">
        <v>2916888414.7700005</v>
      </c>
      <c r="L103" s="80">
        <f t="shared" si="3"/>
        <v>2944757808.1900005</v>
      </c>
    </row>
    <row r="104" spans="1:12" ht="19.5" customHeight="1">
      <c r="A104" s="222" t="s">
        <v>196</v>
      </c>
      <c r="B104" s="223"/>
      <c r="C104" s="223"/>
      <c r="D104" s="223"/>
      <c r="E104" s="224"/>
      <c r="F104" s="8">
        <v>96</v>
      </c>
      <c r="G104" s="78">
        <v>0</v>
      </c>
      <c r="H104" s="79">
        <v>4312512.85</v>
      </c>
      <c r="I104" s="80">
        <f t="shared" si="2"/>
        <v>4312512.85</v>
      </c>
      <c r="J104" s="78">
        <v>0</v>
      </c>
      <c r="K104" s="79">
        <v>4938478.42</v>
      </c>
      <c r="L104" s="80">
        <f t="shared" si="3"/>
        <v>4938478.42</v>
      </c>
    </row>
    <row r="105" spans="1:12" ht="12.75">
      <c r="A105" s="222" t="s">
        <v>292</v>
      </c>
      <c r="B105" s="223"/>
      <c r="C105" s="223"/>
      <c r="D105" s="223"/>
      <c r="E105" s="224"/>
      <c r="F105" s="8">
        <v>97</v>
      </c>
      <c r="G105" s="78">
        <v>0</v>
      </c>
      <c r="H105" s="79">
        <v>1725600</v>
      </c>
      <c r="I105" s="80">
        <f t="shared" si="2"/>
        <v>1725600</v>
      </c>
      <c r="J105" s="78">
        <v>0</v>
      </c>
      <c r="K105" s="79">
        <v>4571635</v>
      </c>
      <c r="L105" s="80">
        <f t="shared" si="3"/>
        <v>4571635</v>
      </c>
    </row>
    <row r="106" spans="1:12" ht="12.75">
      <c r="A106" s="222" t="s">
        <v>293</v>
      </c>
      <c r="B106" s="223"/>
      <c r="C106" s="223"/>
      <c r="D106" s="223"/>
      <c r="E106" s="224"/>
      <c r="F106" s="8">
        <v>98</v>
      </c>
      <c r="G106" s="78">
        <v>0</v>
      </c>
      <c r="H106" s="79">
        <v>81827000</v>
      </c>
      <c r="I106" s="80">
        <f t="shared" si="2"/>
        <v>81827000</v>
      </c>
      <c r="J106" s="78">
        <v>0</v>
      </c>
      <c r="K106" s="79">
        <v>84827000</v>
      </c>
      <c r="L106" s="80">
        <f t="shared" si="3"/>
        <v>84827000</v>
      </c>
    </row>
    <row r="107" spans="1:12" ht="33" customHeight="1">
      <c r="A107" s="225" t="s">
        <v>294</v>
      </c>
      <c r="B107" s="226"/>
      <c r="C107" s="226"/>
      <c r="D107" s="223"/>
      <c r="E107" s="224"/>
      <c r="F107" s="8">
        <v>99</v>
      </c>
      <c r="G107" s="78">
        <v>11425214.32</v>
      </c>
      <c r="H107" s="79"/>
      <c r="I107" s="80">
        <f t="shared" si="2"/>
        <v>11425214.32</v>
      </c>
      <c r="J107" s="78">
        <v>8388857.08</v>
      </c>
      <c r="K107" s="79">
        <v>0</v>
      </c>
      <c r="L107" s="80">
        <f t="shared" si="3"/>
        <v>8388857.08</v>
      </c>
    </row>
    <row r="108" spans="1:12" ht="12.75">
      <c r="A108" s="225" t="s">
        <v>182</v>
      </c>
      <c r="B108" s="226"/>
      <c r="C108" s="226"/>
      <c r="D108" s="223"/>
      <c r="E108" s="224"/>
      <c r="F108" s="8">
        <v>100</v>
      </c>
      <c r="G108" s="81">
        <f>SUM(G109:G110)</f>
        <v>15057011.16</v>
      </c>
      <c r="H108" s="82">
        <f>SUM(H109:H110)</f>
        <v>95539884.47000001</v>
      </c>
      <c r="I108" s="80">
        <f t="shared" si="2"/>
        <v>110596895.63000001</v>
      </c>
      <c r="J108" s="81">
        <f>SUM(J109:J110)</f>
        <v>10177651.35</v>
      </c>
      <c r="K108" s="82">
        <f>SUM(K109:K110)</f>
        <v>113719376.21</v>
      </c>
      <c r="L108" s="80">
        <f t="shared" si="3"/>
        <v>123897027.55999999</v>
      </c>
    </row>
    <row r="109" spans="1:12" ht="12.75">
      <c r="A109" s="222" t="s">
        <v>237</v>
      </c>
      <c r="B109" s="223"/>
      <c r="C109" s="223"/>
      <c r="D109" s="223"/>
      <c r="E109" s="224"/>
      <c r="F109" s="8">
        <v>101</v>
      </c>
      <c r="G109" s="78">
        <v>15057011.16</v>
      </c>
      <c r="H109" s="79">
        <v>90099511.57000001</v>
      </c>
      <c r="I109" s="80">
        <f t="shared" si="2"/>
        <v>105156522.73</v>
      </c>
      <c r="J109" s="78">
        <v>10177651.35</v>
      </c>
      <c r="K109" s="79">
        <v>108263901.92999999</v>
      </c>
      <c r="L109" s="80">
        <f t="shared" si="3"/>
        <v>118441553.27999999</v>
      </c>
    </row>
    <row r="110" spans="1:12" ht="12.75">
      <c r="A110" s="222" t="s">
        <v>238</v>
      </c>
      <c r="B110" s="223"/>
      <c r="C110" s="223"/>
      <c r="D110" s="223"/>
      <c r="E110" s="224"/>
      <c r="F110" s="8">
        <v>102</v>
      </c>
      <c r="G110" s="78">
        <v>0</v>
      </c>
      <c r="H110" s="79">
        <v>5440372.9</v>
      </c>
      <c r="I110" s="80">
        <f t="shared" si="2"/>
        <v>5440372.9</v>
      </c>
      <c r="J110" s="78">
        <v>0</v>
      </c>
      <c r="K110" s="79">
        <v>5455474.28</v>
      </c>
      <c r="L110" s="80">
        <f t="shared" si="3"/>
        <v>5455474.28</v>
      </c>
    </row>
    <row r="111" spans="1:12" ht="12.75">
      <c r="A111" s="225" t="s">
        <v>183</v>
      </c>
      <c r="B111" s="226"/>
      <c r="C111" s="226"/>
      <c r="D111" s="223"/>
      <c r="E111" s="224"/>
      <c r="F111" s="8">
        <v>103</v>
      </c>
      <c r="G111" s="81">
        <f>SUM(G112:G113)</f>
        <v>32671.82</v>
      </c>
      <c r="H111" s="82">
        <f>SUM(H112:H113)</f>
        <v>134297391.01</v>
      </c>
      <c r="I111" s="80">
        <f t="shared" si="2"/>
        <v>134330062.82999998</v>
      </c>
      <c r="J111" s="81">
        <f>SUM(J112:J113)</f>
        <v>2097491.13</v>
      </c>
      <c r="K111" s="82">
        <f>SUM(K112:K113)</f>
        <v>33310817.15</v>
      </c>
      <c r="L111" s="80">
        <f t="shared" si="3"/>
        <v>35408308.28</v>
      </c>
    </row>
    <row r="112" spans="1:12" ht="12.75">
      <c r="A112" s="222" t="s">
        <v>239</v>
      </c>
      <c r="B112" s="223"/>
      <c r="C112" s="223"/>
      <c r="D112" s="223"/>
      <c r="E112" s="224"/>
      <c r="F112" s="8">
        <v>104</v>
      </c>
      <c r="G112" s="78">
        <v>0</v>
      </c>
      <c r="H112" s="79">
        <v>120965178.52</v>
      </c>
      <c r="I112" s="80">
        <f t="shared" si="2"/>
        <v>120965178.52</v>
      </c>
      <c r="J112" s="78">
        <v>0</v>
      </c>
      <c r="K112" s="79">
        <v>32643889.32</v>
      </c>
      <c r="L112" s="80">
        <f t="shared" si="3"/>
        <v>32643889.32</v>
      </c>
    </row>
    <row r="113" spans="1:12" ht="12.75">
      <c r="A113" s="222" t="s">
        <v>240</v>
      </c>
      <c r="B113" s="223"/>
      <c r="C113" s="223"/>
      <c r="D113" s="223"/>
      <c r="E113" s="224"/>
      <c r="F113" s="8">
        <v>105</v>
      </c>
      <c r="G113" s="78">
        <v>32671.82</v>
      </c>
      <c r="H113" s="79">
        <v>13332212.49</v>
      </c>
      <c r="I113" s="80">
        <f t="shared" si="2"/>
        <v>13364884.31</v>
      </c>
      <c r="J113" s="78">
        <v>2097491.13</v>
      </c>
      <c r="K113" s="79">
        <v>666927.83</v>
      </c>
      <c r="L113" s="80">
        <f t="shared" si="3"/>
        <v>2764418.96</v>
      </c>
    </row>
    <row r="114" spans="1:12" ht="12.75">
      <c r="A114" s="225" t="s">
        <v>295</v>
      </c>
      <c r="B114" s="226"/>
      <c r="C114" s="226"/>
      <c r="D114" s="223"/>
      <c r="E114" s="224"/>
      <c r="F114" s="8">
        <v>106</v>
      </c>
      <c r="G114" s="78"/>
      <c r="H114" s="79"/>
      <c r="I114" s="80">
        <f t="shared" si="2"/>
        <v>0</v>
      </c>
      <c r="J114" s="78"/>
      <c r="K114" s="79"/>
      <c r="L114" s="80">
        <f t="shared" si="3"/>
        <v>0</v>
      </c>
    </row>
    <row r="115" spans="1:12" ht="12.75">
      <c r="A115" s="225" t="s">
        <v>184</v>
      </c>
      <c r="B115" s="226"/>
      <c r="C115" s="226"/>
      <c r="D115" s="223"/>
      <c r="E115" s="224"/>
      <c r="F115" s="8">
        <v>107</v>
      </c>
      <c r="G115" s="81">
        <f>SUM(G116:G118)</f>
        <v>275991.58</v>
      </c>
      <c r="H115" s="82">
        <f>SUM(H116:H118)</f>
        <v>142885904.62</v>
      </c>
      <c r="I115" s="80">
        <f t="shared" si="2"/>
        <v>143161896.20000002</v>
      </c>
      <c r="J115" s="81">
        <f>SUM(J116:J118)</f>
        <v>271430.77</v>
      </c>
      <c r="K115" s="82">
        <f>SUM(K116:K118)</f>
        <v>389728364.72999996</v>
      </c>
      <c r="L115" s="80">
        <f t="shared" si="3"/>
        <v>389999795.49999994</v>
      </c>
    </row>
    <row r="116" spans="1:12" ht="12.75">
      <c r="A116" s="222" t="s">
        <v>222</v>
      </c>
      <c r="B116" s="223"/>
      <c r="C116" s="223"/>
      <c r="D116" s="223"/>
      <c r="E116" s="224"/>
      <c r="F116" s="8">
        <v>108</v>
      </c>
      <c r="G116" s="78">
        <v>0</v>
      </c>
      <c r="H116" s="79">
        <v>140501820.97</v>
      </c>
      <c r="I116" s="80">
        <f t="shared" si="2"/>
        <v>140501820.97</v>
      </c>
      <c r="J116" s="78">
        <v>0</v>
      </c>
      <c r="K116" s="79">
        <v>384540549.89</v>
      </c>
      <c r="L116" s="80">
        <f t="shared" si="3"/>
        <v>384540549.89</v>
      </c>
    </row>
    <row r="117" spans="1:12" ht="12.75">
      <c r="A117" s="222" t="s">
        <v>223</v>
      </c>
      <c r="B117" s="223"/>
      <c r="C117" s="223"/>
      <c r="D117" s="223"/>
      <c r="E117" s="224"/>
      <c r="F117" s="8">
        <v>109</v>
      </c>
      <c r="G117" s="78">
        <v>0</v>
      </c>
      <c r="H117" s="79">
        <v>0</v>
      </c>
      <c r="I117" s="80">
        <f t="shared" si="2"/>
        <v>0</v>
      </c>
      <c r="J117" s="78">
        <v>0</v>
      </c>
      <c r="K117" s="79">
        <v>0</v>
      </c>
      <c r="L117" s="80">
        <f t="shared" si="3"/>
        <v>0</v>
      </c>
    </row>
    <row r="118" spans="1:12" ht="12.75">
      <c r="A118" s="222" t="s">
        <v>224</v>
      </c>
      <c r="B118" s="223"/>
      <c r="C118" s="223"/>
      <c r="D118" s="223"/>
      <c r="E118" s="224"/>
      <c r="F118" s="8">
        <v>110</v>
      </c>
      <c r="G118" s="78">
        <v>275991.58</v>
      </c>
      <c r="H118" s="79">
        <v>2384083.65</v>
      </c>
      <c r="I118" s="80">
        <f t="shared" si="2"/>
        <v>2660075.23</v>
      </c>
      <c r="J118" s="78">
        <v>271430.77</v>
      </c>
      <c r="K118" s="79">
        <v>5187814.84</v>
      </c>
      <c r="L118" s="80">
        <f t="shared" si="3"/>
        <v>5459245.609999999</v>
      </c>
    </row>
    <row r="119" spans="1:12" ht="12.75">
      <c r="A119" s="225" t="s">
        <v>185</v>
      </c>
      <c r="B119" s="226"/>
      <c r="C119" s="226"/>
      <c r="D119" s="223"/>
      <c r="E119" s="224"/>
      <c r="F119" s="8">
        <v>111</v>
      </c>
      <c r="G119" s="81">
        <f>SUM(G120:G123)</f>
        <v>34743027.17</v>
      </c>
      <c r="H119" s="82">
        <f>SUM(H120:H123)</f>
        <v>282475587.96000004</v>
      </c>
      <c r="I119" s="80">
        <f t="shared" si="2"/>
        <v>317218615.13000005</v>
      </c>
      <c r="J119" s="81">
        <f>SUM(J120:J123)</f>
        <v>46495022.26</v>
      </c>
      <c r="K119" s="82">
        <f>SUM(K120:K123)</f>
        <v>267539322.08</v>
      </c>
      <c r="L119" s="80">
        <f t="shared" si="3"/>
        <v>314034344.34000003</v>
      </c>
    </row>
    <row r="120" spans="1:12" ht="12.75">
      <c r="A120" s="222" t="s">
        <v>225</v>
      </c>
      <c r="B120" s="223"/>
      <c r="C120" s="223"/>
      <c r="D120" s="223"/>
      <c r="E120" s="224"/>
      <c r="F120" s="8">
        <v>112</v>
      </c>
      <c r="G120" s="78">
        <v>3982650.81</v>
      </c>
      <c r="H120" s="79">
        <v>95403551.39</v>
      </c>
      <c r="I120" s="80">
        <f t="shared" si="2"/>
        <v>99386202.2</v>
      </c>
      <c r="J120" s="78">
        <v>5149399.09</v>
      </c>
      <c r="K120" s="79">
        <v>101603853.34000002</v>
      </c>
      <c r="L120" s="80">
        <f t="shared" si="3"/>
        <v>106753252.43000002</v>
      </c>
    </row>
    <row r="121" spans="1:12" ht="12.75">
      <c r="A121" s="222" t="s">
        <v>226</v>
      </c>
      <c r="B121" s="223"/>
      <c r="C121" s="223"/>
      <c r="D121" s="223"/>
      <c r="E121" s="224"/>
      <c r="F121" s="8">
        <v>113</v>
      </c>
      <c r="G121" s="78">
        <v>3195.76</v>
      </c>
      <c r="H121" s="79">
        <v>58120239.03</v>
      </c>
      <c r="I121" s="80">
        <f t="shared" si="2"/>
        <v>58123434.79</v>
      </c>
      <c r="J121" s="78">
        <v>1725.13</v>
      </c>
      <c r="K121" s="79">
        <v>49989642.62999998</v>
      </c>
      <c r="L121" s="80">
        <f t="shared" si="3"/>
        <v>49991367.75999998</v>
      </c>
    </row>
    <row r="122" spans="1:12" ht="12.75">
      <c r="A122" s="222" t="s">
        <v>227</v>
      </c>
      <c r="B122" s="223"/>
      <c r="C122" s="223"/>
      <c r="D122" s="223"/>
      <c r="E122" s="224"/>
      <c r="F122" s="8">
        <v>114</v>
      </c>
      <c r="G122" s="78">
        <v>0</v>
      </c>
      <c r="H122" s="79">
        <v>0</v>
      </c>
      <c r="I122" s="80">
        <f t="shared" si="2"/>
        <v>0</v>
      </c>
      <c r="J122" s="78">
        <v>0</v>
      </c>
      <c r="K122" s="79">
        <v>842749</v>
      </c>
      <c r="L122" s="80">
        <f t="shared" si="3"/>
        <v>842749</v>
      </c>
    </row>
    <row r="123" spans="1:12" ht="12.75">
      <c r="A123" s="222" t="s">
        <v>228</v>
      </c>
      <c r="B123" s="223"/>
      <c r="C123" s="223"/>
      <c r="D123" s="223"/>
      <c r="E123" s="224"/>
      <c r="F123" s="8">
        <v>115</v>
      </c>
      <c r="G123" s="78">
        <v>30757180.6</v>
      </c>
      <c r="H123" s="79">
        <v>128951797.54</v>
      </c>
      <c r="I123" s="80">
        <f t="shared" si="2"/>
        <v>159708978.14000002</v>
      </c>
      <c r="J123" s="78">
        <v>41343898.04</v>
      </c>
      <c r="K123" s="79">
        <v>115103077.11000001</v>
      </c>
      <c r="L123" s="80">
        <f t="shared" si="3"/>
        <v>156446975.15</v>
      </c>
    </row>
    <row r="124" spans="1:12" ht="26.25" customHeight="1">
      <c r="A124" s="225" t="s">
        <v>186</v>
      </c>
      <c r="B124" s="226"/>
      <c r="C124" s="226"/>
      <c r="D124" s="223"/>
      <c r="E124" s="224"/>
      <c r="F124" s="8">
        <v>116</v>
      </c>
      <c r="G124" s="81">
        <f>SUM(G125:G126)</f>
        <v>2974334.79</v>
      </c>
      <c r="H124" s="82">
        <f>SUM(H125:H126)</f>
        <v>216476704.11</v>
      </c>
      <c r="I124" s="80">
        <f t="shared" si="2"/>
        <v>219451038.9</v>
      </c>
      <c r="J124" s="81">
        <f>SUM(J125:J126)</f>
        <v>9094406.21</v>
      </c>
      <c r="K124" s="82">
        <f>SUM(K125:K126)</f>
        <v>173569523.83</v>
      </c>
      <c r="L124" s="80">
        <f t="shared" si="3"/>
        <v>182663930.04000002</v>
      </c>
    </row>
    <row r="125" spans="1:12" ht="12.75">
      <c r="A125" s="222" t="s">
        <v>229</v>
      </c>
      <c r="B125" s="223"/>
      <c r="C125" s="223"/>
      <c r="D125" s="223"/>
      <c r="E125" s="224"/>
      <c r="F125" s="8">
        <v>117</v>
      </c>
      <c r="G125" s="78">
        <v>0</v>
      </c>
      <c r="H125" s="79">
        <v>1770883.43</v>
      </c>
      <c r="I125" s="80">
        <f t="shared" si="2"/>
        <v>1770883.43</v>
      </c>
      <c r="J125" s="78">
        <v>0</v>
      </c>
      <c r="K125" s="79">
        <v>0</v>
      </c>
      <c r="L125" s="80">
        <f t="shared" si="3"/>
        <v>0</v>
      </c>
    </row>
    <row r="126" spans="1:12" ht="12.75">
      <c r="A126" s="222" t="s">
        <v>230</v>
      </c>
      <c r="B126" s="223"/>
      <c r="C126" s="223"/>
      <c r="D126" s="223"/>
      <c r="E126" s="224"/>
      <c r="F126" s="8">
        <v>118</v>
      </c>
      <c r="G126" s="78">
        <v>2974334.79</v>
      </c>
      <c r="H126" s="79">
        <v>214705820.68</v>
      </c>
      <c r="I126" s="80">
        <f t="shared" si="2"/>
        <v>217680155.47</v>
      </c>
      <c r="J126" s="78">
        <v>9094406.21</v>
      </c>
      <c r="K126" s="79">
        <v>173569523.83</v>
      </c>
      <c r="L126" s="80">
        <f t="shared" si="3"/>
        <v>182663930.04000002</v>
      </c>
    </row>
    <row r="127" spans="1:12" ht="12.75">
      <c r="A127" s="225" t="s">
        <v>187</v>
      </c>
      <c r="B127" s="226"/>
      <c r="C127" s="226"/>
      <c r="D127" s="223"/>
      <c r="E127" s="224"/>
      <c r="F127" s="8">
        <v>119</v>
      </c>
      <c r="G127" s="81">
        <f>G79+G99+G100+G107+G108+G111+G114+G115+G119+G124</f>
        <v>2313550647.0800004</v>
      </c>
      <c r="H127" s="82">
        <f>H79+H99+H100+H107+H108+H111+H114+H115+H119+H124</f>
        <v>7098764795.3</v>
      </c>
      <c r="I127" s="80">
        <f t="shared" si="2"/>
        <v>9412315442.380001</v>
      </c>
      <c r="J127" s="81">
        <f>J79+J99+J100+J107+J108+J111+J114+J115+J119+J124</f>
        <v>2409226607.0424995</v>
      </c>
      <c r="K127" s="82">
        <f>K79+K99+K100+K107+K108+K111+K114+K115+K119+K124</f>
        <v>6760005312.459999</v>
      </c>
      <c r="L127" s="80">
        <f t="shared" si="3"/>
        <v>9169231919.502499</v>
      </c>
    </row>
    <row r="128" spans="1:12" ht="12.75">
      <c r="A128" s="228" t="s">
        <v>33</v>
      </c>
      <c r="B128" s="229"/>
      <c r="C128" s="229"/>
      <c r="D128" s="231"/>
      <c r="E128" s="232"/>
      <c r="F128" s="10">
        <v>120</v>
      </c>
      <c r="G128" s="83">
        <v>3437459.95</v>
      </c>
      <c r="H128" s="84">
        <v>1116205487.5900002</v>
      </c>
      <c r="I128" s="85">
        <f t="shared" si="2"/>
        <v>1119642947.5400002</v>
      </c>
      <c r="J128" s="83">
        <v>86141049.42</v>
      </c>
      <c r="K128" s="84">
        <v>1173232587.44</v>
      </c>
      <c r="L128" s="85">
        <f t="shared" si="3"/>
        <v>1259373636.8600001</v>
      </c>
    </row>
    <row r="129" spans="1:12" ht="12.75">
      <c r="A129" s="233" t="s">
        <v>368</v>
      </c>
      <c r="B129" s="234"/>
      <c r="C129" s="234"/>
      <c r="D129" s="234"/>
      <c r="E129" s="234"/>
      <c r="F129" s="234"/>
      <c r="G129" s="234"/>
      <c r="H129" s="234"/>
      <c r="I129" s="234"/>
      <c r="J129" s="234"/>
      <c r="K129" s="234"/>
      <c r="L129" s="235"/>
    </row>
    <row r="130" spans="1:12" ht="12.75">
      <c r="A130" s="236" t="s">
        <v>55</v>
      </c>
      <c r="B130" s="237"/>
      <c r="C130" s="237"/>
      <c r="D130" s="237"/>
      <c r="E130" s="237"/>
      <c r="F130" s="7">
        <v>121</v>
      </c>
      <c r="G130" s="48">
        <f>SUM(G131:G132)</f>
        <v>143138066.34</v>
      </c>
      <c r="H130" s="49">
        <f>SUM(H131:H132)</f>
        <v>1993205994.54</v>
      </c>
      <c r="I130" s="50">
        <f>G130+H130</f>
        <v>2136344060.8799999</v>
      </c>
      <c r="J130" s="48">
        <f>SUM(J131:J132)</f>
        <v>169947927.3225</v>
      </c>
      <c r="K130" s="49">
        <f>SUM(K131:K132)</f>
        <v>1628748125.1599998</v>
      </c>
      <c r="L130" s="50">
        <f>J130+K130</f>
        <v>1798696052.4824998</v>
      </c>
    </row>
    <row r="131" spans="1:12" ht="12.75">
      <c r="A131" s="225" t="s">
        <v>97</v>
      </c>
      <c r="B131" s="226"/>
      <c r="C131" s="226"/>
      <c r="D131" s="226"/>
      <c r="E131" s="227"/>
      <c r="F131" s="8">
        <v>122</v>
      </c>
      <c r="G131" s="5">
        <f>G79</f>
        <v>134947548.34</v>
      </c>
      <c r="H131" s="132">
        <f>H79</f>
        <v>1923633531.42</v>
      </c>
      <c r="I131" s="132">
        <f>I79</f>
        <v>2058581079.76</v>
      </c>
      <c r="J131" s="5">
        <f>J79</f>
        <v>161740090.57020998</v>
      </c>
      <c r="K131" s="132">
        <f>K79</f>
        <v>1584786254.55</v>
      </c>
      <c r="L131" s="51">
        <f>J131+K131</f>
        <v>1746526345.12021</v>
      </c>
    </row>
    <row r="132" spans="1:12" ht="12.75">
      <c r="A132" s="228" t="s">
        <v>98</v>
      </c>
      <c r="B132" s="229"/>
      <c r="C132" s="229"/>
      <c r="D132" s="229"/>
      <c r="E132" s="230"/>
      <c r="F132" s="9">
        <v>123</v>
      </c>
      <c r="G132" s="6">
        <f>G99</f>
        <v>8190518</v>
      </c>
      <c r="H132" s="133">
        <f>H99</f>
        <v>69572463.12</v>
      </c>
      <c r="I132" s="133">
        <f>I99</f>
        <v>77762981.12</v>
      </c>
      <c r="J132" s="6">
        <f>J99</f>
        <v>8207836.75229</v>
      </c>
      <c r="K132" s="133">
        <f>K99</f>
        <v>43961870.61</v>
      </c>
      <c r="L132" s="52">
        <f>J132+K132</f>
        <v>52169707.36229</v>
      </c>
    </row>
    <row r="133" spans="1:12" ht="12.75">
      <c r="A133" s="19" t="s">
        <v>369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  <row r="135" spans="7:12" ht="12.75">
      <c r="G135" s="74"/>
      <c r="H135" s="74"/>
      <c r="I135" s="74"/>
      <c r="J135" s="74"/>
      <c r="K135" s="74"/>
      <c r="L135" s="74"/>
    </row>
  </sheetData>
  <sheetProtection/>
  <mergeCells count="135"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14:E14"/>
    <mergeCell ref="A17:E17"/>
    <mergeCell ref="A18:E18"/>
    <mergeCell ref="A19:E19"/>
    <mergeCell ref="A20:E20"/>
    <mergeCell ref="A21:E21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80:E80"/>
    <mergeCell ref="A81:E81"/>
    <mergeCell ref="A82:E82"/>
    <mergeCell ref="A83:E83"/>
    <mergeCell ref="A84:E84"/>
    <mergeCell ref="A85:E85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</mergeCells>
  <conditionalFormatting sqref="G95:L95 G98:L98">
    <cfRule type="cellIs" priority="2" dxfId="0" operator="greaterThan" stopIfTrue="1">
      <formula>0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77" max="255" man="1"/>
  </rowBreaks>
  <ignoredErrors>
    <ignoredError sqref="I8 I79:I80 I85 I89 I93 I96 I100 I108 I111 I115 I119 I124 I127 I130 I18 I20" formula="1"/>
    <ignoredError sqref="I9:I11 I128 I14 I19 I21:I23 I24:I25 I28 I33 I34:I40 I45 I53:I54 I55:I62 I63:I64 I65:I72 I76" formula="1" formulaRange="1"/>
    <ignoredError sqref="I81:I84 I86:I88 I90:I92 I94:I95 I97:I99 I101:I107 I109:I110 I112:I114 I116:I118 I120:I123 I125:I126 G100 G96:H96 J96:L96 I12 I13 I15:I17 I26:I27 I29:I32 I41:I42 I43:I44 I46:I52 I73:I75 I77 J100:L100 L97:L98 L99 L101 J66:K66" formulaRange="1"/>
    <ignoredError sqref="G131:G132 J131:K132 H131:I13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1">
      <selection activeCell="J22" sqref="J22"/>
    </sheetView>
  </sheetViews>
  <sheetFormatPr defaultColWidth="9.140625" defaultRowHeight="12.75"/>
  <cols>
    <col min="1" max="16384" width="9.140625" style="46" customWidth="1"/>
  </cols>
  <sheetData>
    <row r="1" spans="1:12" ht="15.75">
      <c r="A1" s="255" t="s">
        <v>372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1:12" ht="12.75">
      <c r="A2" s="252" t="s">
        <v>411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2" ht="12.75">
      <c r="A3" s="20"/>
      <c r="B3" s="21"/>
      <c r="C3" s="21"/>
      <c r="D3" s="36"/>
      <c r="E3" s="36"/>
      <c r="F3" s="36"/>
      <c r="G3" s="36"/>
      <c r="H3" s="36"/>
      <c r="I3" s="11"/>
      <c r="J3" s="11"/>
      <c r="K3" s="256" t="s">
        <v>58</v>
      </c>
      <c r="L3" s="256"/>
    </row>
    <row r="4" spans="1:12" ht="12.75" customHeight="1">
      <c r="A4" s="248" t="s">
        <v>2</v>
      </c>
      <c r="B4" s="249"/>
      <c r="C4" s="249"/>
      <c r="D4" s="249"/>
      <c r="E4" s="249"/>
      <c r="F4" s="248" t="s">
        <v>220</v>
      </c>
      <c r="G4" s="248" t="s">
        <v>370</v>
      </c>
      <c r="H4" s="249"/>
      <c r="I4" s="249"/>
      <c r="J4" s="248" t="s">
        <v>371</v>
      </c>
      <c r="K4" s="249"/>
      <c r="L4" s="249"/>
    </row>
    <row r="5" spans="1:12" ht="12.75">
      <c r="A5" s="249"/>
      <c r="B5" s="249"/>
      <c r="C5" s="249"/>
      <c r="D5" s="249"/>
      <c r="E5" s="249"/>
      <c r="F5" s="249"/>
      <c r="G5" s="53" t="s">
        <v>358</v>
      </c>
      <c r="H5" s="53" t="s">
        <v>359</v>
      </c>
      <c r="I5" s="53" t="s">
        <v>360</v>
      </c>
      <c r="J5" s="53" t="s">
        <v>358</v>
      </c>
      <c r="K5" s="53" t="s">
        <v>359</v>
      </c>
      <c r="L5" s="53" t="s">
        <v>360</v>
      </c>
    </row>
    <row r="6" spans="1:12" ht="12.75">
      <c r="A6" s="248">
        <v>1</v>
      </c>
      <c r="B6" s="248"/>
      <c r="C6" s="248"/>
      <c r="D6" s="248"/>
      <c r="E6" s="248"/>
      <c r="F6" s="54">
        <v>2</v>
      </c>
      <c r="G6" s="54">
        <v>3</v>
      </c>
      <c r="H6" s="54">
        <v>4</v>
      </c>
      <c r="I6" s="54" t="s">
        <v>56</v>
      </c>
      <c r="J6" s="54">
        <v>6</v>
      </c>
      <c r="K6" s="54">
        <v>7</v>
      </c>
      <c r="L6" s="54" t="s">
        <v>57</v>
      </c>
    </row>
    <row r="7" spans="1:12" ht="12.75">
      <c r="A7" s="236" t="s">
        <v>99</v>
      </c>
      <c r="B7" s="237"/>
      <c r="C7" s="237"/>
      <c r="D7" s="237"/>
      <c r="E7" s="243"/>
      <c r="F7" s="7">
        <v>124</v>
      </c>
      <c r="G7" s="75">
        <v>134269997.16999996</v>
      </c>
      <c r="H7" s="76">
        <v>598651420.9900014</v>
      </c>
      <c r="I7" s="77">
        <v>732921418.1600014</v>
      </c>
      <c r="J7" s="75">
        <v>128743215.59999996</v>
      </c>
      <c r="K7" s="76">
        <v>593560202.7500091</v>
      </c>
      <c r="L7" s="77">
        <v>722303418.3500092</v>
      </c>
    </row>
    <row r="8" spans="1:12" ht="12.75">
      <c r="A8" s="222" t="s">
        <v>197</v>
      </c>
      <c r="B8" s="223"/>
      <c r="C8" s="223"/>
      <c r="D8" s="223"/>
      <c r="E8" s="224"/>
      <c r="F8" s="8">
        <v>125</v>
      </c>
      <c r="G8" s="78">
        <v>134338623.33999997</v>
      </c>
      <c r="H8" s="79">
        <v>493763733.92000055</v>
      </c>
      <c r="I8" s="80">
        <v>628102357.2600005</v>
      </c>
      <c r="J8" s="78">
        <v>129459252.76999998</v>
      </c>
      <c r="K8" s="79">
        <v>498524746.9500098</v>
      </c>
      <c r="L8" s="80">
        <v>627983999.7200098</v>
      </c>
    </row>
    <row r="9" spans="1:12" ht="12.75">
      <c r="A9" s="222" t="s">
        <v>198</v>
      </c>
      <c r="B9" s="223"/>
      <c r="C9" s="223"/>
      <c r="D9" s="223"/>
      <c r="E9" s="224"/>
      <c r="F9" s="8">
        <v>126</v>
      </c>
      <c r="G9" s="78">
        <v>0</v>
      </c>
      <c r="H9" s="79">
        <v>23352.390000000014</v>
      </c>
      <c r="I9" s="80">
        <v>23352.390000000014</v>
      </c>
      <c r="J9" s="78">
        <v>0</v>
      </c>
      <c r="K9" s="79">
        <v>93579.80999999994</v>
      </c>
      <c r="L9" s="80">
        <v>93579.80999999994</v>
      </c>
    </row>
    <row r="10" spans="1:12" ht="25.5" customHeight="1">
      <c r="A10" s="222" t="s">
        <v>199</v>
      </c>
      <c r="B10" s="223"/>
      <c r="C10" s="223"/>
      <c r="D10" s="223"/>
      <c r="E10" s="224"/>
      <c r="F10" s="8">
        <v>127</v>
      </c>
      <c r="G10" s="78">
        <v>0</v>
      </c>
      <c r="H10" s="79">
        <v>-10950595.25</v>
      </c>
      <c r="I10" s="80">
        <v>-10950595.25</v>
      </c>
      <c r="J10" s="78">
        <v>0</v>
      </c>
      <c r="K10" s="79">
        <v>5630481.559999995</v>
      </c>
      <c r="L10" s="80">
        <v>5630481.559999995</v>
      </c>
    </row>
    <row r="11" spans="1:12" ht="12.75">
      <c r="A11" s="222" t="s">
        <v>200</v>
      </c>
      <c r="B11" s="223"/>
      <c r="C11" s="223"/>
      <c r="D11" s="223"/>
      <c r="E11" s="224"/>
      <c r="F11" s="8">
        <v>128</v>
      </c>
      <c r="G11" s="78">
        <v>-117852.82</v>
      </c>
      <c r="H11" s="79">
        <v>-37539266.43999982</v>
      </c>
      <c r="I11" s="80">
        <v>-37657119.25999982</v>
      </c>
      <c r="J11" s="78">
        <v>-59122.21000000002</v>
      </c>
      <c r="K11" s="79">
        <v>-41575808.500000894</v>
      </c>
      <c r="L11" s="80">
        <v>-41634930.71000087</v>
      </c>
    </row>
    <row r="12" spans="1:12" ht="12.75">
      <c r="A12" s="222" t="s">
        <v>201</v>
      </c>
      <c r="B12" s="223"/>
      <c r="C12" s="223"/>
      <c r="D12" s="223"/>
      <c r="E12" s="224"/>
      <c r="F12" s="8">
        <v>129</v>
      </c>
      <c r="G12" s="78">
        <v>0</v>
      </c>
      <c r="H12" s="79">
        <v>-1665751.969999997</v>
      </c>
      <c r="I12" s="80">
        <v>-1665751.969999997</v>
      </c>
      <c r="J12" s="78">
        <v>0</v>
      </c>
      <c r="K12" s="79">
        <v>12159.109999998647</v>
      </c>
      <c r="L12" s="80">
        <v>12159.109999998647</v>
      </c>
    </row>
    <row r="13" spans="1:12" ht="12.75">
      <c r="A13" s="222" t="s">
        <v>202</v>
      </c>
      <c r="B13" s="223"/>
      <c r="C13" s="223"/>
      <c r="D13" s="223"/>
      <c r="E13" s="224"/>
      <c r="F13" s="8">
        <v>130</v>
      </c>
      <c r="G13" s="78">
        <v>70985.30000000002</v>
      </c>
      <c r="H13" s="79">
        <v>173216459.30000004</v>
      </c>
      <c r="I13" s="80">
        <v>173287444.60000005</v>
      </c>
      <c r="J13" s="78">
        <v>-634519.49</v>
      </c>
      <c r="K13" s="79">
        <v>165632523.69</v>
      </c>
      <c r="L13" s="80">
        <v>164998004.20000002</v>
      </c>
    </row>
    <row r="14" spans="1:12" ht="12.75">
      <c r="A14" s="222" t="s">
        <v>203</v>
      </c>
      <c r="B14" s="223"/>
      <c r="C14" s="223"/>
      <c r="D14" s="223"/>
      <c r="E14" s="224"/>
      <c r="F14" s="8">
        <v>131</v>
      </c>
      <c r="G14" s="78">
        <v>-21758.649999999998</v>
      </c>
      <c r="H14" s="79">
        <v>-24972156.36</v>
      </c>
      <c r="I14" s="80">
        <v>-24993915.009999998</v>
      </c>
      <c r="J14" s="78">
        <v>-22395.469999999998</v>
      </c>
      <c r="K14" s="79">
        <v>-20940048.33</v>
      </c>
      <c r="L14" s="80">
        <v>-20962443.8</v>
      </c>
    </row>
    <row r="15" spans="1:12" ht="12.75">
      <c r="A15" s="222" t="s">
        <v>241</v>
      </c>
      <c r="B15" s="223"/>
      <c r="C15" s="223"/>
      <c r="D15" s="223"/>
      <c r="E15" s="224"/>
      <c r="F15" s="8">
        <v>132</v>
      </c>
      <c r="G15" s="78">
        <v>0</v>
      </c>
      <c r="H15" s="79">
        <v>6775645.4</v>
      </c>
      <c r="I15" s="80">
        <v>6775645.4</v>
      </c>
      <c r="J15" s="78">
        <v>0</v>
      </c>
      <c r="K15" s="79">
        <v>-13817431.54</v>
      </c>
      <c r="L15" s="80">
        <v>-13817431.54</v>
      </c>
    </row>
    <row r="16" spans="1:12" ht="24.75" customHeight="1">
      <c r="A16" s="225" t="s">
        <v>100</v>
      </c>
      <c r="B16" s="223"/>
      <c r="C16" s="223"/>
      <c r="D16" s="223"/>
      <c r="E16" s="224"/>
      <c r="F16" s="8">
        <v>133</v>
      </c>
      <c r="G16" s="81">
        <v>37493274.42</v>
      </c>
      <c r="H16" s="82">
        <v>86670430.51999998</v>
      </c>
      <c r="I16" s="80">
        <v>124163704.93999998</v>
      </c>
      <c r="J16" s="81">
        <v>33926037.66000001</v>
      </c>
      <c r="K16" s="82">
        <v>59909469.400000036</v>
      </c>
      <c r="L16" s="80">
        <v>93835507.06000006</v>
      </c>
    </row>
    <row r="17" spans="1:12" ht="19.5" customHeight="1">
      <c r="A17" s="222" t="s">
        <v>218</v>
      </c>
      <c r="B17" s="223"/>
      <c r="C17" s="223"/>
      <c r="D17" s="223"/>
      <c r="E17" s="224"/>
      <c r="F17" s="8">
        <v>134</v>
      </c>
      <c r="G17" s="78">
        <v>0</v>
      </c>
      <c r="H17" s="79">
        <v>-1014569.1900000051</v>
      </c>
      <c r="I17" s="80">
        <v>-1014569.1900000051</v>
      </c>
      <c r="J17" s="78">
        <v>-73750</v>
      </c>
      <c r="K17" s="79">
        <v>-1012582.17999999</v>
      </c>
      <c r="L17" s="80">
        <v>-1086332.17999999</v>
      </c>
    </row>
    <row r="18" spans="1:12" ht="26.25" customHeight="1">
      <c r="A18" s="222" t="s">
        <v>205</v>
      </c>
      <c r="B18" s="223"/>
      <c r="C18" s="223"/>
      <c r="D18" s="223"/>
      <c r="E18" s="224"/>
      <c r="F18" s="8">
        <v>135</v>
      </c>
      <c r="G18" s="81">
        <v>-2304.2800000000007</v>
      </c>
      <c r="H18" s="82">
        <v>6490088.409999996</v>
      </c>
      <c r="I18" s="80">
        <v>6487784.129999996</v>
      </c>
      <c r="J18" s="81">
        <v>1170.2800000000002</v>
      </c>
      <c r="K18" s="82">
        <v>13799683.350000003</v>
      </c>
      <c r="L18" s="80">
        <v>13800853.630000005</v>
      </c>
    </row>
    <row r="19" spans="1:12" ht="12.75">
      <c r="A19" s="222" t="s">
        <v>242</v>
      </c>
      <c r="B19" s="223"/>
      <c r="C19" s="223"/>
      <c r="D19" s="223"/>
      <c r="E19" s="224"/>
      <c r="F19" s="8">
        <v>136</v>
      </c>
      <c r="G19" s="78">
        <v>-2304.2800000000007</v>
      </c>
      <c r="H19" s="79">
        <v>-10702570.210000005</v>
      </c>
      <c r="I19" s="80">
        <v>-10704874.490000004</v>
      </c>
      <c r="J19" s="78">
        <v>1170.2800000000002</v>
      </c>
      <c r="K19" s="79">
        <v>2272714.490000006</v>
      </c>
      <c r="L19" s="80">
        <v>2273884.770000007</v>
      </c>
    </row>
    <row r="20" spans="1:12" ht="24" customHeight="1">
      <c r="A20" s="222" t="s">
        <v>54</v>
      </c>
      <c r="B20" s="223"/>
      <c r="C20" s="223"/>
      <c r="D20" s="223"/>
      <c r="E20" s="224"/>
      <c r="F20" s="8">
        <v>137</v>
      </c>
      <c r="G20" s="78">
        <v>0</v>
      </c>
      <c r="H20" s="79">
        <v>17101150.14</v>
      </c>
      <c r="I20" s="80">
        <v>17101150.14</v>
      </c>
      <c r="J20" s="78">
        <v>0</v>
      </c>
      <c r="K20" s="79">
        <v>11494352.69</v>
      </c>
      <c r="L20" s="80">
        <v>11494352.69</v>
      </c>
    </row>
    <row r="21" spans="1:12" ht="12.75">
      <c r="A21" s="222" t="s">
        <v>243</v>
      </c>
      <c r="B21" s="223"/>
      <c r="C21" s="223"/>
      <c r="D21" s="223"/>
      <c r="E21" s="224"/>
      <c r="F21" s="8">
        <v>138</v>
      </c>
      <c r="G21" s="78">
        <v>0</v>
      </c>
      <c r="H21" s="79">
        <v>91508.48</v>
      </c>
      <c r="I21" s="80">
        <v>91508.48</v>
      </c>
      <c r="J21" s="78">
        <v>0</v>
      </c>
      <c r="K21" s="79">
        <v>32616.170000000006</v>
      </c>
      <c r="L21" s="80">
        <v>32616.170000000006</v>
      </c>
    </row>
    <row r="22" spans="1:12" ht="12.75">
      <c r="A22" s="222" t="s">
        <v>244</v>
      </c>
      <c r="B22" s="223"/>
      <c r="C22" s="223"/>
      <c r="D22" s="223"/>
      <c r="E22" s="224"/>
      <c r="F22" s="8">
        <v>139</v>
      </c>
      <c r="G22" s="78">
        <v>28719626.070000008</v>
      </c>
      <c r="H22" s="79">
        <v>39848726.53999999</v>
      </c>
      <c r="I22" s="80">
        <v>68568352.61</v>
      </c>
      <c r="J22" s="78">
        <v>29010310.96000001</v>
      </c>
      <c r="K22" s="79">
        <v>33868836.56999999</v>
      </c>
      <c r="L22" s="80">
        <v>62879147.53000003</v>
      </c>
    </row>
    <row r="23" spans="1:12" ht="20.25" customHeight="1">
      <c r="A23" s="222" t="s">
        <v>272</v>
      </c>
      <c r="B23" s="223"/>
      <c r="C23" s="223"/>
      <c r="D23" s="223"/>
      <c r="E23" s="224"/>
      <c r="F23" s="8">
        <v>140</v>
      </c>
      <c r="G23" s="78">
        <v>2466892.9700000007</v>
      </c>
      <c r="H23" s="79">
        <v>8339342.509999998</v>
      </c>
      <c r="I23" s="80">
        <v>10806235.479999999</v>
      </c>
      <c r="J23" s="78">
        <v>61513.44000000018</v>
      </c>
      <c r="K23" s="79">
        <v>348926.1100000101</v>
      </c>
      <c r="L23" s="80">
        <v>410439.55000001006</v>
      </c>
    </row>
    <row r="24" spans="1:12" ht="19.5" customHeight="1">
      <c r="A24" s="222" t="s">
        <v>101</v>
      </c>
      <c r="B24" s="223"/>
      <c r="C24" s="223"/>
      <c r="D24" s="223"/>
      <c r="E24" s="224"/>
      <c r="F24" s="8">
        <v>141</v>
      </c>
      <c r="G24" s="81">
        <v>2424552.0699999994</v>
      </c>
      <c r="H24" s="82">
        <v>1204542.7999999989</v>
      </c>
      <c r="I24" s="80">
        <v>3629094.8699999982</v>
      </c>
      <c r="J24" s="81">
        <v>658483.9199999999</v>
      </c>
      <c r="K24" s="82">
        <v>1447304.3299999991</v>
      </c>
      <c r="L24" s="80">
        <v>2105788.249999999</v>
      </c>
    </row>
    <row r="25" spans="1:12" ht="12.75">
      <c r="A25" s="222" t="s">
        <v>245</v>
      </c>
      <c r="B25" s="223"/>
      <c r="C25" s="223"/>
      <c r="D25" s="223"/>
      <c r="E25" s="224"/>
      <c r="F25" s="8">
        <v>142</v>
      </c>
      <c r="G25" s="78">
        <v>2039896.3199999998</v>
      </c>
      <c r="H25" s="79">
        <v>1214380.6399999997</v>
      </c>
      <c r="I25" s="80">
        <v>3254276.9599999995</v>
      </c>
      <c r="J25" s="78">
        <v>531510.8699999999</v>
      </c>
      <c r="K25" s="79">
        <v>1409883.4499999993</v>
      </c>
      <c r="L25" s="80">
        <v>1941394.3199999994</v>
      </c>
    </row>
    <row r="26" spans="1:12" ht="12.75">
      <c r="A26" s="222" t="s">
        <v>246</v>
      </c>
      <c r="B26" s="223"/>
      <c r="C26" s="223"/>
      <c r="D26" s="223"/>
      <c r="E26" s="224"/>
      <c r="F26" s="8">
        <v>143</v>
      </c>
      <c r="G26" s="78">
        <v>380999.9999999999</v>
      </c>
      <c r="H26" s="79">
        <v>-9837.840000000084</v>
      </c>
      <c r="I26" s="80">
        <v>371162.1599999998</v>
      </c>
      <c r="J26" s="78">
        <v>126973.05000000005</v>
      </c>
      <c r="K26" s="79">
        <v>0</v>
      </c>
      <c r="L26" s="80">
        <v>126973.05000000005</v>
      </c>
    </row>
    <row r="27" spans="1:12" ht="12.75">
      <c r="A27" s="222" t="s">
        <v>7</v>
      </c>
      <c r="B27" s="223"/>
      <c r="C27" s="223"/>
      <c r="D27" s="223"/>
      <c r="E27" s="224"/>
      <c r="F27" s="8">
        <v>144</v>
      </c>
      <c r="G27" s="78">
        <v>3655.75</v>
      </c>
      <c r="H27" s="79">
        <v>0</v>
      </c>
      <c r="I27" s="80">
        <v>3655.75</v>
      </c>
      <c r="J27" s="78">
        <v>0</v>
      </c>
      <c r="K27" s="79">
        <v>37420.88</v>
      </c>
      <c r="L27" s="80">
        <v>37420.88</v>
      </c>
    </row>
    <row r="28" spans="1:12" ht="12.75">
      <c r="A28" s="222" t="s">
        <v>8</v>
      </c>
      <c r="B28" s="223"/>
      <c r="C28" s="223"/>
      <c r="D28" s="223"/>
      <c r="E28" s="224"/>
      <c r="F28" s="8">
        <v>145</v>
      </c>
      <c r="G28" s="78">
        <v>3829830.9299999997</v>
      </c>
      <c r="H28" s="79">
        <v>4502517.05</v>
      </c>
      <c r="I28" s="80">
        <v>8332347.9799999995</v>
      </c>
      <c r="J28" s="78">
        <v>4149164.6799999997</v>
      </c>
      <c r="K28" s="79">
        <v>1750147.7300000098</v>
      </c>
      <c r="L28" s="80">
        <v>5899312.410000011</v>
      </c>
    </row>
    <row r="29" spans="1:12" ht="12.75">
      <c r="A29" s="222" t="s">
        <v>9</v>
      </c>
      <c r="B29" s="223"/>
      <c r="C29" s="223"/>
      <c r="D29" s="223"/>
      <c r="E29" s="224"/>
      <c r="F29" s="8">
        <v>146</v>
      </c>
      <c r="G29" s="78">
        <v>54676.66</v>
      </c>
      <c r="H29" s="79">
        <v>27299782.400000002</v>
      </c>
      <c r="I29" s="80">
        <v>27354459.060000002</v>
      </c>
      <c r="J29" s="78">
        <v>119144.37999999995</v>
      </c>
      <c r="K29" s="79">
        <v>9707153.49</v>
      </c>
      <c r="L29" s="80">
        <v>9826297.870000001</v>
      </c>
    </row>
    <row r="30" spans="1:12" ht="12.75">
      <c r="A30" s="225" t="s">
        <v>10</v>
      </c>
      <c r="B30" s="223"/>
      <c r="C30" s="223"/>
      <c r="D30" s="223"/>
      <c r="E30" s="224"/>
      <c r="F30" s="8">
        <v>147</v>
      </c>
      <c r="G30" s="78">
        <v>5720.170000000002</v>
      </c>
      <c r="H30" s="79">
        <v>6276758.870000005</v>
      </c>
      <c r="I30" s="80">
        <v>6282479.040000005</v>
      </c>
      <c r="J30" s="78">
        <v>2438.7299999999996</v>
      </c>
      <c r="K30" s="79">
        <v>6524689.909999996</v>
      </c>
      <c r="L30" s="80">
        <v>6527128.639999993</v>
      </c>
    </row>
    <row r="31" spans="1:12" ht="21.75" customHeight="1">
      <c r="A31" s="225" t="s">
        <v>11</v>
      </c>
      <c r="B31" s="223"/>
      <c r="C31" s="223"/>
      <c r="D31" s="223"/>
      <c r="E31" s="224"/>
      <c r="F31" s="8">
        <v>148</v>
      </c>
      <c r="G31" s="78">
        <v>116892.87</v>
      </c>
      <c r="H31" s="79">
        <v>7655739.939999998</v>
      </c>
      <c r="I31" s="80">
        <v>7772632.809999998</v>
      </c>
      <c r="J31" s="78">
        <v>18208.32</v>
      </c>
      <c r="K31" s="79">
        <v>3330.140000000596</v>
      </c>
      <c r="L31" s="80">
        <v>21538.460000000894</v>
      </c>
    </row>
    <row r="32" spans="1:12" ht="12.75">
      <c r="A32" s="225" t="s">
        <v>12</v>
      </c>
      <c r="B32" s="223"/>
      <c r="C32" s="223"/>
      <c r="D32" s="223"/>
      <c r="E32" s="224"/>
      <c r="F32" s="8">
        <v>149</v>
      </c>
      <c r="G32" s="78">
        <v>217984.64000000007</v>
      </c>
      <c r="H32" s="79">
        <v>69311562.63</v>
      </c>
      <c r="I32" s="80">
        <v>69529547.27</v>
      </c>
      <c r="J32" s="78">
        <v>63156.02000000002</v>
      </c>
      <c r="K32" s="79">
        <v>41714025.01999998</v>
      </c>
      <c r="L32" s="80">
        <v>41777181.03999999</v>
      </c>
    </row>
    <row r="33" spans="1:12" ht="12.75">
      <c r="A33" s="225" t="s">
        <v>102</v>
      </c>
      <c r="B33" s="223"/>
      <c r="C33" s="223"/>
      <c r="D33" s="223"/>
      <c r="E33" s="224"/>
      <c r="F33" s="8">
        <v>150</v>
      </c>
      <c r="G33" s="81">
        <v>-81419766.12</v>
      </c>
      <c r="H33" s="82">
        <v>-361857393.5700002</v>
      </c>
      <c r="I33" s="80">
        <v>-443277159.6900002</v>
      </c>
      <c r="J33" s="81">
        <v>-112868709.37999997</v>
      </c>
      <c r="K33" s="82">
        <v>-285265479.61999893</v>
      </c>
      <c r="L33" s="80">
        <v>-398134188.99999905</v>
      </c>
    </row>
    <row r="34" spans="1:12" ht="12.75">
      <c r="A34" s="222" t="s">
        <v>103</v>
      </c>
      <c r="B34" s="223"/>
      <c r="C34" s="223"/>
      <c r="D34" s="223"/>
      <c r="E34" s="224"/>
      <c r="F34" s="8">
        <v>151</v>
      </c>
      <c r="G34" s="81">
        <v>-79317962.46000001</v>
      </c>
      <c r="H34" s="82">
        <v>-405150380.1700001</v>
      </c>
      <c r="I34" s="80">
        <v>-484468342.6300001</v>
      </c>
      <c r="J34" s="81">
        <v>-108351886.69999999</v>
      </c>
      <c r="K34" s="82">
        <v>-377720689.8899989</v>
      </c>
      <c r="L34" s="80">
        <v>-486072576.58999896</v>
      </c>
    </row>
    <row r="35" spans="1:12" ht="12.75">
      <c r="A35" s="222" t="s">
        <v>13</v>
      </c>
      <c r="B35" s="223"/>
      <c r="C35" s="223"/>
      <c r="D35" s="223"/>
      <c r="E35" s="224"/>
      <c r="F35" s="8">
        <v>152</v>
      </c>
      <c r="G35" s="78">
        <v>-79318079.07999998</v>
      </c>
      <c r="H35" s="79">
        <v>-435141513.43000007</v>
      </c>
      <c r="I35" s="80">
        <v>-514459592.51000005</v>
      </c>
      <c r="J35" s="78">
        <v>-108201574.91</v>
      </c>
      <c r="K35" s="79">
        <v>-408507445.95000005</v>
      </c>
      <c r="L35" s="80">
        <v>-516709020.8599999</v>
      </c>
    </row>
    <row r="36" spans="1:12" ht="12.75">
      <c r="A36" s="222" t="s">
        <v>14</v>
      </c>
      <c r="B36" s="223"/>
      <c r="C36" s="223"/>
      <c r="D36" s="223"/>
      <c r="E36" s="224"/>
      <c r="F36" s="8">
        <v>153</v>
      </c>
      <c r="G36" s="78">
        <v>0</v>
      </c>
      <c r="H36" s="79">
        <v>234638.79000000004</v>
      </c>
      <c r="I36" s="80">
        <v>234638.79000000004</v>
      </c>
      <c r="J36" s="78">
        <v>0</v>
      </c>
      <c r="K36" s="79">
        <v>-493074.75999999995</v>
      </c>
      <c r="L36" s="80">
        <v>-493074.75999999995</v>
      </c>
    </row>
    <row r="37" spans="1:12" ht="12.75">
      <c r="A37" s="222" t="s">
        <v>15</v>
      </c>
      <c r="B37" s="223"/>
      <c r="C37" s="223"/>
      <c r="D37" s="223"/>
      <c r="E37" s="224"/>
      <c r="F37" s="8">
        <v>154</v>
      </c>
      <c r="G37" s="78">
        <v>116.6200000000099</v>
      </c>
      <c r="H37" s="79">
        <v>29756494.47</v>
      </c>
      <c r="I37" s="80">
        <v>29756611.09</v>
      </c>
      <c r="J37" s="78">
        <v>-150311.79</v>
      </c>
      <c r="K37" s="79">
        <v>31279830.820001006</v>
      </c>
      <c r="L37" s="80">
        <v>31129519.030001</v>
      </c>
    </row>
    <row r="38" spans="1:12" ht="12.75">
      <c r="A38" s="222" t="s">
        <v>104</v>
      </c>
      <c r="B38" s="223"/>
      <c r="C38" s="223"/>
      <c r="D38" s="223"/>
      <c r="E38" s="224"/>
      <c r="F38" s="8">
        <v>155</v>
      </c>
      <c r="G38" s="81">
        <v>-2101803.66</v>
      </c>
      <c r="H38" s="82">
        <v>43292986.599999994</v>
      </c>
      <c r="I38" s="80">
        <v>41191182.94</v>
      </c>
      <c r="J38" s="81">
        <v>-4516822.68</v>
      </c>
      <c r="K38" s="82">
        <v>92455210.2699999</v>
      </c>
      <c r="L38" s="80">
        <v>87938387.58999991</v>
      </c>
    </row>
    <row r="39" spans="1:12" ht="12.75">
      <c r="A39" s="222" t="s">
        <v>16</v>
      </c>
      <c r="B39" s="223"/>
      <c r="C39" s="223"/>
      <c r="D39" s="223"/>
      <c r="E39" s="224"/>
      <c r="F39" s="8">
        <v>156</v>
      </c>
      <c r="G39" s="78">
        <v>-2101803.66</v>
      </c>
      <c r="H39" s="79">
        <v>62050448.910000004</v>
      </c>
      <c r="I39" s="80">
        <v>59948645.25</v>
      </c>
      <c r="J39" s="78">
        <v>-4516822.68</v>
      </c>
      <c r="K39" s="79">
        <v>104394035.02000001</v>
      </c>
      <c r="L39" s="80">
        <v>99877212.34</v>
      </c>
    </row>
    <row r="40" spans="1:12" ht="12.75">
      <c r="A40" s="222" t="s">
        <v>17</v>
      </c>
      <c r="B40" s="223"/>
      <c r="C40" s="223"/>
      <c r="D40" s="223"/>
      <c r="E40" s="224"/>
      <c r="F40" s="8">
        <v>157</v>
      </c>
      <c r="G40" s="78">
        <v>0</v>
      </c>
      <c r="H40" s="79">
        <v>490691.24</v>
      </c>
      <c r="I40" s="80">
        <v>490691.24</v>
      </c>
      <c r="J40" s="78">
        <v>0</v>
      </c>
      <c r="K40" s="79">
        <v>-282814.62</v>
      </c>
      <c r="L40" s="80">
        <v>-282814.62</v>
      </c>
    </row>
    <row r="41" spans="1:12" ht="12.75">
      <c r="A41" s="222" t="s">
        <v>18</v>
      </c>
      <c r="B41" s="223"/>
      <c r="C41" s="223"/>
      <c r="D41" s="223"/>
      <c r="E41" s="224"/>
      <c r="F41" s="8">
        <v>158</v>
      </c>
      <c r="G41" s="78">
        <v>0</v>
      </c>
      <c r="H41" s="79">
        <v>-19248153.550000004</v>
      </c>
      <c r="I41" s="80">
        <v>-19248153.550000004</v>
      </c>
      <c r="J41" s="78">
        <v>0</v>
      </c>
      <c r="K41" s="79">
        <v>-11656010.130000103</v>
      </c>
      <c r="L41" s="80">
        <v>-11656010.130000103</v>
      </c>
    </row>
    <row r="42" spans="1:12" ht="22.5" customHeight="1">
      <c r="A42" s="225" t="s">
        <v>105</v>
      </c>
      <c r="B42" s="223"/>
      <c r="C42" s="223"/>
      <c r="D42" s="223"/>
      <c r="E42" s="224"/>
      <c r="F42" s="8">
        <v>159</v>
      </c>
      <c r="G42" s="81">
        <v>-63135761.82000001</v>
      </c>
      <c r="H42" s="82">
        <v>-10417895.649999999</v>
      </c>
      <c r="I42" s="80">
        <v>-73553657.47</v>
      </c>
      <c r="J42" s="81">
        <v>-15007833.920000002</v>
      </c>
      <c r="K42" s="82">
        <v>-9808429.629999999</v>
      </c>
      <c r="L42" s="80">
        <v>-24816263.550000004</v>
      </c>
    </row>
    <row r="43" spans="1:12" ht="21" customHeight="1">
      <c r="A43" s="222" t="s">
        <v>106</v>
      </c>
      <c r="B43" s="223"/>
      <c r="C43" s="223"/>
      <c r="D43" s="223"/>
      <c r="E43" s="224"/>
      <c r="F43" s="8">
        <v>160</v>
      </c>
      <c r="G43" s="81">
        <v>-63135761.82000001</v>
      </c>
      <c r="H43" s="82">
        <v>0</v>
      </c>
      <c r="I43" s="80">
        <v>-63135761.82000001</v>
      </c>
      <c r="J43" s="81">
        <v>-15007833.920000002</v>
      </c>
      <c r="K43" s="82">
        <v>0</v>
      </c>
      <c r="L43" s="80">
        <v>-15007833.920000002</v>
      </c>
    </row>
    <row r="44" spans="1:12" ht="12.75">
      <c r="A44" s="222" t="s">
        <v>19</v>
      </c>
      <c r="B44" s="223"/>
      <c r="C44" s="223"/>
      <c r="D44" s="223"/>
      <c r="E44" s="224"/>
      <c r="F44" s="8">
        <v>161</v>
      </c>
      <c r="G44" s="78">
        <v>-63234541.78</v>
      </c>
      <c r="H44" s="79">
        <v>0</v>
      </c>
      <c r="I44" s="80">
        <v>-63234541.78</v>
      </c>
      <c r="J44" s="78">
        <v>-15062533.350000001</v>
      </c>
      <c r="K44" s="79">
        <v>0</v>
      </c>
      <c r="L44" s="80">
        <v>-15062533.350000001</v>
      </c>
    </row>
    <row r="45" spans="1:12" ht="12.75">
      <c r="A45" s="222" t="s">
        <v>20</v>
      </c>
      <c r="B45" s="223"/>
      <c r="C45" s="223"/>
      <c r="D45" s="223"/>
      <c r="E45" s="224"/>
      <c r="F45" s="8">
        <v>162</v>
      </c>
      <c r="G45" s="78">
        <v>98779.96</v>
      </c>
      <c r="H45" s="79">
        <v>0</v>
      </c>
      <c r="I45" s="80">
        <v>98779.96</v>
      </c>
      <c r="J45" s="78">
        <v>54699.43</v>
      </c>
      <c r="K45" s="79">
        <v>0</v>
      </c>
      <c r="L45" s="80">
        <v>54699.43</v>
      </c>
    </row>
    <row r="46" spans="1:12" ht="21.75" customHeight="1">
      <c r="A46" s="222" t="s">
        <v>107</v>
      </c>
      <c r="B46" s="223"/>
      <c r="C46" s="223"/>
      <c r="D46" s="223"/>
      <c r="E46" s="224"/>
      <c r="F46" s="8">
        <v>163</v>
      </c>
      <c r="G46" s="81">
        <v>0</v>
      </c>
      <c r="H46" s="82">
        <v>-10417895.649999999</v>
      </c>
      <c r="I46" s="80">
        <v>-10417895.649999999</v>
      </c>
      <c r="J46" s="81">
        <v>0</v>
      </c>
      <c r="K46" s="82">
        <v>-9808429.629999999</v>
      </c>
      <c r="L46" s="80">
        <v>-9808429.629999999</v>
      </c>
    </row>
    <row r="47" spans="1:12" ht="12.75">
      <c r="A47" s="222" t="s">
        <v>21</v>
      </c>
      <c r="B47" s="223"/>
      <c r="C47" s="223"/>
      <c r="D47" s="223"/>
      <c r="E47" s="224"/>
      <c r="F47" s="8">
        <v>164</v>
      </c>
      <c r="G47" s="78">
        <v>0</v>
      </c>
      <c r="H47" s="79">
        <v>-10417895.649999999</v>
      </c>
      <c r="I47" s="80">
        <v>-10417895.649999999</v>
      </c>
      <c r="J47" s="78">
        <v>0</v>
      </c>
      <c r="K47" s="79">
        <v>-9808429.629999999</v>
      </c>
      <c r="L47" s="80">
        <v>-9808429.629999999</v>
      </c>
    </row>
    <row r="48" spans="1:12" ht="12.75">
      <c r="A48" s="222" t="s">
        <v>22</v>
      </c>
      <c r="B48" s="223"/>
      <c r="C48" s="223"/>
      <c r="D48" s="223"/>
      <c r="E48" s="224"/>
      <c r="F48" s="8">
        <v>165</v>
      </c>
      <c r="G48" s="78">
        <v>0</v>
      </c>
      <c r="H48" s="79">
        <v>0</v>
      </c>
      <c r="I48" s="80">
        <v>0</v>
      </c>
      <c r="J48" s="78">
        <v>0</v>
      </c>
      <c r="K48" s="79">
        <v>0</v>
      </c>
      <c r="L48" s="80">
        <v>0</v>
      </c>
    </row>
    <row r="49" spans="1:12" ht="12.75">
      <c r="A49" s="222" t="s">
        <v>23</v>
      </c>
      <c r="B49" s="223"/>
      <c r="C49" s="223"/>
      <c r="D49" s="223"/>
      <c r="E49" s="224"/>
      <c r="F49" s="8">
        <v>166</v>
      </c>
      <c r="G49" s="78">
        <v>0</v>
      </c>
      <c r="H49" s="79">
        <v>0</v>
      </c>
      <c r="I49" s="80">
        <v>0</v>
      </c>
      <c r="J49" s="78">
        <v>0</v>
      </c>
      <c r="K49" s="79">
        <v>0</v>
      </c>
      <c r="L49" s="80">
        <v>0</v>
      </c>
    </row>
    <row r="50" spans="1:12" ht="21" customHeight="1">
      <c r="A50" s="225" t="s">
        <v>209</v>
      </c>
      <c r="B50" s="223"/>
      <c r="C50" s="223"/>
      <c r="D50" s="223"/>
      <c r="E50" s="224"/>
      <c r="F50" s="8">
        <v>167</v>
      </c>
      <c r="G50" s="81">
        <v>1691449.6</v>
      </c>
      <c r="H50" s="82">
        <v>0</v>
      </c>
      <c r="I50" s="80">
        <v>1691449.6</v>
      </c>
      <c r="J50" s="81">
        <v>816559.6100000003</v>
      </c>
      <c r="K50" s="82">
        <v>0</v>
      </c>
      <c r="L50" s="80">
        <v>816559.6100000003</v>
      </c>
    </row>
    <row r="51" spans="1:12" ht="12.75">
      <c r="A51" s="222" t="s">
        <v>24</v>
      </c>
      <c r="B51" s="223"/>
      <c r="C51" s="223"/>
      <c r="D51" s="223"/>
      <c r="E51" s="224"/>
      <c r="F51" s="8">
        <v>168</v>
      </c>
      <c r="G51" s="78">
        <v>1691449.6</v>
      </c>
      <c r="H51" s="79">
        <v>0</v>
      </c>
      <c r="I51" s="80">
        <v>1691449.6</v>
      </c>
      <c r="J51" s="78">
        <v>816559.6100000003</v>
      </c>
      <c r="K51" s="79">
        <v>0</v>
      </c>
      <c r="L51" s="80">
        <v>816559.6100000003</v>
      </c>
    </row>
    <row r="52" spans="1:12" ht="12.75">
      <c r="A52" s="222" t="s">
        <v>25</v>
      </c>
      <c r="B52" s="223"/>
      <c r="C52" s="223"/>
      <c r="D52" s="223"/>
      <c r="E52" s="224"/>
      <c r="F52" s="8">
        <v>169</v>
      </c>
      <c r="G52" s="78">
        <v>0</v>
      </c>
      <c r="H52" s="79">
        <v>0</v>
      </c>
      <c r="I52" s="80">
        <v>0</v>
      </c>
      <c r="J52" s="78">
        <v>0</v>
      </c>
      <c r="K52" s="79">
        <v>0</v>
      </c>
      <c r="L52" s="80">
        <v>0</v>
      </c>
    </row>
    <row r="53" spans="1:12" ht="12.75">
      <c r="A53" s="222" t="s">
        <v>26</v>
      </c>
      <c r="B53" s="223"/>
      <c r="C53" s="223"/>
      <c r="D53" s="223"/>
      <c r="E53" s="224"/>
      <c r="F53" s="8">
        <v>170</v>
      </c>
      <c r="G53" s="78">
        <v>0</v>
      </c>
      <c r="H53" s="79">
        <v>0</v>
      </c>
      <c r="I53" s="80">
        <v>0</v>
      </c>
      <c r="J53" s="78">
        <v>0</v>
      </c>
      <c r="K53" s="79">
        <v>0</v>
      </c>
      <c r="L53" s="80">
        <v>0</v>
      </c>
    </row>
    <row r="54" spans="1:12" ht="21" customHeight="1">
      <c r="A54" s="225" t="s">
        <v>108</v>
      </c>
      <c r="B54" s="223"/>
      <c r="C54" s="223"/>
      <c r="D54" s="223"/>
      <c r="E54" s="224"/>
      <c r="F54" s="8">
        <v>171</v>
      </c>
      <c r="G54" s="81">
        <v>0</v>
      </c>
      <c r="H54" s="82">
        <v>-1125122.17</v>
      </c>
      <c r="I54" s="80">
        <v>-1125122.17</v>
      </c>
      <c r="J54" s="81">
        <v>0</v>
      </c>
      <c r="K54" s="82">
        <v>-103184.26000000001</v>
      </c>
      <c r="L54" s="80">
        <v>-103184.26000000001</v>
      </c>
    </row>
    <row r="55" spans="1:12" ht="12.75">
      <c r="A55" s="222" t="s">
        <v>27</v>
      </c>
      <c r="B55" s="223"/>
      <c r="C55" s="223"/>
      <c r="D55" s="223"/>
      <c r="E55" s="224"/>
      <c r="F55" s="8">
        <v>172</v>
      </c>
      <c r="G55" s="78">
        <v>0</v>
      </c>
      <c r="H55" s="79">
        <v>-1078225.46</v>
      </c>
      <c r="I55" s="80">
        <v>-1078225.46</v>
      </c>
      <c r="J55" s="78">
        <v>0</v>
      </c>
      <c r="K55" s="79">
        <v>-1257190.08</v>
      </c>
      <c r="L55" s="80">
        <v>-1257190.08</v>
      </c>
    </row>
    <row r="56" spans="1:12" ht="12.75">
      <c r="A56" s="222" t="s">
        <v>28</v>
      </c>
      <c r="B56" s="223"/>
      <c r="C56" s="223"/>
      <c r="D56" s="223"/>
      <c r="E56" s="224"/>
      <c r="F56" s="8">
        <v>173</v>
      </c>
      <c r="G56" s="78">
        <v>0</v>
      </c>
      <c r="H56" s="79">
        <v>-46896.71000000002</v>
      </c>
      <c r="I56" s="80">
        <v>-46896.71000000002</v>
      </c>
      <c r="J56" s="78">
        <v>0</v>
      </c>
      <c r="K56" s="79">
        <v>1154005.82</v>
      </c>
      <c r="L56" s="80">
        <v>1154005.82</v>
      </c>
    </row>
    <row r="57" spans="1:12" ht="21" customHeight="1">
      <c r="A57" s="225" t="s">
        <v>109</v>
      </c>
      <c r="B57" s="223"/>
      <c r="C57" s="223"/>
      <c r="D57" s="223"/>
      <c r="E57" s="224"/>
      <c r="F57" s="8">
        <v>174</v>
      </c>
      <c r="G57" s="81">
        <v>-29410712.699999988</v>
      </c>
      <c r="H57" s="82">
        <v>-269856082.3700001</v>
      </c>
      <c r="I57" s="80">
        <v>-299266795.0700001</v>
      </c>
      <c r="J57" s="81">
        <v>-33407092.370000005</v>
      </c>
      <c r="K57" s="82">
        <v>-326733094.4399998</v>
      </c>
      <c r="L57" s="80">
        <v>-360140186.8099997</v>
      </c>
    </row>
    <row r="58" spans="1:12" ht="12.75">
      <c r="A58" s="222" t="s">
        <v>110</v>
      </c>
      <c r="B58" s="223"/>
      <c r="C58" s="223"/>
      <c r="D58" s="223"/>
      <c r="E58" s="224"/>
      <c r="F58" s="8">
        <v>175</v>
      </c>
      <c r="G58" s="81">
        <v>-8909591.11</v>
      </c>
      <c r="H58" s="82">
        <v>-83257606.00000003</v>
      </c>
      <c r="I58" s="80">
        <v>-92167197.11000003</v>
      </c>
      <c r="J58" s="81">
        <v>-9489301.229999997</v>
      </c>
      <c r="K58" s="82">
        <v>-94915614.11999995</v>
      </c>
      <c r="L58" s="80">
        <v>-104404915.3499999</v>
      </c>
    </row>
    <row r="59" spans="1:12" ht="12.75">
      <c r="A59" s="222" t="s">
        <v>29</v>
      </c>
      <c r="B59" s="223"/>
      <c r="C59" s="223"/>
      <c r="D59" s="223"/>
      <c r="E59" s="224"/>
      <c r="F59" s="8">
        <v>176</v>
      </c>
      <c r="G59" s="78">
        <v>-6814362.569999998</v>
      </c>
      <c r="H59" s="79">
        <v>-51833261.21000001</v>
      </c>
      <c r="I59" s="80">
        <v>-58647623.78000001</v>
      </c>
      <c r="J59" s="78">
        <v>-6821007.380000001</v>
      </c>
      <c r="K59" s="79">
        <v>-50567425.79999998</v>
      </c>
      <c r="L59" s="80">
        <v>-57388433.17999998</v>
      </c>
    </row>
    <row r="60" spans="1:12" ht="12.75">
      <c r="A60" s="222" t="s">
        <v>30</v>
      </c>
      <c r="B60" s="223"/>
      <c r="C60" s="223"/>
      <c r="D60" s="223"/>
      <c r="E60" s="224"/>
      <c r="F60" s="8">
        <v>177</v>
      </c>
      <c r="G60" s="78">
        <v>-2095228.54</v>
      </c>
      <c r="H60" s="79">
        <v>-28266614.650000006</v>
      </c>
      <c r="I60" s="80">
        <v>-30361843.190000005</v>
      </c>
      <c r="J60" s="78">
        <v>-2668293.8499999996</v>
      </c>
      <c r="K60" s="79">
        <v>-32983159</v>
      </c>
      <c r="L60" s="80">
        <v>-35651452.85000001</v>
      </c>
    </row>
    <row r="61" spans="1:12" ht="12.75">
      <c r="A61" s="222" t="s">
        <v>31</v>
      </c>
      <c r="B61" s="223"/>
      <c r="C61" s="223"/>
      <c r="D61" s="223"/>
      <c r="E61" s="224"/>
      <c r="F61" s="8">
        <v>178</v>
      </c>
      <c r="G61" s="78">
        <v>0</v>
      </c>
      <c r="H61" s="79">
        <v>-3157730.1399999997</v>
      </c>
      <c r="I61" s="80">
        <v>-3157730.1399999997</v>
      </c>
      <c r="J61" s="78">
        <v>0</v>
      </c>
      <c r="K61" s="79">
        <v>-11365029.32</v>
      </c>
      <c r="L61" s="80">
        <v>-11365029.32</v>
      </c>
    </row>
    <row r="62" spans="1:12" ht="24" customHeight="1">
      <c r="A62" s="222" t="s">
        <v>111</v>
      </c>
      <c r="B62" s="223"/>
      <c r="C62" s="223"/>
      <c r="D62" s="223"/>
      <c r="E62" s="224"/>
      <c r="F62" s="8">
        <v>179</v>
      </c>
      <c r="G62" s="81">
        <v>-20501121.590000004</v>
      </c>
      <c r="H62" s="82">
        <v>-186598476.37</v>
      </c>
      <c r="I62" s="80">
        <v>-207099597.96</v>
      </c>
      <c r="J62" s="81">
        <v>-23917791.14</v>
      </c>
      <c r="K62" s="82">
        <v>-231817480.31999993</v>
      </c>
      <c r="L62" s="80">
        <v>-255735271.45999992</v>
      </c>
    </row>
    <row r="63" spans="1:12" ht="12.75">
      <c r="A63" s="222" t="s">
        <v>32</v>
      </c>
      <c r="B63" s="223"/>
      <c r="C63" s="223"/>
      <c r="D63" s="223"/>
      <c r="E63" s="224"/>
      <c r="F63" s="8">
        <v>180</v>
      </c>
      <c r="G63" s="78">
        <v>-510078.07000000007</v>
      </c>
      <c r="H63" s="79">
        <v>-17701397.300000004</v>
      </c>
      <c r="I63" s="80">
        <v>-18211475.370000005</v>
      </c>
      <c r="J63" s="78">
        <v>-561615.7900000003</v>
      </c>
      <c r="K63" s="79">
        <v>-14330009.14</v>
      </c>
      <c r="L63" s="80">
        <v>-14891624.93</v>
      </c>
    </row>
    <row r="64" spans="1:12" ht="12.75">
      <c r="A64" s="222" t="s">
        <v>47</v>
      </c>
      <c r="B64" s="223"/>
      <c r="C64" s="223"/>
      <c r="D64" s="223"/>
      <c r="E64" s="224"/>
      <c r="F64" s="8">
        <v>181</v>
      </c>
      <c r="G64" s="78">
        <v>-11074374.020000003</v>
      </c>
      <c r="H64" s="79">
        <v>-92515254.60000002</v>
      </c>
      <c r="I64" s="80">
        <v>-103589628.62000003</v>
      </c>
      <c r="J64" s="78">
        <v>-11199171.090000004</v>
      </c>
      <c r="K64" s="79">
        <v>-93820591.63</v>
      </c>
      <c r="L64" s="80">
        <v>-105019762.71999997</v>
      </c>
    </row>
    <row r="65" spans="1:12" ht="12.75">
      <c r="A65" s="222" t="s">
        <v>48</v>
      </c>
      <c r="B65" s="223"/>
      <c r="C65" s="223"/>
      <c r="D65" s="223"/>
      <c r="E65" s="224"/>
      <c r="F65" s="8">
        <v>182</v>
      </c>
      <c r="G65" s="78">
        <v>-8916669.499999996</v>
      </c>
      <c r="H65" s="79">
        <v>-76381824.47</v>
      </c>
      <c r="I65" s="80">
        <v>-85298493.97</v>
      </c>
      <c r="J65" s="78">
        <v>-12157004.259999998</v>
      </c>
      <c r="K65" s="79">
        <v>-123666879.54999998</v>
      </c>
      <c r="L65" s="80">
        <v>-135823883.80999994</v>
      </c>
    </row>
    <row r="66" spans="1:12" ht="12.75">
      <c r="A66" s="225" t="s">
        <v>112</v>
      </c>
      <c r="B66" s="223"/>
      <c r="C66" s="223"/>
      <c r="D66" s="223"/>
      <c r="E66" s="224"/>
      <c r="F66" s="8">
        <v>183</v>
      </c>
      <c r="G66" s="81">
        <v>3137605.950000003</v>
      </c>
      <c r="H66" s="82">
        <v>-25718474.15000002</v>
      </c>
      <c r="I66" s="80">
        <v>-22580868.200000018</v>
      </c>
      <c r="J66" s="81">
        <v>26781.800000000745</v>
      </c>
      <c r="K66" s="82">
        <v>-123716623.04999997</v>
      </c>
      <c r="L66" s="80">
        <v>-123689841.24999996</v>
      </c>
    </row>
    <row r="67" spans="1:12" ht="21" customHeight="1">
      <c r="A67" s="222" t="s">
        <v>219</v>
      </c>
      <c r="B67" s="223"/>
      <c r="C67" s="223"/>
      <c r="D67" s="223"/>
      <c r="E67" s="224"/>
      <c r="F67" s="8">
        <v>184</v>
      </c>
      <c r="G67" s="78">
        <v>0</v>
      </c>
      <c r="H67" s="79">
        <v>0</v>
      </c>
      <c r="I67" s="80">
        <v>0</v>
      </c>
      <c r="J67" s="78">
        <v>0</v>
      </c>
      <c r="K67" s="79">
        <v>0</v>
      </c>
      <c r="L67" s="80">
        <v>0</v>
      </c>
    </row>
    <row r="68" spans="1:12" ht="12.75">
      <c r="A68" s="222" t="s">
        <v>49</v>
      </c>
      <c r="B68" s="223"/>
      <c r="C68" s="223"/>
      <c r="D68" s="223"/>
      <c r="E68" s="224"/>
      <c r="F68" s="8">
        <v>185</v>
      </c>
      <c r="G68" s="78">
        <v>-7268.769999999997</v>
      </c>
      <c r="H68" s="79">
        <v>-27663.93</v>
      </c>
      <c r="I68" s="80">
        <v>-34932.7</v>
      </c>
      <c r="J68" s="78">
        <v>-7249.7800000000025</v>
      </c>
      <c r="K68" s="79">
        <v>-59009.610000001005</v>
      </c>
      <c r="L68" s="80">
        <v>-66259.39000000097</v>
      </c>
    </row>
    <row r="69" spans="1:12" ht="12.75">
      <c r="A69" s="222" t="s">
        <v>206</v>
      </c>
      <c r="B69" s="223"/>
      <c r="C69" s="223"/>
      <c r="D69" s="223"/>
      <c r="E69" s="224"/>
      <c r="F69" s="8">
        <v>186</v>
      </c>
      <c r="G69" s="78">
        <v>-5980270.819999997</v>
      </c>
      <c r="H69" s="79">
        <v>-44453225.89</v>
      </c>
      <c r="I69" s="80">
        <v>-50433496.70999999</v>
      </c>
      <c r="J69" s="78">
        <v>-287506.5</v>
      </c>
      <c r="K69" s="79">
        <v>-44720564.199999996</v>
      </c>
      <c r="L69" s="80">
        <v>-45008070.699999996</v>
      </c>
    </row>
    <row r="70" spans="1:12" ht="23.25" customHeight="1">
      <c r="A70" s="222" t="s">
        <v>252</v>
      </c>
      <c r="B70" s="223"/>
      <c r="C70" s="223"/>
      <c r="D70" s="223"/>
      <c r="E70" s="224"/>
      <c r="F70" s="8">
        <v>187</v>
      </c>
      <c r="G70" s="78">
        <v>-31694.119999999646</v>
      </c>
      <c r="H70" s="79">
        <v>199680.18000000002</v>
      </c>
      <c r="I70" s="80">
        <v>167986.06000000038</v>
      </c>
      <c r="J70" s="78">
        <v>-188867.59999999963</v>
      </c>
      <c r="K70" s="79">
        <v>-691784.8500000009</v>
      </c>
      <c r="L70" s="80">
        <v>-880652.4500000007</v>
      </c>
    </row>
    <row r="71" spans="1:12" ht="19.5" customHeight="1">
      <c r="A71" s="222" t="s">
        <v>253</v>
      </c>
      <c r="B71" s="223"/>
      <c r="C71" s="223"/>
      <c r="D71" s="223"/>
      <c r="E71" s="224"/>
      <c r="F71" s="8">
        <v>188</v>
      </c>
      <c r="G71" s="78">
        <v>-276064.78</v>
      </c>
      <c r="H71" s="79">
        <v>-3012345.12</v>
      </c>
      <c r="I71" s="80">
        <v>-3288409.9000000004</v>
      </c>
      <c r="J71" s="78">
        <v>652208.1700000004</v>
      </c>
      <c r="K71" s="79">
        <v>-3872842.66</v>
      </c>
      <c r="L71" s="80">
        <v>-3220634.49</v>
      </c>
    </row>
    <row r="72" spans="1:12" ht="12.75">
      <c r="A72" s="222" t="s">
        <v>255</v>
      </c>
      <c r="B72" s="223"/>
      <c r="C72" s="223"/>
      <c r="D72" s="223"/>
      <c r="E72" s="224"/>
      <c r="F72" s="8">
        <v>189</v>
      </c>
      <c r="G72" s="78">
        <v>9575580.94</v>
      </c>
      <c r="H72" s="79">
        <v>3618344.2300000004</v>
      </c>
      <c r="I72" s="80">
        <v>13193925.17</v>
      </c>
      <c r="J72" s="78">
        <v>0</v>
      </c>
      <c r="K72" s="79">
        <v>0</v>
      </c>
      <c r="L72" s="80">
        <v>0</v>
      </c>
    </row>
    <row r="73" spans="1:12" ht="12.75">
      <c r="A73" s="222" t="s">
        <v>254</v>
      </c>
      <c r="B73" s="223"/>
      <c r="C73" s="223"/>
      <c r="D73" s="223"/>
      <c r="E73" s="224"/>
      <c r="F73" s="8">
        <v>190</v>
      </c>
      <c r="G73" s="78">
        <v>-142676.5</v>
      </c>
      <c r="H73" s="79">
        <v>17956736.379999995</v>
      </c>
      <c r="I73" s="80">
        <v>17814059.879999995</v>
      </c>
      <c r="J73" s="78">
        <v>-141802.49</v>
      </c>
      <c r="K73" s="79">
        <v>-74372421.72999999</v>
      </c>
      <c r="L73" s="80">
        <v>-74514224.22</v>
      </c>
    </row>
    <row r="74" spans="1:12" ht="24.75" customHeight="1">
      <c r="A74" s="225" t="s">
        <v>113</v>
      </c>
      <c r="B74" s="223"/>
      <c r="C74" s="223"/>
      <c r="D74" s="223"/>
      <c r="E74" s="224"/>
      <c r="F74" s="8">
        <v>191</v>
      </c>
      <c r="G74" s="81">
        <v>-103874.45000000001</v>
      </c>
      <c r="H74" s="82">
        <v>-24684688.25</v>
      </c>
      <c r="I74" s="80">
        <v>-24788562.7</v>
      </c>
      <c r="J74" s="81">
        <v>-165969.94</v>
      </c>
      <c r="K74" s="82">
        <v>-38389971.280000016</v>
      </c>
      <c r="L74" s="80">
        <v>-38555941.22000002</v>
      </c>
    </row>
    <row r="75" spans="1:12" ht="12.75">
      <c r="A75" s="222" t="s">
        <v>50</v>
      </c>
      <c r="B75" s="223"/>
      <c r="C75" s="223"/>
      <c r="D75" s="223"/>
      <c r="E75" s="224"/>
      <c r="F75" s="8">
        <v>192</v>
      </c>
      <c r="G75" s="78">
        <v>0</v>
      </c>
      <c r="H75" s="79">
        <v>-1630616.9699999997</v>
      </c>
      <c r="I75" s="80">
        <v>-1630616.9699999997</v>
      </c>
      <c r="J75" s="78">
        <v>0</v>
      </c>
      <c r="K75" s="79">
        <v>-3417705.0999999996</v>
      </c>
      <c r="L75" s="80">
        <v>-3417705.0999999996</v>
      </c>
    </row>
    <row r="76" spans="1:12" ht="12.75">
      <c r="A76" s="222" t="s">
        <v>51</v>
      </c>
      <c r="B76" s="223"/>
      <c r="C76" s="223"/>
      <c r="D76" s="223"/>
      <c r="E76" s="224"/>
      <c r="F76" s="8">
        <v>193</v>
      </c>
      <c r="G76" s="78">
        <v>-103874.45000000001</v>
      </c>
      <c r="H76" s="79">
        <v>-23054071.28</v>
      </c>
      <c r="I76" s="80">
        <v>-23157945.73</v>
      </c>
      <c r="J76" s="78">
        <v>-165969.94</v>
      </c>
      <c r="K76" s="79">
        <v>-34972266.18000001</v>
      </c>
      <c r="L76" s="80">
        <v>-35138236.12000001</v>
      </c>
    </row>
    <row r="77" spans="1:12" ht="12.75">
      <c r="A77" s="225" t="s">
        <v>59</v>
      </c>
      <c r="B77" s="223"/>
      <c r="C77" s="223"/>
      <c r="D77" s="223"/>
      <c r="E77" s="224"/>
      <c r="F77" s="8">
        <v>194</v>
      </c>
      <c r="G77" s="78">
        <v>0</v>
      </c>
      <c r="H77" s="79">
        <v>-58073318.95999999</v>
      </c>
      <c r="I77" s="80">
        <v>-58073318.95999999</v>
      </c>
      <c r="J77" s="78">
        <v>-676631.89</v>
      </c>
      <c r="K77" s="79">
        <v>-32987032.21000001</v>
      </c>
      <c r="L77" s="80">
        <v>-33663664.10000001</v>
      </c>
    </row>
    <row r="78" spans="1:12" ht="48" customHeight="1">
      <c r="A78" s="225" t="s">
        <v>362</v>
      </c>
      <c r="B78" s="223"/>
      <c r="C78" s="223"/>
      <c r="D78" s="223"/>
      <c r="E78" s="224"/>
      <c r="F78" s="8">
        <v>195</v>
      </c>
      <c r="G78" s="81">
        <v>2862809.7299999017</v>
      </c>
      <c r="H78" s="82">
        <v>16832937.830001935</v>
      </c>
      <c r="I78" s="80">
        <v>19695747.560001835</v>
      </c>
      <c r="J78" s="81">
        <v>1470160.2400000282</v>
      </c>
      <c r="K78" s="82">
        <v>-115292097.2699895</v>
      </c>
      <c r="L78" s="80">
        <v>-113821937.02998947</v>
      </c>
    </row>
    <row r="79" spans="1:12" ht="12.75">
      <c r="A79" s="225" t="s">
        <v>114</v>
      </c>
      <c r="B79" s="223"/>
      <c r="C79" s="223"/>
      <c r="D79" s="223"/>
      <c r="E79" s="224"/>
      <c r="F79" s="8">
        <v>196</v>
      </c>
      <c r="G79" s="81">
        <v>-2808566.2499999995</v>
      </c>
      <c r="H79" s="82">
        <v>-2679755.9299999997</v>
      </c>
      <c r="I79" s="80">
        <v>-5488322.18</v>
      </c>
      <c r="J79" s="81">
        <v>-165715.24</v>
      </c>
      <c r="K79" s="82">
        <v>21931361.35</v>
      </c>
      <c r="L79" s="80">
        <v>21765646.110000003</v>
      </c>
    </row>
    <row r="80" spans="1:12" ht="12.75">
      <c r="A80" s="222" t="s">
        <v>52</v>
      </c>
      <c r="B80" s="223"/>
      <c r="C80" s="223"/>
      <c r="D80" s="223"/>
      <c r="E80" s="224"/>
      <c r="F80" s="8">
        <v>197</v>
      </c>
      <c r="G80" s="78">
        <v>-3037918.9499999997</v>
      </c>
      <c r="H80" s="79">
        <v>-14042718.68</v>
      </c>
      <c r="I80" s="80">
        <v>-17080637.63</v>
      </c>
      <c r="J80" s="78">
        <v>-165715.24</v>
      </c>
      <c r="K80" s="79">
        <v>14567675.07</v>
      </c>
      <c r="L80" s="80">
        <v>14401959.830000002</v>
      </c>
    </row>
    <row r="81" spans="1:12" ht="12.75">
      <c r="A81" s="222" t="s">
        <v>53</v>
      </c>
      <c r="B81" s="223"/>
      <c r="C81" s="223"/>
      <c r="D81" s="223"/>
      <c r="E81" s="224"/>
      <c r="F81" s="8">
        <v>198</v>
      </c>
      <c r="G81" s="78">
        <v>229352.7</v>
      </c>
      <c r="H81" s="79">
        <v>11362962.75</v>
      </c>
      <c r="I81" s="80">
        <v>11592315.45</v>
      </c>
      <c r="J81" s="78">
        <v>0</v>
      </c>
      <c r="K81" s="79">
        <v>7363686.28</v>
      </c>
      <c r="L81" s="80">
        <v>7363686.28</v>
      </c>
    </row>
    <row r="82" spans="1:12" ht="21" customHeight="1">
      <c r="A82" s="225" t="s">
        <v>208</v>
      </c>
      <c r="B82" s="223"/>
      <c r="C82" s="223"/>
      <c r="D82" s="223"/>
      <c r="E82" s="224"/>
      <c r="F82" s="8">
        <v>199</v>
      </c>
      <c r="G82" s="81">
        <v>54243.47999990173</v>
      </c>
      <c r="H82" s="82">
        <v>14153181.900001943</v>
      </c>
      <c r="I82" s="80">
        <v>14207425.380001845</v>
      </c>
      <c r="J82" s="81">
        <v>1304445.000000028</v>
      </c>
      <c r="K82" s="82">
        <v>-93360735.9199895</v>
      </c>
      <c r="L82" s="80">
        <v>-92056290.91998947</v>
      </c>
    </row>
    <row r="83" spans="1:12" ht="12.75">
      <c r="A83" s="225" t="s">
        <v>256</v>
      </c>
      <c r="B83" s="226"/>
      <c r="C83" s="226"/>
      <c r="D83" s="226"/>
      <c r="E83" s="227"/>
      <c r="F83" s="8">
        <v>200</v>
      </c>
      <c r="G83" s="78">
        <v>114501.98000005074</v>
      </c>
      <c r="H83" s="79">
        <v>13793329.955061242</v>
      </c>
      <c r="I83" s="80">
        <v>13907831.935061293</v>
      </c>
      <c r="J83" s="78">
        <v>1133571.324305093</v>
      </c>
      <c r="K83" s="79">
        <v>-93411462.07119521</v>
      </c>
      <c r="L83" s="80">
        <v>-92277890.74689011</v>
      </c>
    </row>
    <row r="84" spans="1:12" ht="12.75">
      <c r="A84" s="225" t="s">
        <v>257</v>
      </c>
      <c r="B84" s="226"/>
      <c r="C84" s="226"/>
      <c r="D84" s="226"/>
      <c r="E84" s="227"/>
      <c r="F84" s="8">
        <v>201</v>
      </c>
      <c r="G84" s="78">
        <v>-60258.27000000002</v>
      </c>
      <c r="H84" s="79">
        <v>359851.705814003</v>
      </c>
      <c r="I84" s="80">
        <v>299593.435814003</v>
      </c>
      <c r="J84" s="78">
        <v>170873.68569499895</v>
      </c>
      <c r="K84" s="79">
        <v>50726.15119502996</v>
      </c>
      <c r="L84" s="80">
        <v>221599.8368900288</v>
      </c>
    </row>
    <row r="85" spans="1:12" ht="12.75">
      <c r="A85" s="225" t="s">
        <v>262</v>
      </c>
      <c r="B85" s="226"/>
      <c r="C85" s="226"/>
      <c r="D85" s="226"/>
      <c r="E85" s="226"/>
      <c r="F85" s="8">
        <v>202</v>
      </c>
      <c r="G85" s="79">
        <v>172103869.26999992</v>
      </c>
      <c r="H85" s="79">
        <v>768565912.9500022</v>
      </c>
      <c r="I85" s="136">
        <v>940669782.2200022</v>
      </c>
      <c r="J85" s="135">
        <v>162753056.32999998</v>
      </c>
      <c r="K85" s="79">
        <v>701711717.2200093</v>
      </c>
      <c r="L85" s="87">
        <v>864464773.5500093</v>
      </c>
    </row>
    <row r="86" spans="1:12" ht="12.75">
      <c r="A86" s="225" t="s">
        <v>263</v>
      </c>
      <c r="B86" s="226"/>
      <c r="C86" s="226"/>
      <c r="D86" s="226"/>
      <c r="E86" s="226"/>
      <c r="F86" s="8">
        <v>203</v>
      </c>
      <c r="G86" s="79">
        <v>-172049625.79000008</v>
      </c>
      <c r="H86" s="79">
        <v>-754412731.05</v>
      </c>
      <c r="I86" s="136">
        <v>-926462356.84</v>
      </c>
      <c r="J86" s="86">
        <v>-161448611.33000004</v>
      </c>
      <c r="K86" s="79">
        <v>-795072453.1399984</v>
      </c>
      <c r="L86" s="79">
        <v>-956521064.4699988</v>
      </c>
    </row>
    <row r="87" spans="1:12" ht="12.75">
      <c r="A87" s="225" t="s">
        <v>406</v>
      </c>
      <c r="B87" s="223"/>
      <c r="C87" s="223"/>
      <c r="D87" s="223"/>
      <c r="E87" s="223"/>
      <c r="F87" s="8">
        <v>204</v>
      </c>
      <c r="G87" s="79">
        <v>-2015361.62</v>
      </c>
      <c r="H87" s="79">
        <v>-11552902.871567</v>
      </c>
      <c r="I87" s="136">
        <v>-13568264.491567</v>
      </c>
      <c r="J87" s="86">
        <v>2247553.1899999995</v>
      </c>
      <c r="K87" s="79">
        <v>-313919764.68</v>
      </c>
      <c r="L87" s="79">
        <v>-311672211.49</v>
      </c>
    </row>
    <row r="88" spans="1:12" ht="19.5" customHeight="1">
      <c r="A88" s="222" t="s">
        <v>264</v>
      </c>
      <c r="B88" s="223"/>
      <c r="C88" s="223"/>
      <c r="D88" s="223"/>
      <c r="E88" s="223"/>
      <c r="F88" s="8">
        <v>205</v>
      </c>
      <c r="G88" s="78">
        <v>0</v>
      </c>
      <c r="H88" s="79">
        <v>-3563971</v>
      </c>
      <c r="I88" s="136">
        <v>-3563971</v>
      </c>
      <c r="J88" s="86">
        <v>0</v>
      </c>
      <c r="K88" s="79">
        <v>-10821709</v>
      </c>
      <c r="L88" s="79">
        <v>-10821709</v>
      </c>
    </row>
    <row r="89" spans="1:12" ht="23.25" customHeight="1">
      <c r="A89" s="222" t="s">
        <v>265</v>
      </c>
      <c r="B89" s="223"/>
      <c r="C89" s="223"/>
      <c r="D89" s="223"/>
      <c r="E89" s="223"/>
      <c r="F89" s="8">
        <v>206</v>
      </c>
      <c r="G89" s="78">
        <v>-2015361.62</v>
      </c>
      <c r="H89" s="79">
        <v>-4210498.23</v>
      </c>
      <c r="I89" s="136">
        <v>-6225859.850000001</v>
      </c>
      <c r="J89" s="78">
        <v>2247553.1899999995</v>
      </c>
      <c r="K89" s="79">
        <v>42511410.129999995</v>
      </c>
      <c r="L89" s="79">
        <v>44758963.32</v>
      </c>
    </row>
    <row r="90" spans="1:12" ht="21.75" customHeight="1">
      <c r="A90" s="222" t="s">
        <v>266</v>
      </c>
      <c r="B90" s="223"/>
      <c r="C90" s="223"/>
      <c r="D90" s="223"/>
      <c r="E90" s="223"/>
      <c r="F90" s="8">
        <v>207</v>
      </c>
      <c r="G90" s="78">
        <v>0</v>
      </c>
      <c r="H90" s="79">
        <v>-3778433.641567</v>
      </c>
      <c r="I90" s="136">
        <v>-3778433.641567</v>
      </c>
      <c r="J90" s="78">
        <v>0</v>
      </c>
      <c r="K90" s="79">
        <v>-345609465.81</v>
      </c>
      <c r="L90" s="79">
        <v>-345609465.81</v>
      </c>
    </row>
    <row r="91" spans="1:12" ht="21" customHeight="1">
      <c r="A91" s="222" t="s">
        <v>267</v>
      </c>
      <c r="B91" s="223"/>
      <c r="C91" s="223"/>
      <c r="D91" s="223"/>
      <c r="E91" s="223"/>
      <c r="F91" s="8">
        <v>208</v>
      </c>
      <c r="G91" s="78">
        <v>0</v>
      </c>
      <c r="H91" s="79">
        <v>0</v>
      </c>
      <c r="I91" s="136">
        <v>0</v>
      </c>
      <c r="J91" s="78">
        <v>0</v>
      </c>
      <c r="K91" s="79">
        <v>0</v>
      </c>
      <c r="L91" s="79">
        <v>0</v>
      </c>
    </row>
    <row r="92" spans="1:12" ht="12.75">
      <c r="A92" s="222" t="s">
        <v>268</v>
      </c>
      <c r="B92" s="223"/>
      <c r="C92" s="223"/>
      <c r="D92" s="223"/>
      <c r="E92" s="223"/>
      <c r="F92" s="8">
        <v>209</v>
      </c>
      <c r="G92" s="78">
        <v>0</v>
      </c>
      <c r="H92" s="79">
        <v>0</v>
      </c>
      <c r="I92" s="136">
        <v>0</v>
      </c>
      <c r="J92" s="78">
        <v>0</v>
      </c>
      <c r="K92" s="79">
        <v>0</v>
      </c>
      <c r="L92" s="79">
        <v>0</v>
      </c>
    </row>
    <row r="93" spans="1:12" ht="22.5" customHeight="1">
      <c r="A93" s="222" t="s">
        <v>269</v>
      </c>
      <c r="B93" s="223"/>
      <c r="C93" s="223"/>
      <c r="D93" s="223"/>
      <c r="E93" s="223"/>
      <c r="F93" s="8">
        <v>210</v>
      </c>
      <c r="G93" s="78">
        <v>0</v>
      </c>
      <c r="H93" s="79">
        <v>0</v>
      </c>
      <c r="I93" s="136">
        <v>0</v>
      </c>
      <c r="J93" s="78">
        <v>0</v>
      </c>
      <c r="K93" s="79">
        <v>0</v>
      </c>
      <c r="L93" s="79">
        <v>0</v>
      </c>
    </row>
    <row r="94" spans="1:12" ht="12.75">
      <c r="A94" s="222" t="s">
        <v>270</v>
      </c>
      <c r="B94" s="223"/>
      <c r="C94" s="223"/>
      <c r="D94" s="223"/>
      <c r="E94" s="223"/>
      <c r="F94" s="8">
        <v>211</v>
      </c>
      <c r="G94" s="78">
        <v>0</v>
      </c>
      <c r="H94" s="79">
        <v>0</v>
      </c>
      <c r="I94" s="136">
        <v>0</v>
      </c>
      <c r="J94" s="78">
        <v>0</v>
      </c>
      <c r="K94" s="79">
        <v>0</v>
      </c>
      <c r="L94" s="79">
        <v>0</v>
      </c>
    </row>
    <row r="95" spans="1:12" ht="12.75">
      <c r="A95" s="222" t="s">
        <v>271</v>
      </c>
      <c r="B95" s="223"/>
      <c r="C95" s="223"/>
      <c r="D95" s="223"/>
      <c r="E95" s="223"/>
      <c r="F95" s="8">
        <v>212</v>
      </c>
      <c r="G95" s="78">
        <v>0</v>
      </c>
      <c r="H95" s="79">
        <v>0</v>
      </c>
      <c r="I95" s="136">
        <v>0</v>
      </c>
      <c r="J95" s="78">
        <v>0</v>
      </c>
      <c r="K95" s="79">
        <v>0</v>
      </c>
      <c r="L95" s="79">
        <v>0</v>
      </c>
    </row>
    <row r="96" spans="1:12" ht="12.75">
      <c r="A96" s="225" t="s">
        <v>207</v>
      </c>
      <c r="B96" s="223"/>
      <c r="C96" s="223"/>
      <c r="D96" s="223"/>
      <c r="E96" s="223"/>
      <c r="F96" s="8">
        <v>213</v>
      </c>
      <c r="G96" s="81">
        <v>-1961118.1400000975</v>
      </c>
      <c r="H96" s="79">
        <v>2600279.028434947</v>
      </c>
      <c r="I96" s="136">
        <v>639160.8884348497</v>
      </c>
      <c r="J96" s="78">
        <v>3551999.0500000976</v>
      </c>
      <c r="K96" s="79">
        <v>-407280500.61999977</v>
      </c>
      <c r="L96" s="79">
        <v>-403728501.5699997</v>
      </c>
    </row>
    <row r="97" spans="1:12" ht="12.75">
      <c r="A97" s="225" t="s">
        <v>256</v>
      </c>
      <c r="B97" s="226"/>
      <c r="C97" s="226"/>
      <c r="D97" s="226"/>
      <c r="E97" s="227"/>
      <c r="F97" s="8">
        <v>214</v>
      </c>
      <c r="G97" s="78">
        <v>-1900823.7300001476</v>
      </c>
      <c r="H97" s="79">
        <v>-2532951.422904134</v>
      </c>
      <c r="I97" s="136">
        <v>-4433775.152904281</v>
      </c>
      <c r="J97" s="78">
        <v>3381124.9843050987</v>
      </c>
      <c r="K97" s="79">
        <v>-406479906.33969504</v>
      </c>
      <c r="L97" s="79">
        <v>-403098781.35538995</v>
      </c>
    </row>
    <row r="98" spans="1:12" ht="12.75">
      <c r="A98" s="225" t="s">
        <v>257</v>
      </c>
      <c r="B98" s="226"/>
      <c r="C98" s="226"/>
      <c r="D98" s="226"/>
      <c r="E98" s="227"/>
      <c r="F98" s="8">
        <v>215</v>
      </c>
      <c r="G98" s="78">
        <v>-60225.27000000002</v>
      </c>
      <c r="H98" s="79">
        <v>5133228.311338003</v>
      </c>
      <c r="I98" s="136">
        <v>5073003.041338002</v>
      </c>
      <c r="J98" s="78">
        <v>170874.06569499895</v>
      </c>
      <c r="K98" s="79">
        <v>-800594.2803047453</v>
      </c>
      <c r="L98" s="79">
        <v>-629720.2146097464</v>
      </c>
    </row>
    <row r="99" spans="1:12" ht="12.75">
      <c r="A99" s="228" t="s">
        <v>296</v>
      </c>
      <c r="B99" s="231"/>
      <c r="C99" s="231"/>
      <c r="D99" s="231"/>
      <c r="E99" s="231"/>
      <c r="F99" s="9">
        <v>216</v>
      </c>
      <c r="G99" s="83">
        <v>0</v>
      </c>
      <c r="H99" s="84">
        <v>0</v>
      </c>
      <c r="I99" s="136">
        <v>0</v>
      </c>
      <c r="J99" s="83">
        <v>0</v>
      </c>
      <c r="K99" s="84">
        <v>0</v>
      </c>
      <c r="L99" s="79">
        <v>0</v>
      </c>
    </row>
    <row r="100" spans="1:12" ht="12.75">
      <c r="A100" s="254" t="s">
        <v>374</v>
      </c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  <c r="L100" s="254"/>
    </row>
  </sheetData>
  <sheetProtection/>
  <mergeCells count="102"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  <mergeCell ref="A7:E7"/>
    <mergeCell ref="A8:E8"/>
    <mergeCell ref="A9:E9"/>
    <mergeCell ref="A10:E10"/>
    <mergeCell ref="A11:E11"/>
    <mergeCell ref="A12:E12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85:E85"/>
    <mergeCell ref="A86:E86"/>
    <mergeCell ref="A89:E89"/>
    <mergeCell ref="A90:E90"/>
    <mergeCell ref="A91:E91"/>
    <mergeCell ref="A92:E92"/>
    <mergeCell ref="A100:L100"/>
    <mergeCell ref="A93:E93"/>
    <mergeCell ref="A94:E94"/>
    <mergeCell ref="A95:E95"/>
    <mergeCell ref="A96:E96"/>
    <mergeCell ref="A97:E97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view="pageBreakPreview" zoomScale="110" zoomScaleSheetLayoutView="110" zoomScalePageLayoutView="0" workbookViewId="0" topLeftCell="B1">
      <selection activeCell="J74" sqref="J74"/>
    </sheetView>
  </sheetViews>
  <sheetFormatPr defaultColWidth="9.140625" defaultRowHeight="12.75"/>
  <cols>
    <col min="1" max="13" width="9.140625" style="46" customWidth="1"/>
    <col min="14" max="15" width="10.28125" style="46" bestFit="1" customWidth="1"/>
    <col min="16" max="16384" width="9.140625" style="46" customWidth="1"/>
  </cols>
  <sheetData>
    <row r="1" spans="1:12" ht="15.75">
      <c r="A1" s="40" t="s">
        <v>373</v>
      </c>
      <c r="B1" s="55"/>
      <c r="C1" s="55"/>
      <c r="D1" s="55"/>
      <c r="E1" s="55"/>
      <c r="F1" s="55"/>
      <c r="G1" s="55"/>
      <c r="H1" s="56"/>
      <c r="I1" s="56"/>
      <c r="J1" s="57"/>
      <c r="K1" s="58"/>
      <c r="L1" s="59"/>
    </row>
    <row r="2" spans="1:12" ht="12.75">
      <c r="A2" s="252" t="s">
        <v>412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2" ht="12.75">
      <c r="A3" s="154"/>
      <c r="B3" s="155"/>
      <c r="C3" s="155"/>
      <c r="D3" s="156"/>
      <c r="E3" s="156"/>
      <c r="F3" s="156"/>
      <c r="G3" s="156"/>
      <c r="H3" s="156"/>
      <c r="I3" s="157"/>
      <c r="J3" s="157"/>
      <c r="K3" s="259" t="s">
        <v>58</v>
      </c>
      <c r="L3" s="259"/>
    </row>
    <row r="4" spans="1:12" ht="12.75" customHeight="1">
      <c r="A4" s="257" t="s">
        <v>2</v>
      </c>
      <c r="B4" s="258"/>
      <c r="C4" s="258"/>
      <c r="D4" s="258"/>
      <c r="E4" s="258"/>
      <c r="F4" s="257" t="s">
        <v>220</v>
      </c>
      <c r="G4" s="257" t="s">
        <v>370</v>
      </c>
      <c r="H4" s="258"/>
      <c r="I4" s="258"/>
      <c r="J4" s="257" t="s">
        <v>371</v>
      </c>
      <c r="K4" s="258"/>
      <c r="L4" s="258"/>
    </row>
    <row r="5" spans="1:12" ht="12.75">
      <c r="A5" s="258"/>
      <c r="B5" s="258"/>
      <c r="C5" s="258"/>
      <c r="D5" s="258"/>
      <c r="E5" s="258"/>
      <c r="F5" s="258"/>
      <c r="G5" s="138" t="s">
        <v>358</v>
      </c>
      <c r="H5" s="138" t="s">
        <v>359</v>
      </c>
      <c r="I5" s="138" t="s">
        <v>360</v>
      </c>
      <c r="J5" s="138" t="s">
        <v>358</v>
      </c>
      <c r="K5" s="138" t="s">
        <v>359</v>
      </c>
      <c r="L5" s="138" t="s">
        <v>360</v>
      </c>
    </row>
    <row r="6" spans="1:12" ht="12.75">
      <c r="A6" s="257">
        <v>1</v>
      </c>
      <c r="B6" s="257"/>
      <c r="C6" s="257"/>
      <c r="D6" s="257"/>
      <c r="E6" s="257"/>
      <c r="F6" s="139">
        <v>2</v>
      </c>
      <c r="G6" s="139">
        <v>3</v>
      </c>
      <c r="H6" s="139">
        <v>4</v>
      </c>
      <c r="I6" s="139" t="s">
        <v>56</v>
      </c>
      <c r="J6" s="139">
        <v>6</v>
      </c>
      <c r="K6" s="139">
        <v>7</v>
      </c>
      <c r="L6" s="139" t="s">
        <v>57</v>
      </c>
    </row>
    <row r="7" spans="1:12" ht="12.75">
      <c r="A7" s="263" t="s">
        <v>99</v>
      </c>
      <c r="B7" s="264"/>
      <c r="C7" s="264"/>
      <c r="D7" s="264"/>
      <c r="E7" s="265"/>
      <c r="F7" s="140">
        <v>124</v>
      </c>
      <c r="G7" s="141">
        <f>SUM(G8:G15)</f>
        <v>414891249.51</v>
      </c>
      <c r="H7" s="142">
        <f>SUM(H8:H15)</f>
        <v>2402156276.9800005</v>
      </c>
      <c r="I7" s="143">
        <f aca="true" t="shared" si="0" ref="I7:I38">G7+H7</f>
        <v>2817047526.4900007</v>
      </c>
      <c r="J7" s="141">
        <f>SUM(J8:J15)</f>
        <v>417498612.26</v>
      </c>
      <c r="K7" s="142">
        <f>SUM(K8:K15)</f>
        <v>2308720110.62</v>
      </c>
      <c r="L7" s="143">
        <f aca="true" t="shared" si="1" ref="L7:L38">J7+K7</f>
        <v>2726218722.88</v>
      </c>
    </row>
    <row r="8" spans="1:12" ht="12.75">
      <c r="A8" s="260" t="s">
        <v>197</v>
      </c>
      <c r="B8" s="261"/>
      <c r="C8" s="261"/>
      <c r="D8" s="261"/>
      <c r="E8" s="262"/>
      <c r="F8" s="144">
        <v>125</v>
      </c>
      <c r="G8" s="145">
        <v>414905981.87</v>
      </c>
      <c r="H8" s="146">
        <v>2744605396.7200003</v>
      </c>
      <c r="I8" s="147">
        <f t="shared" si="0"/>
        <v>3159511378.59</v>
      </c>
      <c r="J8" s="145">
        <v>417646043</v>
      </c>
      <c r="K8" s="146">
        <v>2711561572.96</v>
      </c>
      <c r="L8" s="147">
        <f t="shared" si="1"/>
        <v>3129207615.96</v>
      </c>
    </row>
    <row r="9" spans="1:12" ht="12.75">
      <c r="A9" s="260" t="s">
        <v>198</v>
      </c>
      <c r="B9" s="261"/>
      <c r="C9" s="261"/>
      <c r="D9" s="261"/>
      <c r="E9" s="262"/>
      <c r="F9" s="144">
        <v>126</v>
      </c>
      <c r="G9" s="145">
        <v>0</v>
      </c>
      <c r="H9" s="146">
        <v>925743.38</v>
      </c>
      <c r="I9" s="147">
        <f t="shared" si="0"/>
        <v>925743.38</v>
      </c>
      <c r="J9" s="145">
        <v>0</v>
      </c>
      <c r="K9" s="146">
        <v>694732.6799999999</v>
      </c>
      <c r="L9" s="147">
        <f t="shared" si="1"/>
        <v>694732.6799999999</v>
      </c>
    </row>
    <row r="10" spans="1:12" ht="25.5" customHeight="1">
      <c r="A10" s="260" t="s">
        <v>199</v>
      </c>
      <c r="B10" s="261"/>
      <c r="C10" s="261"/>
      <c r="D10" s="261"/>
      <c r="E10" s="262"/>
      <c r="F10" s="144">
        <v>127</v>
      </c>
      <c r="G10" s="145">
        <v>0</v>
      </c>
      <c r="H10" s="146">
        <v>-62109080.76</v>
      </c>
      <c r="I10" s="147">
        <f t="shared" si="0"/>
        <v>-62109080.76</v>
      </c>
      <c r="J10" s="145">
        <v>0</v>
      </c>
      <c r="K10" s="146">
        <v>-55731076.42</v>
      </c>
      <c r="L10" s="147">
        <f t="shared" si="1"/>
        <v>-55731076.42</v>
      </c>
    </row>
    <row r="11" spans="1:12" ht="12.75">
      <c r="A11" s="260" t="s">
        <v>200</v>
      </c>
      <c r="B11" s="261"/>
      <c r="C11" s="261"/>
      <c r="D11" s="261"/>
      <c r="E11" s="262"/>
      <c r="F11" s="144">
        <v>128</v>
      </c>
      <c r="G11" s="145">
        <v>-266415.57</v>
      </c>
      <c r="H11" s="146">
        <v>-300751393.28999984</v>
      </c>
      <c r="I11" s="147">
        <f t="shared" si="0"/>
        <v>-301017808.85999984</v>
      </c>
      <c r="J11" s="145">
        <v>-260405.45</v>
      </c>
      <c r="K11" s="146">
        <v>-297456183.9799999</v>
      </c>
      <c r="L11" s="147">
        <f t="shared" si="1"/>
        <v>-297716589.4299999</v>
      </c>
    </row>
    <row r="12" spans="1:12" ht="12.75">
      <c r="A12" s="260" t="s">
        <v>201</v>
      </c>
      <c r="B12" s="261"/>
      <c r="C12" s="261"/>
      <c r="D12" s="261"/>
      <c r="E12" s="262"/>
      <c r="F12" s="144">
        <v>129</v>
      </c>
      <c r="G12" s="145">
        <v>0</v>
      </c>
      <c r="H12" s="146">
        <v>-8020280.679999998</v>
      </c>
      <c r="I12" s="147">
        <f t="shared" si="0"/>
        <v>-8020280.679999998</v>
      </c>
      <c r="J12" s="145">
        <v>0</v>
      </c>
      <c r="K12" s="146">
        <v>-187566.44000000134</v>
      </c>
      <c r="L12" s="147">
        <f t="shared" si="1"/>
        <v>-187566.44000000134</v>
      </c>
    </row>
    <row r="13" spans="1:12" ht="12.75">
      <c r="A13" s="260" t="s">
        <v>202</v>
      </c>
      <c r="B13" s="261"/>
      <c r="C13" s="261"/>
      <c r="D13" s="261"/>
      <c r="E13" s="262"/>
      <c r="F13" s="144">
        <v>130</v>
      </c>
      <c r="G13" s="145">
        <v>250398.76</v>
      </c>
      <c r="H13" s="146">
        <v>20351437.96</v>
      </c>
      <c r="I13" s="147">
        <f t="shared" si="0"/>
        <v>20601836.720000003</v>
      </c>
      <c r="J13" s="145">
        <v>112483.13</v>
      </c>
      <c r="K13" s="146">
        <v>-51525975.519999996</v>
      </c>
      <c r="L13" s="147">
        <f t="shared" si="1"/>
        <v>-51413492.38999999</v>
      </c>
    </row>
    <row r="14" spans="1:12" ht="12.75">
      <c r="A14" s="260" t="s">
        <v>203</v>
      </c>
      <c r="B14" s="261"/>
      <c r="C14" s="261"/>
      <c r="D14" s="261"/>
      <c r="E14" s="262"/>
      <c r="F14" s="144">
        <v>131</v>
      </c>
      <c r="G14" s="145">
        <v>1284.4499999999998</v>
      </c>
      <c r="H14" s="146">
        <v>378808.25</v>
      </c>
      <c r="I14" s="147">
        <f t="shared" si="0"/>
        <v>380092.7</v>
      </c>
      <c r="J14" s="145">
        <v>491.58</v>
      </c>
      <c r="K14" s="146">
        <v>1390360.5299999993</v>
      </c>
      <c r="L14" s="147">
        <f t="shared" si="1"/>
        <v>1390852.1099999994</v>
      </c>
    </row>
    <row r="15" spans="1:12" ht="12.75">
      <c r="A15" s="260" t="s">
        <v>241</v>
      </c>
      <c r="B15" s="261"/>
      <c r="C15" s="261"/>
      <c r="D15" s="261"/>
      <c r="E15" s="262"/>
      <c r="F15" s="144">
        <v>132</v>
      </c>
      <c r="G15" s="145">
        <v>0</v>
      </c>
      <c r="H15" s="146">
        <v>6775645.4</v>
      </c>
      <c r="I15" s="147">
        <f t="shared" si="0"/>
        <v>6775645.4</v>
      </c>
      <c r="J15" s="145">
        <v>0</v>
      </c>
      <c r="K15" s="146">
        <v>-25753.18999999948</v>
      </c>
      <c r="L15" s="147">
        <f t="shared" si="1"/>
        <v>-25753.18999999948</v>
      </c>
    </row>
    <row r="16" spans="1:12" ht="24.75" customHeight="1">
      <c r="A16" s="266" t="s">
        <v>100</v>
      </c>
      <c r="B16" s="261"/>
      <c r="C16" s="261"/>
      <c r="D16" s="261"/>
      <c r="E16" s="262"/>
      <c r="F16" s="144">
        <v>133</v>
      </c>
      <c r="G16" s="148">
        <f>G17+G18+G22+G23+G24+G28+G29</f>
        <v>142645193.08</v>
      </c>
      <c r="H16" s="149">
        <f>H17+H18+H22+H23+H24+H28+H29</f>
        <v>244543208.11</v>
      </c>
      <c r="I16" s="147">
        <f t="shared" si="0"/>
        <v>387188401.19000006</v>
      </c>
      <c r="J16" s="148">
        <f>J17+J18+J22+J23+J24+J28+J29</f>
        <v>132983307.46</v>
      </c>
      <c r="K16" s="149">
        <f>K17+K18+K22+K23+K24+K28+K29</f>
        <v>195985113.29999998</v>
      </c>
      <c r="L16" s="147">
        <f t="shared" si="1"/>
        <v>328968420.76</v>
      </c>
    </row>
    <row r="17" spans="1:12" ht="19.5" customHeight="1">
      <c r="A17" s="260" t="s">
        <v>218</v>
      </c>
      <c r="B17" s="261"/>
      <c r="C17" s="261"/>
      <c r="D17" s="261"/>
      <c r="E17" s="262"/>
      <c r="F17" s="144">
        <v>134</v>
      </c>
      <c r="G17" s="145">
        <v>0</v>
      </c>
      <c r="H17" s="146"/>
      <c r="I17" s="147">
        <f t="shared" si="0"/>
        <v>0</v>
      </c>
      <c r="J17" s="145"/>
      <c r="K17" s="146"/>
      <c r="L17" s="147">
        <f t="shared" si="1"/>
        <v>0</v>
      </c>
    </row>
    <row r="18" spans="1:12" ht="26.25" customHeight="1">
      <c r="A18" s="260" t="s">
        <v>205</v>
      </c>
      <c r="B18" s="261"/>
      <c r="C18" s="261"/>
      <c r="D18" s="261"/>
      <c r="E18" s="262"/>
      <c r="F18" s="144">
        <v>135</v>
      </c>
      <c r="G18" s="148">
        <f>SUM(G19:G21)</f>
        <v>4618.36</v>
      </c>
      <c r="H18" s="149">
        <f>SUM(H19:H21)</f>
        <v>23337676.02</v>
      </c>
      <c r="I18" s="147">
        <f t="shared" si="0"/>
        <v>23342294.38</v>
      </c>
      <c r="J18" s="148">
        <f>SUM(J19:J21)</f>
        <v>4648.05</v>
      </c>
      <c r="K18" s="149">
        <f>SUM(K19:K21)</f>
        <v>20228851.869999994</v>
      </c>
      <c r="L18" s="147">
        <f t="shared" si="1"/>
        <v>20233499.919999994</v>
      </c>
    </row>
    <row r="19" spans="1:12" ht="12.75">
      <c r="A19" s="260" t="s">
        <v>242</v>
      </c>
      <c r="B19" s="261"/>
      <c r="C19" s="261"/>
      <c r="D19" s="261"/>
      <c r="E19" s="262"/>
      <c r="F19" s="144">
        <v>136</v>
      </c>
      <c r="G19" s="145">
        <v>4618.36</v>
      </c>
      <c r="H19" s="146">
        <v>6145017.3999999985</v>
      </c>
      <c r="I19" s="147">
        <f t="shared" si="0"/>
        <v>6149635.759999999</v>
      </c>
      <c r="J19" s="145">
        <v>4648.05</v>
      </c>
      <c r="K19" s="146">
        <v>8696094.019999996</v>
      </c>
      <c r="L19" s="147">
        <f t="shared" si="1"/>
        <v>8700742.069999997</v>
      </c>
    </row>
    <row r="20" spans="1:12" ht="24" customHeight="1">
      <c r="A20" s="260" t="s">
        <v>54</v>
      </c>
      <c r="B20" s="261"/>
      <c r="C20" s="261"/>
      <c r="D20" s="261"/>
      <c r="E20" s="262"/>
      <c r="F20" s="144">
        <v>137</v>
      </c>
      <c r="G20" s="145">
        <v>0</v>
      </c>
      <c r="H20" s="146">
        <v>17101150.14</v>
      </c>
      <c r="I20" s="147">
        <f t="shared" si="0"/>
        <v>17101150.14</v>
      </c>
      <c r="J20" s="145">
        <v>0</v>
      </c>
      <c r="K20" s="146">
        <v>11494352.69</v>
      </c>
      <c r="L20" s="147">
        <f t="shared" si="1"/>
        <v>11494352.69</v>
      </c>
    </row>
    <row r="21" spans="1:12" ht="12.75">
      <c r="A21" s="260" t="s">
        <v>243</v>
      </c>
      <c r="B21" s="261"/>
      <c r="C21" s="261"/>
      <c r="D21" s="261"/>
      <c r="E21" s="262"/>
      <c r="F21" s="144">
        <v>138</v>
      </c>
      <c r="G21" s="145">
        <v>0</v>
      </c>
      <c r="H21" s="146">
        <v>91508.48</v>
      </c>
      <c r="I21" s="147">
        <f t="shared" si="0"/>
        <v>91508.48</v>
      </c>
      <c r="J21" s="145">
        <v>0</v>
      </c>
      <c r="K21" s="146">
        <v>38405.16</v>
      </c>
      <c r="L21" s="147">
        <f t="shared" si="1"/>
        <v>38405.16</v>
      </c>
    </row>
    <row r="22" spans="1:12" ht="12.75">
      <c r="A22" s="260" t="s">
        <v>244</v>
      </c>
      <c r="B22" s="261"/>
      <c r="C22" s="261"/>
      <c r="D22" s="261"/>
      <c r="E22" s="262"/>
      <c r="F22" s="144">
        <v>139</v>
      </c>
      <c r="G22" s="145">
        <v>111995864.08000001</v>
      </c>
      <c r="H22" s="146">
        <v>153641048.84</v>
      </c>
      <c r="I22" s="147">
        <f t="shared" si="0"/>
        <v>265636912.92000002</v>
      </c>
      <c r="J22" s="145">
        <v>113641174.06</v>
      </c>
      <c r="K22" s="146">
        <v>133354836.17999999</v>
      </c>
      <c r="L22" s="147">
        <f t="shared" si="1"/>
        <v>246996010.24</v>
      </c>
    </row>
    <row r="23" spans="1:12" ht="20.25" customHeight="1">
      <c r="A23" s="260" t="s">
        <v>272</v>
      </c>
      <c r="B23" s="261"/>
      <c r="C23" s="261"/>
      <c r="D23" s="261"/>
      <c r="E23" s="262"/>
      <c r="F23" s="144">
        <v>140</v>
      </c>
      <c r="G23" s="145">
        <v>19176414.46</v>
      </c>
      <c r="H23" s="146">
        <v>25292859.31</v>
      </c>
      <c r="I23" s="147">
        <f t="shared" si="0"/>
        <v>44469273.769999996</v>
      </c>
      <c r="J23" s="145">
        <v>1503328.6</v>
      </c>
      <c r="K23" s="146">
        <v>3669410.42</v>
      </c>
      <c r="L23" s="147">
        <f t="shared" si="1"/>
        <v>5172739.02</v>
      </c>
    </row>
    <row r="24" spans="1:12" ht="19.5" customHeight="1">
      <c r="A24" s="260" t="s">
        <v>101</v>
      </c>
      <c r="B24" s="261"/>
      <c r="C24" s="261"/>
      <c r="D24" s="261"/>
      <c r="E24" s="262"/>
      <c r="F24" s="144">
        <v>141</v>
      </c>
      <c r="G24" s="148">
        <f>SUM(G25:G27)</f>
        <v>7453530.25</v>
      </c>
      <c r="H24" s="149">
        <f>SUM(H25:H27)</f>
        <v>6155699.35</v>
      </c>
      <c r="I24" s="147">
        <f t="shared" si="0"/>
        <v>13609229.6</v>
      </c>
      <c r="J24" s="148">
        <f>SUM(J25:J27)</f>
        <v>2124261.42</v>
      </c>
      <c r="K24" s="149">
        <f>SUM(K25:K27)</f>
        <v>6209819.369999999</v>
      </c>
      <c r="L24" s="147">
        <f t="shared" si="1"/>
        <v>8334080.789999999</v>
      </c>
    </row>
    <row r="25" spans="1:12" ht="12.75">
      <c r="A25" s="260" t="s">
        <v>245</v>
      </c>
      <c r="B25" s="261"/>
      <c r="C25" s="261"/>
      <c r="D25" s="261"/>
      <c r="E25" s="262"/>
      <c r="F25" s="144">
        <v>142</v>
      </c>
      <c r="G25" s="145">
        <v>6064757.13</v>
      </c>
      <c r="H25" s="146">
        <v>4541081.8</v>
      </c>
      <c r="I25" s="147">
        <f t="shared" si="0"/>
        <v>10605838.93</v>
      </c>
      <c r="J25" s="145">
        <v>1657526.15</v>
      </c>
      <c r="K25" s="146">
        <v>5668160.18</v>
      </c>
      <c r="L25" s="147">
        <f t="shared" si="1"/>
        <v>7325686.33</v>
      </c>
    </row>
    <row r="26" spans="1:12" ht="12.75">
      <c r="A26" s="260" t="s">
        <v>246</v>
      </c>
      <c r="B26" s="261"/>
      <c r="C26" s="261"/>
      <c r="D26" s="261"/>
      <c r="E26" s="262"/>
      <c r="F26" s="144">
        <v>143</v>
      </c>
      <c r="G26" s="145">
        <v>1061391.42</v>
      </c>
      <c r="H26" s="146">
        <v>1614617.55</v>
      </c>
      <c r="I26" s="147">
        <f t="shared" si="0"/>
        <v>2676008.9699999997</v>
      </c>
      <c r="J26" s="145">
        <v>466735.27</v>
      </c>
      <c r="K26" s="146">
        <v>504238.31</v>
      </c>
      <c r="L26" s="147">
        <f t="shared" si="1"/>
        <v>970973.5800000001</v>
      </c>
    </row>
    <row r="27" spans="1:12" ht="12.75">
      <c r="A27" s="260" t="s">
        <v>7</v>
      </c>
      <c r="B27" s="261"/>
      <c r="C27" s="261"/>
      <c r="D27" s="261"/>
      <c r="E27" s="262"/>
      <c r="F27" s="144">
        <v>144</v>
      </c>
      <c r="G27" s="145">
        <v>327381.7</v>
      </c>
      <c r="H27" s="146">
        <v>0</v>
      </c>
      <c r="I27" s="147">
        <f t="shared" si="0"/>
        <v>327381.7</v>
      </c>
      <c r="J27" s="145">
        <v>0</v>
      </c>
      <c r="K27" s="146">
        <v>37420.88</v>
      </c>
      <c r="L27" s="147">
        <f t="shared" si="1"/>
        <v>37420.88</v>
      </c>
    </row>
    <row r="28" spans="1:12" ht="12.75">
      <c r="A28" s="260" t="s">
        <v>8</v>
      </c>
      <c r="B28" s="261"/>
      <c r="C28" s="261"/>
      <c r="D28" s="261"/>
      <c r="E28" s="262"/>
      <c r="F28" s="144">
        <v>145</v>
      </c>
      <c r="G28" s="145">
        <v>3829830.9299999997</v>
      </c>
      <c r="H28" s="146">
        <v>4502517.05</v>
      </c>
      <c r="I28" s="147">
        <f t="shared" si="0"/>
        <v>8332347.9799999995</v>
      </c>
      <c r="J28" s="145">
        <v>15119547.879999999</v>
      </c>
      <c r="K28" s="146">
        <v>6391851.55</v>
      </c>
      <c r="L28" s="147">
        <f t="shared" si="1"/>
        <v>21511399.43</v>
      </c>
    </row>
    <row r="29" spans="1:12" ht="12.75">
      <c r="A29" s="260" t="s">
        <v>9</v>
      </c>
      <c r="B29" s="261"/>
      <c r="C29" s="261"/>
      <c r="D29" s="261"/>
      <c r="E29" s="262"/>
      <c r="F29" s="144">
        <v>146</v>
      </c>
      <c r="G29" s="145">
        <v>184935</v>
      </c>
      <c r="H29" s="146">
        <v>31613407.540000003</v>
      </c>
      <c r="I29" s="147">
        <f t="shared" si="0"/>
        <v>31798342.540000003</v>
      </c>
      <c r="J29" s="145">
        <v>590347.45</v>
      </c>
      <c r="K29" s="146">
        <v>26130343.91</v>
      </c>
      <c r="L29" s="147">
        <f t="shared" si="1"/>
        <v>26720691.36</v>
      </c>
    </row>
    <row r="30" spans="1:15" ht="12.75">
      <c r="A30" s="266" t="s">
        <v>10</v>
      </c>
      <c r="B30" s="261"/>
      <c r="C30" s="261"/>
      <c r="D30" s="261"/>
      <c r="E30" s="262"/>
      <c r="F30" s="144">
        <v>147</v>
      </c>
      <c r="G30" s="145">
        <v>25900.79</v>
      </c>
      <c r="H30" s="146">
        <v>40199038.21</v>
      </c>
      <c r="I30" s="147">
        <f t="shared" si="0"/>
        <v>40224939</v>
      </c>
      <c r="J30" s="145">
        <v>16343.75</v>
      </c>
      <c r="K30" s="146">
        <v>40846445.83</v>
      </c>
      <c r="L30" s="147">
        <f t="shared" si="1"/>
        <v>40862789.58</v>
      </c>
      <c r="N30" s="134"/>
      <c r="O30" s="134"/>
    </row>
    <row r="31" spans="1:12" ht="21.75" customHeight="1">
      <c r="A31" s="266" t="s">
        <v>11</v>
      </c>
      <c r="B31" s="261"/>
      <c r="C31" s="261"/>
      <c r="D31" s="261"/>
      <c r="E31" s="262"/>
      <c r="F31" s="144">
        <v>148</v>
      </c>
      <c r="G31" s="145">
        <v>180376.56</v>
      </c>
      <c r="H31" s="146">
        <v>19606815.279999997</v>
      </c>
      <c r="I31" s="147">
        <f t="shared" si="0"/>
        <v>19787191.839999996</v>
      </c>
      <c r="J31" s="145">
        <v>54332.14</v>
      </c>
      <c r="K31" s="146">
        <v>23393626.98</v>
      </c>
      <c r="L31" s="147">
        <f t="shared" si="1"/>
        <v>23447959.12</v>
      </c>
    </row>
    <row r="32" spans="1:12" ht="12.75">
      <c r="A32" s="266" t="s">
        <v>12</v>
      </c>
      <c r="B32" s="261"/>
      <c r="C32" s="261"/>
      <c r="D32" s="261"/>
      <c r="E32" s="262"/>
      <c r="F32" s="144">
        <v>149</v>
      </c>
      <c r="G32" s="145">
        <v>702611.5800000001</v>
      </c>
      <c r="H32" s="146">
        <v>235287019.34</v>
      </c>
      <c r="I32" s="147">
        <f t="shared" si="0"/>
        <v>235989630.92000002</v>
      </c>
      <c r="J32" s="145">
        <v>2329756.27</v>
      </c>
      <c r="K32" s="146">
        <v>204412492.88</v>
      </c>
      <c r="L32" s="147">
        <f t="shared" si="1"/>
        <v>206742249.15</v>
      </c>
    </row>
    <row r="33" spans="1:12" ht="12.75">
      <c r="A33" s="266" t="s">
        <v>102</v>
      </c>
      <c r="B33" s="261"/>
      <c r="C33" s="261"/>
      <c r="D33" s="261"/>
      <c r="E33" s="262"/>
      <c r="F33" s="144">
        <v>150</v>
      </c>
      <c r="G33" s="148">
        <f>G34+G38</f>
        <v>-276828883.43</v>
      </c>
      <c r="H33" s="149">
        <f>H34+H38</f>
        <v>-1409663451.6800003</v>
      </c>
      <c r="I33" s="147">
        <f t="shared" si="0"/>
        <v>-1686492335.1100004</v>
      </c>
      <c r="J33" s="148">
        <f>J34+J38</f>
        <v>-365027957.2</v>
      </c>
      <c r="K33" s="149">
        <f>K34+K38</f>
        <v>-1225834874.6499999</v>
      </c>
      <c r="L33" s="147">
        <f t="shared" si="1"/>
        <v>-1590862831.85</v>
      </c>
    </row>
    <row r="34" spans="1:12" ht="12.75">
      <c r="A34" s="260" t="s">
        <v>103</v>
      </c>
      <c r="B34" s="261"/>
      <c r="C34" s="261"/>
      <c r="D34" s="261"/>
      <c r="E34" s="262"/>
      <c r="F34" s="144">
        <v>151</v>
      </c>
      <c r="G34" s="148">
        <f>SUM(G35:G37)</f>
        <v>-280307523.94</v>
      </c>
      <c r="H34" s="149">
        <f>SUM(H35:H37)</f>
        <v>-1406169973.0200002</v>
      </c>
      <c r="I34" s="147">
        <f t="shared" si="0"/>
        <v>-1686477496.9600003</v>
      </c>
      <c r="J34" s="148">
        <f>SUM(J35:J37)</f>
        <v>-370456718.62</v>
      </c>
      <c r="K34" s="149">
        <f>SUM(K35:K37)</f>
        <v>-1331499795.3</v>
      </c>
      <c r="L34" s="147">
        <f t="shared" si="1"/>
        <v>-1701956513.92</v>
      </c>
    </row>
    <row r="35" spans="1:12" ht="12.75">
      <c r="A35" s="260" t="s">
        <v>13</v>
      </c>
      <c r="B35" s="261"/>
      <c r="C35" s="261"/>
      <c r="D35" s="261"/>
      <c r="E35" s="262"/>
      <c r="F35" s="144">
        <v>152</v>
      </c>
      <c r="G35" s="145">
        <v>-280438416.21</v>
      </c>
      <c r="H35" s="146">
        <v>-1539615208.66</v>
      </c>
      <c r="I35" s="147">
        <f t="shared" si="0"/>
        <v>-1820053624.8700001</v>
      </c>
      <c r="J35" s="145">
        <v>-370456718.62</v>
      </c>
      <c r="K35" s="146">
        <v>-1492612120.67</v>
      </c>
      <c r="L35" s="147">
        <f t="shared" si="1"/>
        <v>-1863068839.29</v>
      </c>
    </row>
    <row r="36" spans="1:12" ht="12.75">
      <c r="A36" s="260" t="s">
        <v>14</v>
      </c>
      <c r="B36" s="261"/>
      <c r="C36" s="261"/>
      <c r="D36" s="261"/>
      <c r="E36" s="262"/>
      <c r="F36" s="144">
        <v>153</v>
      </c>
      <c r="G36" s="145">
        <v>0</v>
      </c>
      <c r="H36" s="146">
        <v>1567252.36</v>
      </c>
      <c r="I36" s="147">
        <f t="shared" si="0"/>
        <v>1567252.36</v>
      </c>
      <c r="J36" s="145">
        <v>0</v>
      </c>
      <c r="K36" s="146">
        <v>301710.44</v>
      </c>
      <c r="L36" s="147">
        <f t="shared" si="1"/>
        <v>301710.44</v>
      </c>
    </row>
    <row r="37" spans="1:12" ht="12.75">
      <c r="A37" s="260" t="s">
        <v>15</v>
      </c>
      <c r="B37" s="261"/>
      <c r="C37" s="261"/>
      <c r="D37" s="261"/>
      <c r="E37" s="262"/>
      <c r="F37" s="144">
        <v>154</v>
      </c>
      <c r="G37" s="145">
        <v>130892.27</v>
      </c>
      <c r="H37" s="146">
        <v>131877983.28</v>
      </c>
      <c r="I37" s="147">
        <f t="shared" si="0"/>
        <v>132008875.55</v>
      </c>
      <c r="J37" s="145">
        <v>0</v>
      </c>
      <c r="K37" s="146">
        <v>160810614.93</v>
      </c>
      <c r="L37" s="147">
        <f t="shared" si="1"/>
        <v>160810614.93</v>
      </c>
    </row>
    <row r="38" spans="1:12" ht="12.75">
      <c r="A38" s="260" t="s">
        <v>104</v>
      </c>
      <c r="B38" s="261"/>
      <c r="C38" s="261"/>
      <c r="D38" s="261"/>
      <c r="E38" s="262"/>
      <c r="F38" s="144">
        <v>155</v>
      </c>
      <c r="G38" s="148">
        <f>SUM(G39:G41)</f>
        <v>3478640.51</v>
      </c>
      <c r="H38" s="149">
        <f>SUM(H39:H41)</f>
        <v>-3493478.6600000113</v>
      </c>
      <c r="I38" s="147">
        <f t="shared" si="0"/>
        <v>-14838.150000011548</v>
      </c>
      <c r="J38" s="148">
        <f>SUM(J39:J41)</f>
        <v>5428761.42</v>
      </c>
      <c r="K38" s="149">
        <f>SUM(K39:K41)</f>
        <v>105664920.65</v>
      </c>
      <c r="L38" s="147">
        <f t="shared" si="1"/>
        <v>111093682.07000001</v>
      </c>
    </row>
    <row r="39" spans="1:12" ht="12.75">
      <c r="A39" s="260" t="s">
        <v>16</v>
      </c>
      <c r="B39" s="261"/>
      <c r="C39" s="261"/>
      <c r="D39" s="261"/>
      <c r="E39" s="262"/>
      <c r="F39" s="144">
        <v>156</v>
      </c>
      <c r="G39" s="145">
        <v>3478640.51</v>
      </c>
      <c r="H39" s="146">
        <v>81741709.95</v>
      </c>
      <c r="I39" s="147">
        <f aca="true" t="shared" si="2" ref="I39:I70">G39+H39</f>
        <v>85220350.46000001</v>
      </c>
      <c r="J39" s="145">
        <v>5428761.42</v>
      </c>
      <c r="K39" s="146">
        <v>139606598.49</v>
      </c>
      <c r="L39" s="147">
        <f aca="true" t="shared" si="3" ref="L39:L70">J39+K39</f>
        <v>145035359.91</v>
      </c>
    </row>
    <row r="40" spans="1:12" ht="12.75">
      <c r="A40" s="260" t="s">
        <v>17</v>
      </c>
      <c r="B40" s="261"/>
      <c r="C40" s="261"/>
      <c r="D40" s="261"/>
      <c r="E40" s="262"/>
      <c r="F40" s="144">
        <v>157</v>
      </c>
      <c r="G40" s="145">
        <v>0</v>
      </c>
      <c r="H40" s="146">
        <v>425564.07</v>
      </c>
      <c r="I40" s="147">
        <f t="shared" si="2"/>
        <v>425564.07</v>
      </c>
      <c r="J40" s="145">
        <v>0</v>
      </c>
      <c r="K40" s="146">
        <v>-62074.85</v>
      </c>
      <c r="L40" s="147">
        <f t="shared" si="3"/>
        <v>-62074.85</v>
      </c>
    </row>
    <row r="41" spans="1:12" ht="12.75">
      <c r="A41" s="260" t="s">
        <v>18</v>
      </c>
      <c r="B41" s="261"/>
      <c r="C41" s="261"/>
      <c r="D41" s="261"/>
      <c r="E41" s="262"/>
      <c r="F41" s="144">
        <v>158</v>
      </c>
      <c r="G41" s="145">
        <v>0</v>
      </c>
      <c r="H41" s="146">
        <v>-85660752.68</v>
      </c>
      <c r="I41" s="147">
        <f t="shared" si="2"/>
        <v>-85660752.68</v>
      </c>
      <c r="J41" s="145">
        <v>0</v>
      </c>
      <c r="K41" s="146">
        <v>-33879602.99</v>
      </c>
      <c r="L41" s="147">
        <f t="shared" si="3"/>
        <v>-33879602.99</v>
      </c>
    </row>
    <row r="42" spans="1:12" ht="22.5" customHeight="1">
      <c r="A42" s="266" t="s">
        <v>105</v>
      </c>
      <c r="B42" s="261"/>
      <c r="C42" s="261"/>
      <c r="D42" s="261"/>
      <c r="E42" s="262"/>
      <c r="F42" s="144">
        <v>159</v>
      </c>
      <c r="G42" s="148">
        <f>G43+G46</f>
        <v>-122247760.35000001</v>
      </c>
      <c r="H42" s="149">
        <f>H43+H46</f>
        <v>-17117895.65</v>
      </c>
      <c r="I42" s="147">
        <f t="shared" si="2"/>
        <v>-139365656</v>
      </c>
      <c r="J42" s="148">
        <f>J43+J46</f>
        <v>-59617942.29</v>
      </c>
      <c r="K42" s="149">
        <f>K43+K46</f>
        <v>-6808429.63</v>
      </c>
      <c r="L42" s="147">
        <f t="shared" si="3"/>
        <v>-66426371.92</v>
      </c>
    </row>
    <row r="43" spans="1:12" ht="21" customHeight="1">
      <c r="A43" s="260" t="s">
        <v>106</v>
      </c>
      <c r="B43" s="261"/>
      <c r="C43" s="261"/>
      <c r="D43" s="261"/>
      <c r="E43" s="262"/>
      <c r="F43" s="144">
        <v>160</v>
      </c>
      <c r="G43" s="148">
        <f>SUM(G44:G45)</f>
        <v>-122247760.35000001</v>
      </c>
      <c r="H43" s="149">
        <f>SUM(H44:H45)</f>
        <v>0</v>
      </c>
      <c r="I43" s="147">
        <f t="shared" si="2"/>
        <v>-122247760.35000001</v>
      </c>
      <c r="J43" s="148">
        <f>SUM(J44:J45)</f>
        <v>-59617942.29</v>
      </c>
      <c r="K43" s="149">
        <f>SUM(K44:K45)</f>
        <v>0</v>
      </c>
      <c r="L43" s="147">
        <f t="shared" si="3"/>
        <v>-59617942.29</v>
      </c>
    </row>
    <row r="44" spans="1:12" ht="12.75">
      <c r="A44" s="260" t="s">
        <v>19</v>
      </c>
      <c r="B44" s="261"/>
      <c r="C44" s="261"/>
      <c r="D44" s="261"/>
      <c r="E44" s="262"/>
      <c r="F44" s="144">
        <v>161</v>
      </c>
      <c r="G44" s="145">
        <v>-122313319.84</v>
      </c>
      <c r="H44" s="146">
        <v>0</v>
      </c>
      <c r="I44" s="147">
        <f t="shared" si="2"/>
        <v>-122313319.84</v>
      </c>
      <c r="J44" s="145">
        <v>-59672641.72</v>
      </c>
      <c r="K44" s="146">
        <v>0</v>
      </c>
      <c r="L44" s="147">
        <f t="shared" si="3"/>
        <v>-59672641.72</v>
      </c>
    </row>
    <row r="45" spans="1:12" ht="12.75">
      <c r="A45" s="260" t="s">
        <v>20</v>
      </c>
      <c r="B45" s="261"/>
      <c r="C45" s="261"/>
      <c r="D45" s="261"/>
      <c r="E45" s="262"/>
      <c r="F45" s="144">
        <v>162</v>
      </c>
      <c r="G45" s="145">
        <v>65559.49</v>
      </c>
      <c r="H45" s="146">
        <v>0</v>
      </c>
      <c r="I45" s="147">
        <f t="shared" si="2"/>
        <v>65559.49</v>
      </c>
      <c r="J45" s="145">
        <v>54699.43</v>
      </c>
      <c r="K45" s="146">
        <v>0</v>
      </c>
      <c r="L45" s="147">
        <f t="shared" si="3"/>
        <v>54699.43</v>
      </c>
    </row>
    <row r="46" spans="1:12" ht="21.75" customHeight="1">
      <c r="A46" s="260" t="s">
        <v>107</v>
      </c>
      <c r="B46" s="261"/>
      <c r="C46" s="261"/>
      <c r="D46" s="261"/>
      <c r="E46" s="262"/>
      <c r="F46" s="144">
        <v>163</v>
      </c>
      <c r="G46" s="148">
        <f>SUM(G47:G49)</f>
        <v>0</v>
      </c>
      <c r="H46" s="149">
        <f>SUM(H47:H49)</f>
        <v>-17117895.65</v>
      </c>
      <c r="I46" s="147">
        <f t="shared" si="2"/>
        <v>-17117895.65</v>
      </c>
      <c r="J46" s="148">
        <f>SUM(J47:J49)</f>
        <v>0</v>
      </c>
      <c r="K46" s="149">
        <f>SUM(K47:K49)</f>
        <v>-6808429.63</v>
      </c>
      <c r="L46" s="147">
        <f t="shared" si="3"/>
        <v>-6808429.63</v>
      </c>
    </row>
    <row r="47" spans="1:12" ht="12.75">
      <c r="A47" s="260" t="s">
        <v>21</v>
      </c>
      <c r="B47" s="261"/>
      <c r="C47" s="261"/>
      <c r="D47" s="261"/>
      <c r="E47" s="262"/>
      <c r="F47" s="144">
        <v>164</v>
      </c>
      <c r="G47" s="145">
        <v>0</v>
      </c>
      <c r="H47" s="146">
        <v>-17117895.65</v>
      </c>
      <c r="I47" s="147">
        <f t="shared" si="2"/>
        <v>-17117895.65</v>
      </c>
      <c r="J47" s="145">
        <v>0</v>
      </c>
      <c r="K47" s="146">
        <v>-6808429.63</v>
      </c>
      <c r="L47" s="147">
        <f t="shared" si="3"/>
        <v>-6808429.63</v>
      </c>
    </row>
    <row r="48" spans="1:12" ht="12.75">
      <c r="A48" s="260" t="s">
        <v>22</v>
      </c>
      <c r="B48" s="261"/>
      <c r="C48" s="261"/>
      <c r="D48" s="261"/>
      <c r="E48" s="262"/>
      <c r="F48" s="144">
        <v>165</v>
      </c>
      <c r="G48" s="145">
        <v>0</v>
      </c>
      <c r="H48" s="146">
        <v>0</v>
      </c>
      <c r="I48" s="147">
        <f t="shared" si="2"/>
        <v>0</v>
      </c>
      <c r="J48" s="145">
        <v>0</v>
      </c>
      <c r="K48" s="146">
        <v>0</v>
      </c>
      <c r="L48" s="147">
        <f t="shared" si="3"/>
        <v>0</v>
      </c>
    </row>
    <row r="49" spans="1:12" ht="12.75">
      <c r="A49" s="260" t="s">
        <v>23</v>
      </c>
      <c r="B49" s="261"/>
      <c r="C49" s="261"/>
      <c r="D49" s="261"/>
      <c r="E49" s="262"/>
      <c r="F49" s="144">
        <v>166</v>
      </c>
      <c r="G49" s="145">
        <v>0</v>
      </c>
      <c r="H49" s="146">
        <v>0</v>
      </c>
      <c r="I49" s="147">
        <f t="shared" si="2"/>
        <v>0</v>
      </c>
      <c r="J49" s="145">
        <v>0</v>
      </c>
      <c r="K49" s="146">
        <v>0</v>
      </c>
      <c r="L49" s="147">
        <f t="shared" si="3"/>
        <v>0</v>
      </c>
    </row>
    <row r="50" spans="1:12" ht="21" customHeight="1">
      <c r="A50" s="266" t="s">
        <v>209</v>
      </c>
      <c r="B50" s="261"/>
      <c r="C50" s="261"/>
      <c r="D50" s="261"/>
      <c r="E50" s="262"/>
      <c r="F50" s="144">
        <v>167</v>
      </c>
      <c r="G50" s="148">
        <f>SUM(G51:G53)</f>
        <v>4947344.91</v>
      </c>
      <c r="H50" s="149">
        <f>SUM(H51:H53)</f>
        <v>0</v>
      </c>
      <c r="I50" s="147">
        <f t="shared" si="2"/>
        <v>4947344.91</v>
      </c>
      <c r="J50" s="148">
        <f>SUM(J51:J53)</f>
        <v>3696020.91</v>
      </c>
      <c r="K50" s="149">
        <f>SUM(K51:K53)</f>
        <v>0</v>
      </c>
      <c r="L50" s="147">
        <f t="shared" si="3"/>
        <v>3696020.91</v>
      </c>
    </row>
    <row r="51" spans="1:12" ht="12.75">
      <c r="A51" s="260" t="s">
        <v>24</v>
      </c>
      <c r="B51" s="261"/>
      <c r="C51" s="261"/>
      <c r="D51" s="261"/>
      <c r="E51" s="262"/>
      <c r="F51" s="144">
        <v>168</v>
      </c>
      <c r="G51" s="145">
        <v>4947344.91</v>
      </c>
      <c r="H51" s="146">
        <v>0</v>
      </c>
      <c r="I51" s="147">
        <f t="shared" si="2"/>
        <v>4947344.91</v>
      </c>
      <c r="J51" s="145">
        <v>3696020.91</v>
      </c>
      <c r="K51" s="146">
        <v>0</v>
      </c>
      <c r="L51" s="147">
        <f t="shared" si="3"/>
        <v>3696020.91</v>
      </c>
    </row>
    <row r="52" spans="1:12" ht="12.75">
      <c r="A52" s="260" t="s">
        <v>25</v>
      </c>
      <c r="B52" s="261"/>
      <c r="C52" s="261"/>
      <c r="D52" s="261"/>
      <c r="E52" s="262"/>
      <c r="F52" s="144">
        <v>169</v>
      </c>
      <c r="G52" s="145">
        <v>0</v>
      </c>
      <c r="H52" s="146">
        <v>0</v>
      </c>
      <c r="I52" s="147">
        <f t="shared" si="2"/>
        <v>0</v>
      </c>
      <c r="J52" s="145">
        <v>0</v>
      </c>
      <c r="K52" s="146">
        <v>0</v>
      </c>
      <c r="L52" s="147">
        <f t="shared" si="3"/>
        <v>0</v>
      </c>
    </row>
    <row r="53" spans="1:12" ht="12.75">
      <c r="A53" s="260" t="s">
        <v>26</v>
      </c>
      <c r="B53" s="261"/>
      <c r="C53" s="261"/>
      <c r="D53" s="261"/>
      <c r="E53" s="262"/>
      <c r="F53" s="144">
        <v>170</v>
      </c>
      <c r="G53" s="145">
        <v>0</v>
      </c>
      <c r="H53" s="146">
        <v>0</v>
      </c>
      <c r="I53" s="147">
        <f t="shared" si="2"/>
        <v>0</v>
      </c>
      <c r="J53" s="145">
        <v>0</v>
      </c>
      <c r="K53" s="146">
        <v>0</v>
      </c>
      <c r="L53" s="147">
        <f t="shared" si="3"/>
        <v>0</v>
      </c>
    </row>
    <row r="54" spans="1:12" ht="21" customHeight="1">
      <c r="A54" s="266" t="s">
        <v>108</v>
      </c>
      <c r="B54" s="261"/>
      <c r="C54" s="261"/>
      <c r="D54" s="261"/>
      <c r="E54" s="262"/>
      <c r="F54" s="144">
        <v>171</v>
      </c>
      <c r="G54" s="148">
        <f>SUM(G55:G56)</f>
        <v>0</v>
      </c>
      <c r="H54" s="149">
        <f>SUM(H55:H56)</f>
        <v>561465.6499999999</v>
      </c>
      <c r="I54" s="147">
        <f t="shared" si="2"/>
        <v>561465.6499999999</v>
      </c>
      <c r="J54" s="148">
        <f>SUM(J55:J56)</f>
        <v>0</v>
      </c>
      <c r="K54" s="149">
        <f>SUM(K55:K56)</f>
        <v>-1186122.06</v>
      </c>
      <c r="L54" s="147">
        <f t="shared" si="3"/>
        <v>-1186122.06</v>
      </c>
    </row>
    <row r="55" spans="1:12" ht="12.75">
      <c r="A55" s="260" t="s">
        <v>27</v>
      </c>
      <c r="B55" s="261"/>
      <c r="C55" s="261"/>
      <c r="D55" s="261"/>
      <c r="E55" s="262"/>
      <c r="F55" s="144">
        <v>172</v>
      </c>
      <c r="G55" s="145">
        <v>0</v>
      </c>
      <c r="H55" s="146">
        <v>999176.21</v>
      </c>
      <c r="I55" s="147">
        <f t="shared" si="2"/>
        <v>999176.21</v>
      </c>
      <c r="J55" s="145">
        <v>0</v>
      </c>
      <c r="K55" s="146">
        <v>305806.68</v>
      </c>
      <c r="L55" s="147">
        <f t="shared" si="3"/>
        <v>305806.68</v>
      </c>
    </row>
    <row r="56" spans="1:12" ht="12.75">
      <c r="A56" s="260" t="s">
        <v>28</v>
      </c>
      <c r="B56" s="261"/>
      <c r="C56" s="261"/>
      <c r="D56" s="261"/>
      <c r="E56" s="262"/>
      <c r="F56" s="144">
        <v>173</v>
      </c>
      <c r="G56" s="145">
        <v>0</v>
      </c>
      <c r="H56" s="146">
        <v>-437710.56</v>
      </c>
      <c r="I56" s="147">
        <f t="shared" si="2"/>
        <v>-437710.56</v>
      </c>
      <c r="J56" s="145">
        <v>0</v>
      </c>
      <c r="K56" s="146">
        <v>-1491928.74</v>
      </c>
      <c r="L56" s="147">
        <f t="shared" si="3"/>
        <v>-1491928.74</v>
      </c>
    </row>
    <row r="57" spans="1:12" ht="21" customHeight="1">
      <c r="A57" s="225" t="s">
        <v>109</v>
      </c>
      <c r="B57" s="223"/>
      <c r="C57" s="223"/>
      <c r="D57" s="223"/>
      <c r="E57" s="224"/>
      <c r="F57" s="8">
        <v>174</v>
      </c>
      <c r="G57" s="81">
        <f>G58+G62</f>
        <v>-118230886.19999999</v>
      </c>
      <c r="H57" s="82">
        <f>H58+H62</f>
        <v>-999522607.6700001</v>
      </c>
      <c r="I57" s="80">
        <f t="shared" si="2"/>
        <v>-1117753493.8700001</v>
      </c>
      <c r="J57" s="81">
        <f>J58+J62</f>
        <v>-109344590.06</v>
      </c>
      <c r="K57" s="82">
        <f>K58+K62</f>
        <v>-1115432596.1699998</v>
      </c>
      <c r="L57" s="80">
        <f t="shared" si="3"/>
        <v>-1224777186.2299998</v>
      </c>
    </row>
    <row r="58" spans="1:12" ht="12.75">
      <c r="A58" s="222" t="s">
        <v>110</v>
      </c>
      <c r="B58" s="223"/>
      <c r="C58" s="223"/>
      <c r="D58" s="223"/>
      <c r="E58" s="224"/>
      <c r="F58" s="8">
        <v>175</v>
      </c>
      <c r="G58" s="81">
        <f>SUM(G59:G61)</f>
        <v>-30792325.4</v>
      </c>
      <c r="H58" s="82">
        <f>SUM(H59:H61)</f>
        <v>-300698985.93</v>
      </c>
      <c r="I58" s="80">
        <f t="shared" si="2"/>
        <v>-331491311.33</v>
      </c>
      <c r="J58" s="81">
        <f>SUM(J59:J61)</f>
        <v>-32026006.47</v>
      </c>
      <c r="K58" s="82">
        <f>SUM(K59:K61)</f>
        <v>-329580112.35999995</v>
      </c>
      <c r="L58" s="80">
        <f t="shared" si="3"/>
        <v>-361606118.8299999</v>
      </c>
    </row>
    <row r="59" spans="1:12" ht="12.75">
      <c r="A59" s="222" t="s">
        <v>29</v>
      </c>
      <c r="B59" s="223"/>
      <c r="C59" s="223"/>
      <c r="D59" s="223"/>
      <c r="E59" s="224"/>
      <c r="F59" s="8">
        <v>176</v>
      </c>
      <c r="G59" s="78">
        <v>-23143484.45</v>
      </c>
      <c r="H59" s="79">
        <v>-191091364.34</v>
      </c>
      <c r="I59" s="80">
        <f t="shared" si="2"/>
        <v>-214234848.79</v>
      </c>
      <c r="J59" s="78">
        <v>-23584183.89</v>
      </c>
      <c r="K59" s="79">
        <v>-195509794.14</v>
      </c>
      <c r="L59" s="80">
        <f t="shared" si="3"/>
        <v>-219093978.02999997</v>
      </c>
    </row>
    <row r="60" spans="1:12" ht="12.75">
      <c r="A60" s="222" t="s">
        <v>30</v>
      </c>
      <c r="B60" s="223"/>
      <c r="C60" s="223"/>
      <c r="D60" s="223"/>
      <c r="E60" s="224"/>
      <c r="F60" s="8">
        <v>177</v>
      </c>
      <c r="G60" s="78">
        <v>-7648840.95</v>
      </c>
      <c r="H60" s="79">
        <v>-107511353.42</v>
      </c>
      <c r="I60" s="80">
        <f t="shared" si="2"/>
        <v>-115160194.37</v>
      </c>
      <c r="J60" s="78">
        <v>-8441822.58</v>
      </c>
      <c r="K60" s="79">
        <v>-127704519.07</v>
      </c>
      <c r="L60" s="80">
        <f t="shared" si="3"/>
        <v>-136146341.65</v>
      </c>
    </row>
    <row r="61" spans="1:12" ht="12.75">
      <c r="A61" s="222" t="s">
        <v>31</v>
      </c>
      <c r="B61" s="223"/>
      <c r="C61" s="223"/>
      <c r="D61" s="223"/>
      <c r="E61" s="224"/>
      <c r="F61" s="8">
        <v>178</v>
      </c>
      <c r="G61" s="78">
        <v>0</v>
      </c>
      <c r="H61" s="79">
        <v>-2096268.17</v>
      </c>
      <c r="I61" s="80">
        <f t="shared" si="2"/>
        <v>-2096268.17</v>
      </c>
      <c r="J61" s="78">
        <v>0</v>
      </c>
      <c r="K61" s="79">
        <v>-6365799.15</v>
      </c>
      <c r="L61" s="80">
        <f t="shared" si="3"/>
        <v>-6365799.15</v>
      </c>
    </row>
    <row r="62" spans="1:12" ht="24" customHeight="1">
      <c r="A62" s="222" t="s">
        <v>111</v>
      </c>
      <c r="B62" s="223"/>
      <c r="C62" s="223"/>
      <c r="D62" s="223"/>
      <c r="E62" s="224"/>
      <c r="F62" s="8">
        <v>179</v>
      </c>
      <c r="G62" s="81">
        <f>SUM(G63:G65)</f>
        <v>-87438560.8</v>
      </c>
      <c r="H62" s="82">
        <f>SUM(H63:H65)</f>
        <v>-698823621.74</v>
      </c>
      <c r="I62" s="80">
        <f t="shared" si="2"/>
        <v>-786262182.54</v>
      </c>
      <c r="J62" s="81">
        <f>SUM(J63:J65)</f>
        <v>-77318583.59</v>
      </c>
      <c r="K62" s="82">
        <f>SUM(K63:K65)</f>
        <v>-785852483.81</v>
      </c>
      <c r="L62" s="80">
        <f t="shared" si="3"/>
        <v>-863171067.4</v>
      </c>
    </row>
    <row r="63" spans="1:12" ht="12.75">
      <c r="A63" s="222" t="s">
        <v>32</v>
      </c>
      <c r="B63" s="223"/>
      <c r="C63" s="223"/>
      <c r="D63" s="223"/>
      <c r="E63" s="224"/>
      <c r="F63" s="8">
        <v>180</v>
      </c>
      <c r="G63" s="78">
        <v>-2088098.55</v>
      </c>
      <c r="H63" s="79">
        <v>-59290210.31</v>
      </c>
      <c r="I63" s="80">
        <f t="shared" si="2"/>
        <v>-61378308.86</v>
      </c>
      <c r="J63" s="78">
        <v>-2101718.49</v>
      </c>
      <c r="K63" s="79">
        <v>-57133665.33</v>
      </c>
      <c r="L63" s="80">
        <f t="shared" si="3"/>
        <v>-59235383.82</v>
      </c>
    </row>
    <row r="64" spans="1:12" ht="12.75">
      <c r="A64" s="222" t="s">
        <v>47</v>
      </c>
      <c r="B64" s="223"/>
      <c r="C64" s="223"/>
      <c r="D64" s="223"/>
      <c r="E64" s="224"/>
      <c r="F64" s="8">
        <v>181</v>
      </c>
      <c r="G64" s="78">
        <v>-44719484.27</v>
      </c>
      <c r="H64" s="79">
        <v>-374390554.43</v>
      </c>
      <c r="I64" s="80">
        <f t="shared" si="2"/>
        <v>-419110038.7</v>
      </c>
      <c r="J64" s="78">
        <v>-47859985.63</v>
      </c>
      <c r="K64" s="79">
        <v>-391146545.53</v>
      </c>
      <c r="L64" s="80">
        <f t="shared" si="3"/>
        <v>-439006531.15999997</v>
      </c>
    </row>
    <row r="65" spans="1:12" ht="12.75">
      <c r="A65" s="222" t="s">
        <v>48</v>
      </c>
      <c r="B65" s="223"/>
      <c r="C65" s="223"/>
      <c r="D65" s="223"/>
      <c r="E65" s="224"/>
      <c r="F65" s="8">
        <v>182</v>
      </c>
      <c r="G65" s="78">
        <v>-40630977.98</v>
      </c>
      <c r="H65" s="79">
        <v>-265142857</v>
      </c>
      <c r="I65" s="80">
        <f t="shared" si="2"/>
        <v>-305773834.98</v>
      </c>
      <c r="J65" s="78">
        <v>-27356879.47</v>
      </c>
      <c r="K65" s="79">
        <v>-337572272.95</v>
      </c>
      <c r="L65" s="80">
        <f t="shared" si="3"/>
        <v>-364929152.41999996</v>
      </c>
    </row>
    <row r="66" spans="1:12" ht="12.75">
      <c r="A66" s="225" t="s">
        <v>112</v>
      </c>
      <c r="B66" s="223"/>
      <c r="C66" s="223"/>
      <c r="D66" s="223"/>
      <c r="E66" s="224"/>
      <c r="F66" s="8">
        <v>183</v>
      </c>
      <c r="G66" s="81">
        <f>SUM(G67:G73)</f>
        <v>-28657729.589999996</v>
      </c>
      <c r="H66" s="82">
        <f>SUM(H67:H73)</f>
        <v>-128045104.10000002</v>
      </c>
      <c r="I66" s="80">
        <f t="shared" si="2"/>
        <v>-156702833.69000003</v>
      </c>
      <c r="J66" s="81">
        <f>SUM(J67:J73)</f>
        <v>-6951791.07</v>
      </c>
      <c r="K66" s="82">
        <f>SUM(K67:K73)</f>
        <v>-206047053.52999997</v>
      </c>
      <c r="L66" s="80">
        <f t="shared" si="3"/>
        <v>-212998844.59999996</v>
      </c>
    </row>
    <row r="67" spans="1:12" ht="21" customHeight="1">
      <c r="A67" s="222" t="s">
        <v>219</v>
      </c>
      <c r="B67" s="223"/>
      <c r="C67" s="223"/>
      <c r="D67" s="223"/>
      <c r="E67" s="224"/>
      <c r="F67" s="8">
        <v>184</v>
      </c>
      <c r="G67" s="78">
        <v>0</v>
      </c>
      <c r="H67" s="79">
        <v>0</v>
      </c>
      <c r="I67" s="80">
        <f t="shared" si="2"/>
        <v>0</v>
      </c>
      <c r="J67" s="78">
        <v>0</v>
      </c>
      <c r="K67" s="79">
        <v>0</v>
      </c>
      <c r="L67" s="80">
        <f t="shared" si="3"/>
        <v>0</v>
      </c>
    </row>
    <row r="68" spans="1:12" ht="12.75">
      <c r="A68" s="222" t="s">
        <v>49</v>
      </c>
      <c r="B68" s="223"/>
      <c r="C68" s="223"/>
      <c r="D68" s="223"/>
      <c r="E68" s="224"/>
      <c r="F68" s="8">
        <v>185</v>
      </c>
      <c r="G68" s="78">
        <v>-33336.09</v>
      </c>
      <c r="H68" s="79">
        <v>-27663.93</v>
      </c>
      <c r="I68" s="80">
        <f t="shared" si="2"/>
        <v>-61000.02</v>
      </c>
      <c r="J68" s="78">
        <v>-37382.94</v>
      </c>
      <c r="K68" s="79">
        <v>-234858.53</v>
      </c>
      <c r="L68" s="80">
        <f t="shared" si="3"/>
        <v>-272241.47</v>
      </c>
    </row>
    <row r="69" spans="1:12" ht="12.75">
      <c r="A69" s="222" t="s">
        <v>206</v>
      </c>
      <c r="B69" s="223"/>
      <c r="C69" s="223"/>
      <c r="D69" s="223"/>
      <c r="E69" s="224"/>
      <c r="F69" s="8">
        <v>186</v>
      </c>
      <c r="G69" s="78">
        <v>-23815095.33</v>
      </c>
      <c r="H69" s="79">
        <v>-76852570.89</v>
      </c>
      <c r="I69" s="80">
        <f t="shared" si="2"/>
        <v>-100667666.22</v>
      </c>
      <c r="J69" s="78">
        <v>-287506.5</v>
      </c>
      <c r="K69" s="79">
        <v>-81574045.88</v>
      </c>
      <c r="L69" s="80">
        <f t="shared" si="3"/>
        <v>-81861552.38</v>
      </c>
    </row>
    <row r="70" spans="1:12" ht="23.25" customHeight="1">
      <c r="A70" s="222" t="s">
        <v>252</v>
      </c>
      <c r="B70" s="223"/>
      <c r="C70" s="223"/>
      <c r="D70" s="223"/>
      <c r="E70" s="224"/>
      <c r="F70" s="8">
        <v>187</v>
      </c>
      <c r="G70" s="78">
        <v>-3076766.34</v>
      </c>
      <c r="H70" s="79">
        <v>-233257.58</v>
      </c>
      <c r="I70" s="80">
        <f t="shared" si="2"/>
        <v>-3310023.92</v>
      </c>
      <c r="J70" s="78">
        <v>-2325542.05</v>
      </c>
      <c r="K70" s="79">
        <v>-1142560.66</v>
      </c>
      <c r="L70" s="80">
        <f t="shared" si="3"/>
        <v>-3468102.71</v>
      </c>
    </row>
    <row r="71" spans="1:12" ht="19.5" customHeight="1">
      <c r="A71" s="222" t="s">
        <v>253</v>
      </c>
      <c r="B71" s="223"/>
      <c r="C71" s="223"/>
      <c r="D71" s="223"/>
      <c r="E71" s="224"/>
      <c r="F71" s="8">
        <v>188</v>
      </c>
      <c r="G71" s="78">
        <v>-1113883.08</v>
      </c>
      <c r="H71" s="79">
        <v>-4176827.2</v>
      </c>
      <c r="I71" s="80">
        <f aca="true" t="shared" si="4" ref="I71:I99">G71+H71</f>
        <v>-5290710.28</v>
      </c>
      <c r="J71" s="78">
        <v>-3755270.56</v>
      </c>
      <c r="K71" s="79">
        <v>-12755196.85</v>
      </c>
      <c r="L71" s="80">
        <f aca="true" t="shared" si="5" ref="L71:L99">J71+K71</f>
        <v>-16510467.41</v>
      </c>
    </row>
    <row r="72" spans="1:12" ht="12.75">
      <c r="A72" s="222" t="s">
        <v>255</v>
      </c>
      <c r="B72" s="223"/>
      <c r="C72" s="223"/>
      <c r="D72" s="223"/>
      <c r="E72" s="224"/>
      <c r="F72" s="8">
        <v>189</v>
      </c>
      <c r="G72" s="78">
        <v>0</v>
      </c>
      <c r="H72" s="79">
        <v>-0.00999999977648258</v>
      </c>
      <c r="I72" s="80">
        <f t="shared" si="4"/>
        <v>-0.00999999977648258</v>
      </c>
      <c r="J72" s="78">
        <v>0</v>
      </c>
      <c r="K72" s="79">
        <v>0</v>
      </c>
      <c r="L72" s="80">
        <f t="shared" si="5"/>
        <v>0</v>
      </c>
    </row>
    <row r="73" spans="1:12" ht="12.75">
      <c r="A73" s="222" t="s">
        <v>254</v>
      </c>
      <c r="B73" s="223"/>
      <c r="C73" s="223"/>
      <c r="D73" s="223"/>
      <c r="E73" s="224"/>
      <c r="F73" s="8">
        <v>190</v>
      </c>
      <c r="G73" s="78">
        <v>-618648.75</v>
      </c>
      <c r="H73" s="79">
        <v>-46754784.49</v>
      </c>
      <c r="I73" s="80">
        <f t="shared" si="4"/>
        <v>-47373433.24</v>
      </c>
      <c r="J73" s="78">
        <v>-546089.02</v>
      </c>
      <c r="K73" s="79">
        <v>-110340391.61</v>
      </c>
      <c r="L73" s="80">
        <f t="shared" si="5"/>
        <v>-110886480.63</v>
      </c>
    </row>
    <row r="74" spans="1:12" ht="24.75" customHeight="1">
      <c r="A74" s="225" t="s">
        <v>113</v>
      </c>
      <c r="B74" s="223"/>
      <c r="C74" s="223"/>
      <c r="D74" s="223"/>
      <c r="E74" s="224"/>
      <c r="F74" s="8">
        <v>191</v>
      </c>
      <c r="G74" s="81">
        <f>SUM(G75:G76)</f>
        <v>-287042.07</v>
      </c>
      <c r="H74" s="82">
        <f>SUM(H75:H76)</f>
        <v>-90939086.39</v>
      </c>
      <c r="I74" s="80">
        <f t="shared" si="4"/>
        <v>-91226128.46</v>
      </c>
      <c r="J74" s="81">
        <f>SUM(J75:J76)</f>
        <v>-350935.18</v>
      </c>
      <c r="K74" s="82">
        <f>SUM(K75:K76)</f>
        <v>-99797098.66000001</v>
      </c>
      <c r="L74" s="80">
        <f t="shared" si="5"/>
        <v>-100148033.84000002</v>
      </c>
    </row>
    <row r="75" spans="1:12" ht="12.75">
      <c r="A75" s="222" t="s">
        <v>50</v>
      </c>
      <c r="B75" s="223"/>
      <c r="C75" s="223"/>
      <c r="D75" s="223"/>
      <c r="E75" s="224"/>
      <c r="F75" s="8">
        <v>192</v>
      </c>
      <c r="G75" s="78">
        <v>0</v>
      </c>
      <c r="H75" s="79">
        <v>-6103164.77</v>
      </c>
      <c r="I75" s="80">
        <f t="shared" si="4"/>
        <v>-6103164.77</v>
      </c>
      <c r="J75" s="78">
        <v>0</v>
      </c>
      <c r="K75" s="79">
        <v>-8384037.29</v>
      </c>
      <c r="L75" s="80">
        <f t="shared" si="5"/>
        <v>-8384037.29</v>
      </c>
    </row>
    <row r="76" spans="1:12" ht="12.75">
      <c r="A76" s="222" t="s">
        <v>51</v>
      </c>
      <c r="B76" s="223"/>
      <c r="C76" s="223"/>
      <c r="D76" s="223"/>
      <c r="E76" s="224"/>
      <c r="F76" s="8">
        <v>193</v>
      </c>
      <c r="G76" s="78">
        <v>-287042.07</v>
      </c>
      <c r="H76" s="79">
        <v>-84835921.62</v>
      </c>
      <c r="I76" s="80">
        <f t="shared" si="4"/>
        <v>-85122963.69</v>
      </c>
      <c r="J76" s="78">
        <v>-350935.18</v>
      </c>
      <c r="K76" s="79">
        <v>-91413061.37</v>
      </c>
      <c r="L76" s="80">
        <f t="shared" si="5"/>
        <v>-91763996.55000001</v>
      </c>
    </row>
    <row r="77" spans="1:12" ht="12.75">
      <c r="A77" s="225" t="s">
        <v>59</v>
      </c>
      <c r="B77" s="223"/>
      <c r="C77" s="223"/>
      <c r="D77" s="223"/>
      <c r="E77" s="224"/>
      <c r="F77" s="8">
        <v>194</v>
      </c>
      <c r="G77" s="78">
        <v>0</v>
      </c>
      <c r="H77" s="79">
        <v>-147943018.51</v>
      </c>
      <c r="I77" s="80">
        <f t="shared" si="4"/>
        <v>-147943018.51</v>
      </c>
      <c r="J77" s="78">
        <v>-676825.1</v>
      </c>
      <c r="K77" s="79">
        <v>-144971311.93</v>
      </c>
      <c r="L77" s="80">
        <f t="shared" si="5"/>
        <v>-145648137.03</v>
      </c>
    </row>
    <row r="78" spans="1:12" ht="48" customHeight="1">
      <c r="A78" s="225" t="s">
        <v>362</v>
      </c>
      <c r="B78" s="223"/>
      <c r="C78" s="223"/>
      <c r="D78" s="223"/>
      <c r="E78" s="224"/>
      <c r="F78" s="8">
        <v>195</v>
      </c>
      <c r="G78" s="81">
        <f>G7+G16+G30+G31+G32+G33+G42+G50+G54+G57+G66+G74+G77</f>
        <v>17140374.78999996</v>
      </c>
      <c r="H78" s="82">
        <f>H7+H16+H30+H31+H32+H33+H42+H50+H54+H57+H66+H74+H77</f>
        <v>149122659.57000065</v>
      </c>
      <c r="I78" s="80">
        <f t="shared" si="4"/>
        <v>166263034.3600006</v>
      </c>
      <c r="J78" s="81">
        <f>J7+J16+J30+J31+J32+J33+J42+J50+J54+J57+J66+J74+J77</f>
        <v>14608331.89000001</v>
      </c>
      <c r="K78" s="82">
        <f>K7+K16+K30+K31+K32+K33+K42+K50+K54+K57+K66+K74+K77</f>
        <v>-26719697.01999961</v>
      </c>
      <c r="L78" s="80">
        <f t="shared" si="5"/>
        <v>-12111365.129999598</v>
      </c>
    </row>
    <row r="79" spans="1:12" ht="12.75">
      <c r="A79" s="225" t="s">
        <v>114</v>
      </c>
      <c r="B79" s="223"/>
      <c r="C79" s="223"/>
      <c r="D79" s="223"/>
      <c r="E79" s="224"/>
      <c r="F79" s="8">
        <v>196</v>
      </c>
      <c r="G79" s="81">
        <f>SUM(G80:G81)</f>
        <v>-4991196.319999999</v>
      </c>
      <c r="H79" s="82">
        <f>SUM(H80:H81)</f>
        <v>-34054062.97</v>
      </c>
      <c r="I79" s="80">
        <f t="shared" si="4"/>
        <v>-39045259.29</v>
      </c>
      <c r="J79" s="81">
        <f>SUM(J80:J81)</f>
        <v>-2163178.75</v>
      </c>
      <c r="K79" s="82">
        <f>SUM(K80:K81)</f>
        <v>-9698906.739999998</v>
      </c>
      <c r="L79" s="80">
        <f t="shared" si="5"/>
        <v>-11862085.489999998</v>
      </c>
    </row>
    <row r="80" spans="1:12" ht="12.75">
      <c r="A80" s="222" t="s">
        <v>52</v>
      </c>
      <c r="B80" s="223"/>
      <c r="C80" s="223"/>
      <c r="D80" s="223"/>
      <c r="E80" s="224"/>
      <c r="F80" s="8">
        <v>197</v>
      </c>
      <c r="G80" s="78">
        <v>-5220549.02</v>
      </c>
      <c r="H80" s="79">
        <v>-45417025.72</v>
      </c>
      <c r="I80" s="80">
        <f t="shared" si="4"/>
        <v>-50637574.739999995</v>
      </c>
      <c r="J80" s="78">
        <v>-2163178.75</v>
      </c>
      <c r="K80" s="79">
        <v>-17062593.02</v>
      </c>
      <c r="L80" s="80">
        <f t="shared" si="5"/>
        <v>-19225771.77</v>
      </c>
    </row>
    <row r="81" spans="1:12" ht="12.75">
      <c r="A81" s="222" t="s">
        <v>53</v>
      </c>
      <c r="B81" s="223"/>
      <c r="C81" s="223"/>
      <c r="D81" s="223"/>
      <c r="E81" s="224"/>
      <c r="F81" s="8">
        <v>198</v>
      </c>
      <c r="G81" s="78">
        <v>229352.7</v>
      </c>
      <c r="H81" s="79">
        <v>11362962.75</v>
      </c>
      <c r="I81" s="80">
        <f t="shared" si="4"/>
        <v>11592315.45</v>
      </c>
      <c r="J81" s="78">
        <v>0</v>
      </c>
      <c r="K81" s="79">
        <v>7363686.28</v>
      </c>
      <c r="L81" s="80">
        <f t="shared" si="5"/>
        <v>7363686.28</v>
      </c>
    </row>
    <row r="82" spans="1:12" ht="21" customHeight="1">
      <c r="A82" s="225" t="s">
        <v>208</v>
      </c>
      <c r="B82" s="223"/>
      <c r="C82" s="223"/>
      <c r="D82" s="223"/>
      <c r="E82" s="224"/>
      <c r="F82" s="8">
        <v>199</v>
      </c>
      <c r="G82" s="81">
        <f>G78+G79</f>
        <v>12149178.469999962</v>
      </c>
      <c r="H82" s="82">
        <f>H78+H79</f>
        <v>115068596.60000065</v>
      </c>
      <c r="I82" s="80">
        <f t="shared" si="4"/>
        <v>127217775.07000062</v>
      </c>
      <c r="J82" s="81">
        <f>J78+J79</f>
        <v>12445153.14000001</v>
      </c>
      <c r="K82" s="82">
        <f>K78+K79</f>
        <v>-36418603.7599996</v>
      </c>
      <c r="L82" s="80">
        <f t="shared" si="5"/>
        <v>-23973450.619999595</v>
      </c>
    </row>
    <row r="83" spans="1:12" ht="12.75">
      <c r="A83" s="225" t="s">
        <v>256</v>
      </c>
      <c r="B83" s="226"/>
      <c r="C83" s="226"/>
      <c r="D83" s="226"/>
      <c r="E83" s="227"/>
      <c r="F83" s="8">
        <v>200</v>
      </c>
      <c r="G83" s="78">
        <v>11469442.190000052</v>
      </c>
      <c r="H83" s="79">
        <v>111949580.82506125</v>
      </c>
      <c r="I83" s="80">
        <f t="shared" si="4"/>
        <v>123419023.0150613</v>
      </c>
      <c r="J83" s="78">
        <v>11732094.519999992</v>
      </c>
      <c r="K83" s="79">
        <v>-37618131.01480031</v>
      </c>
      <c r="L83" s="80">
        <f t="shared" si="5"/>
        <v>-25886036.494800318</v>
      </c>
    </row>
    <row r="84" spans="1:12" ht="12.75">
      <c r="A84" s="225" t="s">
        <v>257</v>
      </c>
      <c r="B84" s="226"/>
      <c r="C84" s="226"/>
      <c r="D84" s="226"/>
      <c r="E84" s="227"/>
      <c r="F84" s="8">
        <v>201</v>
      </c>
      <c r="G84" s="78">
        <v>679736.28</v>
      </c>
      <c r="H84" s="79">
        <v>3119015.7749389997</v>
      </c>
      <c r="I84" s="80">
        <f t="shared" si="4"/>
        <v>3798752.054939</v>
      </c>
      <c r="J84" s="78">
        <v>713058.62</v>
      </c>
      <c r="K84" s="86">
        <v>1199527.2548</v>
      </c>
      <c r="L84" s="80">
        <f t="shared" si="5"/>
        <v>1912585.8747999999</v>
      </c>
    </row>
    <row r="85" spans="1:12" ht="12.75">
      <c r="A85" s="225" t="s">
        <v>262</v>
      </c>
      <c r="B85" s="226"/>
      <c r="C85" s="226"/>
      <c r="D85" s="226"/>
      <c r="E85" s="226"/>
      <c r="F85" s="8">
        <v>202</v>
      </c>
      <c r="G85" s="78">
        <f>G7+G16+G30+G31+G32</f>
        <v>558445331.52</v>
      </c>
      <c r="H85" s="79">
        <f>H7+H16+H30+H31+H32</f>
        <v>2941792357.920001</v>
      </c>
      <c r="I85" s="86">
        <f>I7+I16+I30+I31+I32</f>
        <v>3500237689.440001</v>
      </c>
      <c r="J85" s="78">
        <f>J7+J16+J30+J31+J32</f>
        <v>552882351.88</v>
      </c>
      <c r="K85" s="86">
        <f>K7+K16+K30+K31+K32</f>
        <v>2773357789.61</v>
      </c>
      <c r="L85" s="87">
        <f t="shared" si="5"/>
        <v>3326240141.4900002</v>
      </c>
    </row>
    <row r="86" spans="1:12" ht="12.75">
      <c r="A86" s="225" t="s">
        <v>263</v>
      </c>
      <c r="B86" s="226"/>
      <c r="C86" s="226"/>
      <c r="D86" s="226"/>
      <c r="E86" s="226"/>
      <c r="F86" s="8">
        <v>203</v>
      </c>
      <c r="G86" s="78">
        <f>G33+G42+G50+G54+G57+G66+G74+G77+G79</f>
        <v>-546296153.0500001</v>
      </c>
      <c r="H86" s="79">
        <f>H33+H42+H50+H54+H57+H66+H74+H77+H79</f>
        <v>-2826723761.32</v>
      </c>
      <c r="I86" s="86">
        <f>I33+I42+I50+I54+I57+I66+I74+I77+I79</f>
        <v>-3373019914.37</v>
      </c>
      <c r="J86" s="78">
        <f>J33+J42+J50+J54+J57+J66+J74+J77+J79</f>
        <v>-540437198.74</v>
      </c>
      <c r="K86" s="86">
        <f>K33+K42+K50+K54+K57+K66+K74+K77+K79</f>
        <v>-2809776393.3699994</v>
      </c>
      <c r="L86" s="87">
        <f t="shared" si="5"/>
        <v>-3350213592.1099997</v>
      </c>
    </row>
    <row r="87" spans="1:12" ht="12.75">
      <c r="A87" s="225" t="s">
        <v>406</v>
      </c>
      <c r="B87" s="223"/>
      <c r="C87" s="223"/>
      <c r="D87" s="223"/>
      <c r="E87" s="223"/>
      <c r="F87" s="8">
        <v>204</v>
      </c>
      <c r="G87" s="81">
        <f>SUM(G88:G94)-G95</f>
        <v>3383613</v>
      </c>
      <c r="H87" s="82">
        <f>SUM(H88:H94)-H95</f>
        <v>-25291562</v>
      </c>
      <c r="I87" s="88">
        <f t="shared" si="4"/>
        <v>-21907949</v>
      </c>
      <c r="J87" s="81">
        <f>SUM(J88:J94)-J95</f>
        <v>14767514</v>
      </c>
      <c r="K87" s="89">
        <f>SUM(K88:K94)-K95</f>
        <v>-315807455.21</v>
      </c>
      <c r="L87" s="80">
        <f t="shared" si="5"/>
        <v>-301039941.21</v>
      </c>
    </row>
    <row r="88" spans="1:12" ht="19.5" customHeight="1">
      <c r="A88" s="222" t="s">
        <v>264</v>
      </c>
      <c r="B88" s="223"/>
      <c r="C88" s="223"/>
      <c r="D88" s="223"/>
      <c r="E88" s="223"/>
      <c r="F88" s="8">
        <v>205</v>
      </c>
      <c r="G88" s="78"/>
      <c r="H88" s="79">
        <v>-7435944</v>
      </c>
      <c r="I88" s="80">
        <f t="shared" si="4"/>
        <v>-7435944</v>
      </c>
      <c r="J88" s="78"/>
      <c r="K88" s="79">
        <v>-7870284</v>
      </c>
      <c r="L88" s="80">
        <f t="shared" si="5"/>
        <v>-7870284</v>
      </c>
    </row>
    <row r="89" spans="1:12" ht="23.25" customHeight="1">
      <c r="A89" s="222" t="s">
        <v>265</v>
      </c>
      <c r="B89" s="223"/>
      <c r="C89" s="223"/>
      <c r="D89" s="223"/>
      <c r="E89" s="223"/>
      <c r="F89" s="8">
        <v>206</v>
      </c>
      <c r="G89" s="78">
        <v>3383613</v>
      </c>
      <c r="H89" s="79">
        <v>-10893814</v>
      </c>
      <c r="I89" s="80">
        <f t="shared" si="4"/>
        <v>-7510201</v>
      </c>
      <c r="J89" s="78">
        <v>14767514</v>
      </c>
      <c r="K89" s="79">
        <v>39682340</v>
      </c>
      <c r="L89" s="80">
        <f t="shared" si="5"/>
        <v>54449854</v>
      </c>
    </row>
    <row r="90" spans="1:12" ht="21.75" customHeight="1">
      <c r="A90" s="222" t="s">
        <v>266</v>
      </c>
      <c r="B90" s="223"/>
      <c r="C90" s="223"/>
      <c r="D90" s="223"/>
      <c r="E90" s="223"/>
      <c r="F90" s="8">
        <v>207</v>
      </c>
      <c r="G90" s="78"/>
      <c r="H90" s="79">
        <v>-6961804</v>
      </c>
      <c r="I90" s="80">
        <f t="shared" si="4"/>
        <v>-6961804</v>
      </c>
      <c r="J90" s="78"/>
      <c r="K90" s="79">
        <v>-347619511.21</v>
      </c>
      <c r="L90" s="80">
        <f t="shared" si="5"/>
        <v>-347619511.21</v>
      </c>
    </row>
    <row r="91" spans="1:12" ht="21" customHeight="1">
      <c r="A91" s="222" t="s">
        <v>267</v>
      </c>
      <c r="B91" s="223"/>
      <c r="C91" s="223"/>
      <c r="D91" s="223"/>
      <c r="E91" s="223"/>
      <c r="F91" s="8">
        <v>208</v>
      </c>
      <c r="G91" s="78"/>
      <c r="H91" s="79"/>
      <c r="I91" s="80">
        <f t="shared" si="4"/>
        <v>0</v>
      </c>
      <c r="J91" s="78"/>
      <c r="K91" s="79"/>
      <c r="L91" s="80">
        <f t="shared" si="5"/>
        <v>0</v>
      </c>
    </row>
    <row r="92" spans="1:12" ht="12.75">
      <c r="A92" s="222" t="s">
        <v>268</v>
      </c>
      <c r="B92" s="223"/>
      <c r="C92" s="223"/>
      <c r="D92" s="223"/>
      <c r="E92" s="223"/>
      <c r="F92" s="8">
        <v>209</v>
      </c>
      <c r="G92" s="78"/>
      <c r="H92" s="79"/>
      <c r="I92" s="80">
        <f t="shared" si="4"/>
        <v>0</v>
      </c>
      <c r="J92" s="78"/>
      <c r="K92" s="79"/>
      <c r="L92" s="80">
        <f t="shared" si="5"/>
        <v>0</v>
      </c>
    </row>
    <row r="93" spans="1:12" ht="22.5" customHeight="1">
      <c r="A93" s="222" t="s">
        <v>269</v>
      </c>
      <c r="B93" s="223"/>
      <c r="C93" s="223"/>
      <c r="D93" s="223"/>
      <c r="E93" s="223"/>
      <c r="F93" s="8">
        <v>210</v>
      </c>
      <c r="G93" s="78"/>
      <c r="H93" s="79"/>
      <c r="I93" s="80">
        <f t="shared" si="4"/>
        <v>0</v>
      </c>
      <c r="J93" s="78"/>
      <c r="K93" s="79"/>
      <c r="L93" s="80">
        <f t="shared" si="5"/>
        <v>0</v>
      </c>
    </row>
    <row r="94" spans="1:12" ht="12.75">
      <c r="A94" s="222" t="s">
        <v>270</v>
      </c>
      <c r="B94" s="223"/>
      <c r="C94" s="223"/>
      <c r="D94" s="223"/>
      <c r="E94" s="223"/>
      <c r="F94" s="8">
        <v>211</v>
      </c>
      <c r="G94" s="78"/>
      <c r="H94" s="79"/>
      <c r="I94" s="80">
        <f t="shared" si="4"/>
        <v>0</v>
      </c>
      <c r="J94" s="78"/>
      <c r="K94" s="79"/>
      <c r="L94" s="80">
        <f t="shared" si="5"/>
        <v>0</v>
      </c>
    </row>
    <row r="95" spans="1:12" ht="12.75">
      <c r="A95" s="222" t="s">
        <v>271</v>
      </c>
      <c r="B95" s="223"/>
      <c r="C95" s="223"/>
      <c r="D95" s="223"/>
      <c r="E95" s="223"/>
      <c r="F95" s="8">
        <v>212</v>
      </c>
      <c r="G95" s="78"/>
      <c r="H95" s="79"/>
      <c r="I95" s="80">
        <f t="shared" si="4"/>
        <v>0</v>
      </c>
      <c r="J95" s="78"/>
      <c r="K95" s="79"/>
      <c r="L95" s="80">
        <f t="shared" si="5"/>
        <v>0</v>
      </c>
    </row>
    <row r="96" spans="1:12" ht="12.75">
      <c r="A96" s="225" t="s">
        <v>207</v>
      </c>
      <c r="B96" s="223"/>
      <c r="C96" s="223"/>
      <c r="D96" s="223"/>
      <c r="E96" s="223"/>
      <c r="F96" s="8">
        <v>213</v>
      </c>
      <c r="G96" s="81">
        <f>G97+G98</f>
        <v>15532791.379999869</v>
      </c>
      <c r="H96" s="81">
        <f>H97+H98</f>
        <v>89777035.21000071</v>
      </c>
      <c r="I96" s="80">
        <f t="shared" si="4"/>
        <v>105309826.59000057</v>
      </c>
      <c r="J96" s="81">
        <f>J97+J98</f>
        <v>27212668</v>
      </c>
      <c r="K96" s="81">
        <f>K97+K98</f>
        <v>-352226059</v>
      </c>
      <c r="L96" s="80">
        <f t="shared" si="5"/>
        <v>-325013391</v>
      </c>
    </row>
    <row r="97" spans="1:12" ht="12.75">
      <c r="A97" s="225" t="s">
        <v>256</v>
      </c>
      <c r="B97" s="226"/>
      <c r="C97" s="226"/>
      <c r="D97" s="226"/>
      <c r="E97" s="227"/>
      <c r="F97" s="8">
        <v>214</v>
      </c>
      <c r="G97" s="78">
        <v>14853055.09999987</v>
      </c>
      <c r="H97" s="79">
        <v>85504712.47110471</v>
      </c>
      <c r="I97" s="80">
        <f t="shared" si="4"/>
        <v>100357767.57110459</v>
      </c>
      <c r="J97" s="78">
        <v>26499609</v>
      </c>
      <c r="K97" s="79">
        <v>-353139232</v>
      </c>
      <c r="L97" s="80">
        <f t="shared" si="5"/>
        <v>-326639623</v>
      </c>
    </row>
    <row r="98" spans="1:12" ht="12.75">
      <c r="A98" s="225" t="s">
        <v>257</v>
      </c>
      <c r="B98" s="226"/>
      <c r="C98" s="226"/>
      <c r="D98" s="226"/>
      <c r="E98" s="227"/>
      <c r="F98" s="8">
        <v>215</v>
      </c>
      <c r="G98" s="78">
        <v>679736.28</v>
      </c>
      <c r="H98" s="79">
        <v>4272322.738895999</v>
      </c>
      <c r="I98" s="80">
        <f t="shared" si="4"/>
        <v>4952059.0188959995</v>
      </c>
      <c r="J98" s="78">
        <v>713059</v>
      </c>
      <c r="K98" s="79">
        <v>913173</v>
      </c>
      <c r="L98" s="80">
        <f t="shared" si="5"/>
        <v>1626232</v>
      </c>
    </row>
    <row r="99" spans="1:12" ht="12.75">
      <c r="A99" s="228" t="s">
        <v>296</v>
      </c>
      <c r="B99" s="231"/>
      <c r="C99" s="231"/>
      <c r="D99" s="231"/>
      <c r="E99" s="231"/>
      <c r="F99" s="9">
        <v>216</v>
      </c>
      <c r="G99" s="83">
        <v>0</v>
      </c>
      <c r="H99" s="84">
        <v>0</v>
      </c>
      <c r="I99" s="85">
        <f t="shared" si="4"/>
        <v>0</v>
      </c>
      <c r="J99" s="83">
        <v>0</v>
      </c>
      <c r="K99" s="84">
        <v>0</v>
      </c>
      <c r="L99" s="85">
        <f t="shared" si="5"/>
        <v>0</v>
      </c>
    </row>
    <row r="100" spans="1:12" ht="12.75">
      <c r="A100" s="254" t="s">
        <v>374</v>
      </c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  <c r="L100" s="254"/>
    </row>
  </sheetData>
  <sheetProtection/>
  <mergeCells count="101">
    <mergeCell ref="A90:E90"/>
    <mergeCell ref="A91:E91"/>
    <mergeCell ref="A92:E92"/>
    <mergeCell ref="A86:E86"/>
    <mergeCell ref="A89:E89"/>
    <mergeCell ref="A88:E88"/>
    <mergeCell ref="A98:E98"/>
    <mergeCell ref="A99:E99"/>
    <mergeCell ref="A100:L100"/>
    <mergeCell ref="A93:E93"/>
    <mergeCell ref="A94:E94"/>
    <mergeCell ref="A95:E95"/>
    <mergeCell ref="A96:E96"/>
    <mergeCell ref="A97:E97"/>
    <mergeCell ref="A80:E80"/>
    <mergeCell ref="A87:E87"/>
    <mergeCell ref="A81:E81"/>
    <mergeCell ref="A82:E82"/>
    <mergeCell ref="A83:E83"/>
    <mergeCell ref="A84:E84"/>
    <mergeCell ref="A85:E85"/>
    <mergeCell ref="A72:E72"/>
    <mergeCell ref="A73:E73"/>
    <mergeCell ref="A74:E74"/>
    <mergeCell ref="A75:E75"/>
    <mergeCell ref="A78:E78"/>
    <mergeCell ref="A79:E79"/>
    <mergeCell ref="A62:E62"/>
    <mergeCell ref="A63:E63"/>
    <mergeCell ref="A76:E76"/>
    <mergeCell ref="A77:E77"/>
    <mergeCell ref="A66:E66"/>
    <mergeCell ref="A67:E67"/>
    <mergeCell ref="A68:E68"/>
    <mergeCell ref="A69:E69"/>
    <mergeCell ref="A70:E70"/>
    <mergeCell ref="A71:E71"/>
    <mergeCell ref="A64:E64"/>
    <mergeCell ref="A65:E65"/>
    <mergeCell ref="A54:E54"/>
    <mergeCell ref="A55:E55"/>
    <mergeCell ref="A56:E56"/>
    <mergeCell ref="A57:E57"/>
    <mergeCell ref="A58:E58"/>
    <mergeCell ref="A59:E59"/>
    <mergeCell ref="A60:E60"/>
    <mergeCell ref="A61:E61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35:E35"/>
    <mergeCell ref="A36:E36"/>
    <mergeCell ref="A37:E37"/>
    <mergeCell ref="A38:E38"/>
    <mergeCell ref="A39:E39"/>
    <mergeCell ref="A52:E52"/>
    <mergeCell ref="A51:E51"/>
    <mergeCell ref="A25:E25"/>
    <mergeCell ref="A26:E26"/>
    <mergeCell ref="A27:E27"/>
    <mergeCell ref="A40:E40"/>
    <mergeCell ref="A41:E41"/>
    <mergeCell ref="A30:E30"/>
    <mergeCell ref="A31:E31"/>
    <mergeCell ref="A32:E32"/>
    <mergeCell ref="A33:E33"/>
    <mergeCell ref="A34:E34"/>
    <mergeCell ref="A15:E15"/>
    <mergeCell ref="A28:E28"/>
    <mergeCell ref="A29:E29"/>
    <mergeCell ref="A18:E18"/>
    <mergeCell ref="A19:E19"/>
    <mergeCell ref="A20:E20"/>
    <mergeCell ref="A21:E21"/>
    <mergeCell ref="A22:E22"/>
    <mergeCell ref="A23:E23"/>
    <mergeCell ref="A24:E24"/>
    <mergeCell ref="A9:E9"/>
    <mergeCell ref="A10:E10"/>
    <mergeCell ref="A11:E11"/>
    <mergeCell ref="A7:E7"/>
    <mergeCell ref="A16:E16"/>
    <mergeCell ref="A17:E17"/>
    <mergeCell ref="A8:E8"/>
    <mergeCell ref="A12:E12"/>
    <mergeCell ref="A13:E13"/>
    <mergeCell ref="A14:E14"/>
    <mergeCell ref="A2:L2"/>
    <mergeCell ref="J4:L4"/>
    <mergeCell ref="A6:E6"/>
    <mergeCell ref="G4:I4"/>
    <mergeCell ref="K3:L3"/>
    <mergeCell ref="F4:F5"/>
    <mergeCell ref="A4:E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  <ignoredErrors>
    <ignoredError sqref="G85 G86 J85:K86 H85:I86" unlockedFormula="1"/>
    <ignoredError sqref="I96 I16 I33:I38 I42:I50 I54 I57:I66 I75:I82 I7 I87" formula="1"/>
    <ignoredError sqref="G18:H18 G74:H74 J74:K74 J18:K18 G24:H24 J24:L24" formulaRange="1"/>
    <ignoredError sqref="I74 I18 I24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="110" zoomScaleSheetLayoutView="110" zoomScalePageLayoutView="0" workbookViewId="0" topLeftCell="A1">
      <selection activeCell="J20" sqref="J20"/>
    </sheetView>
  </sheetViews>
  <sheetFormatPr defaultColWidth="9.140625" defaultRowHeight="12.75"/>
  <cols>
    <col min="1" max="5" width="9.140625" style="59" customWidth="1"/>
    <col min="6" max="6" width="22.421875" style="59" customWidth="1"/>
    <col min="7" max="8" width="9.140625" style="59" customWidth="1"/>
    <col min="9" max="16384" width="9.140625" style="59" customWidth="1"/>
  </cols>
  <sheetData>
    <row r="1" spans="1:10" ht="12.75">
      <c r="A1" s="277" t="s">
        <v>210</v>
      </c>
      <c r="B1" s="278"/>
      <c r="C1" s="278"/>
      <c r="D1" s="278"/>
      <c r="E1" s="278"/>
      <c r="F1" s="278"/>
      <c r="G1" s="278"/>
      <c r="H1" s="278"/>
      <c r="I1" s="278"/>
      <c r="J1" s="279"/>
    </row>
    <row r="2" spans="1:10" ht="12.75">
      <c r="A2" s="280" t="s">
        <v>436</v>
      </c>
      <c r="B2" s="281"/>
      <c r="C2" s="281"/>
      <c r="D2" s="281"/>
      <c r="E2" s="281"/>
      <c r="F2" s="281"/>
      <c r="G2" s="281"/>
      <c r="H2" s="281"/>
      <c r="I2" s="281"/>
      <c r="J2" s="279"/>
    </row>
    <row r="3" spans="1:11" ht="12.75">
      <c r="A3" s="22"/>
      <c r="B3" s="60"/>
      <c r="C3" s="60"/>
      <c r="D3" s="274"/>
      <c r="E3" s="274"/>
      <c r="F3" s="60"/>
      <c r="G3" s="60"/>
      <c r="H3" s="60"/>
      <c r="I3" s="60"/>
      <c r="J3" s="61"/>
      <c r="K3" s="35" t="s">
        <v>58</v>
      </c>
    </row>
    <row r="4" spans="1:11" ht="33.75">
      <c r="A4" s="282" t="s">
        <v>6</v>
      </c>
      <c r="B4" s="282"/>
      <c r="C4" s="282"/>
      <c r="D4" s="282"/>
      <c r="E4" s="282"/>
      <c r="F4" s="282"/>
      <c r="G4" s="282"/>
      <c r="H4" s="282"/>
      <c r="I4" s="68" t="s">
        <v>62</v>
      </c>
      <c r="J4" s="69" t="s">
        <v>370</v>
      </c>
      <c r="K4" s="69" t="s">
        <v>371</v>
      </c>
    </row>
    <row r="5" spans="1:11" ht="12.75" customHeight="1">
      <c r="A5" s="283">
        <v>1</v>
      </c>
      <c r="B5" s="283"/>
      <c r="C5" s="283"/>
      <c r="D5" s="283"/>
      <c r="E5" s="283"/>
      <c r="F5" s="283"/>
      <c r="G5" s="283"/>
      <c r="H5" s="283"/>
      <c r="I5" s="70">
        <v>2</v>
      </c>
      <c r="J5" s="71" t="s">
        <v>60</v>
      </c>
      <c r="K5" s="71" t="s">
        <v>61</v>
      </c>
    </row>
    <row r="6" spans="1:11" ht="12.75">
      <c r="A6" s="284" t="s">
        <v>211</v>
      </c>
      <c r="B6" s="285"/>
      <c r="C6" s="285"/>
      <c r="D6" s="285"/>
      <c r="E6" s="285"/>
      <c r="F6" s="285"/>
      <c r="G6" s="285"/>
      <c r="H6" s="286"/>
      <c r="I6" s="66">
        <v>1</v>
      </c>
      <c r="J6" s="67">
        <f>J7+J18+J36</f>
        <v>1054665</v>
      </c>
      <c r="K6" s="67">
        <f>K7+K18+K36</f>
        <v>-124254315.91000165</v>
      </c>
    </row>
    <row r="7" spans="1:11" ht="12.75">
      <c r="A7" s="267" t="s">
        <v>212</v>
      </c>
      <c r="B7" s="275"/>
      <c r="C7" s="275"/>
      <c r="D7" s="275"/>
      <c r="E7" s="275"/>
      <c r="F7" s="275"/>
      <c r="G7" s="275"/>
      <c r="H7" s="276"/>
      <c r="I7" s="12">
        <v>2</v>
      </c>
      <c r="J7" s="62">
        <f>J8+J9</f>
        <v>62667435</v>
      </c>
      <c r="K7" s="62">
        <f>K8+K9</f>
        <v>-320086737.37000144</v>
      </c>
    </row>
    <row r="8" spans="1:11" ht="12.75">
      <c r="A8" s="270" t="s">
        <v>85</v>
      </c>
      <c r="B8" s="275"/>
      <c r="C8" s="275"/>
      <c r="D8" s="275"/>
      <c r="E8" s="275"/>
      <c r="F8" s="275"/>
      <c r="G8" s="275"/>
      <c r="H8" s="276"/>
      <c r="I8" s="12">
        <v>3</v>
      </c>
      <c r="J8" s="18">
        <v>166263034</v>
      </c>
      <c r="K8" s="18">
        <v>-12111365.130000299</v>
      </c>
    </row>
    <row r="9" spans="1:11" ht="12.75">
      <c r="A9" s="270" t="s">
        <v>86</v>
      </c>
      <c r="B9" s="275"/>
      <c r="C9" s="275"/>
      <c r="D9" s="275"/>
      <c r="E9" s="275"/>
      <c r="F9" s="275"/>
      <c r="G9" s="275"/>
      <c r="H9" s="276"/>
      <c r="I9" s="12">
        <v>4</v>
      </c>
      <c r="J9" s="62">
        <f>SUM(J10:J17)</f>
        <v>-103595599</v>
      </c>
      <c r="K9" s="62">
        <f>SUM(K10:K17)</f>
        <v>-307975372.24000114</v>
      </c>
    </row>
    <row r="10" spans="1:11" ht="12.75">
      <c r="A10" s="270" t="s">
        <v>115</v>
      </c>
      <c r="B10" s="275"/>
      <c r="C10" s="275"/>
      <c r="D10" s="275"/>
      <c r="E10" s="275"/>
      <c r="F10" s="275"/>
      <c r="G10" s="275"/>
      <c r="H10" s="276"/>
      <c r="I10" s="12">
        <v>5</v>
      </c>
      <c r="J10" s="18">
        <v>75005515</v>
      </c>
      <c r="K10" s="18">
        <v>61163876.53</v>
      </c>
    </row>
    <row r="11" spans="1:11" ht="12.75">
      <c r="A11" s="270" t="s">
        <v>116</v>
      </c>
      <c r="B11" s="275"/>
      <c r="C11" s="275"/>
      <c r="D11" s="275"/>
      <c r="E11" s="275"/>
      <c r="F11" s="275"/>
      <c r="G11" s="275"/>
      <c r="H11" s="276"/>
      <c r="I11" s="12">
        <v>6</v>
      </c>
      <c r="J11" s="18">
        <v>8677191</v>
      </c>
      <c r="K11" s="18">
        <v>8236645.53</v>
      </c>
    </row>
    <row r="12" spans="1:11" ht="12.75">
      <c r="A12" s="270" t="s">
        <v>117</v>
      </c>
      <c r="B12" s="275"/>
      <c r="C12" s="275"/>
      <c r="D12" s="275"/>
      <c r="E12" s="275"/>
      <c r="F12" s="275"/>
      <c r="G12" s="275"/>
      <c r="H12" s="276"/>
      <c r="I12" s="12">
        <v>7</v>
      </c>
      <c r="J12" s="18">
        <v>69694625</v>
      </c>
      <c r="K12" s="18">
        <v>114987520.259999</v>
      </c>
    </row>
    <row r="13" spans="1:11" ht="12.75">
      <c r="A13" s="270" t="s">
        <v>118</v>
      </c>
      <c r="B13" s="275"/>
      <c r="C13" s="275"/>
      <c r="D13" s="275"/>
      <c r="E13" s="275"/>
      <c r="F13" s="275"/>
      <c r="G13" s="275"/>
      <c r="H13" s="276"/>
      <c r="I13" s="12">
        <v>8</v>
      </c>
      <c r="J13" s="18">
        <v>61088</v>
      </c>
      <c r="K13" s="18">
        <v>534605.72</v>
      </c>
    </row>
    <row r="14" spans="1:11" ht="12.75">
      <c r="A14" s="270" t="s">
        <v>119</v>
      </c>
      <c r="B14" s="275"/>
      <c r="C14" s="275"/>
      <c r="D14" s="275"/>
      <c r="E14" s="275"/>
      <c r="F14" s="275"/>
      <c r="G14" s="275"/>
      <c r="H14" s="276"/>
      <c r="I14" s="12">
        <v>9</v>
      </c>
      <c r="J14" s="18">
        <v>-225820372</v>
      </c>
      <c r="K14" s="18">
        <v>-209376652.24</v>
      </c>
    </row>
    <row r="15" spans="1:11" ht="12.75">
      <c r="A15" s="270" t="s">
        <v>120</v>
      </c>
      <c r="B15" s="275"/>
      <c r="C15" s="275"/>
      <c r="D15" s="275"/>
      <c r="E15" s="275"/>
      <c r="F15" s="275"/>
      <c r="G15" s="275"/>
      <c r="H15" s="276"/>
      <c r="I15" s="12">
        <v>10</v>
      </c>
      <c r="J15" s="18">
        <v>-861252</v>
      </c>
      <c r="K15" s="18">
        <v>-936210.8200000003</v>
      </c>
    </row>
    <row r="16" spans="1:11" ht="21" customHeight="1">
      <c r="A16" s="270" t="s">
        <v>121</v>
      </c>
      <c r="B16" s="275"/>
      <c r="C16" s="275"/>
      <c r="D16" s="275"/>
      <c r="E16" s="275"/>
      <c r="F16" s="275"/>
      <c r="G16" s="275"/>
      <c r="H16" s="276"/>
      <c r="I16" s="12">
        <v>11</v>
      </c>
      <c r="J16" s="18">
        <v>-26797239</v>
      </c>
      <c r="K16" s="18">
        <v>-5905137.89</v>
      </c>
    </row>
    <row r="17" spans="1:11" ht="12.75">
      <c r="A17" s="270" t="s">
        <v>122</v>
      </c>
      <c r="B17" s="275"/>
      <c r="C17" s="275"/>
      <c r="D17" s="275"/>
      <c r="E17" s="275"/>
      <c r="F17" s="275"/>
      <c r="G17" s="275"/>
      <c r="H17" s="276"/>
      <c r="I17" s="12">
        <v>12</v>
      </c>
      <c r="J17" s="18">
        <v>-3555155</v>
      </c>
      <c r="K17" s="18">
        <v>-276680019.33000016</v>
      </c>
    </row>
    <row r="18" spans="1:11" ht="12.75">
      <c r="A18" s="267" t="s">
        <v>123</v>
      </c>
      <c r="B18" s="275"/>
      <c r="C18" s="275"/>
      <c r="D18" s="275"/>
      <c r="E18" s="275"/>
      <c r="F18" s="275"/>
      <c r="G18" s="275"/>
      <c r="H18" s="276"/>
      <c r="I18" s="12">
        <v>13</v>
      </c>
      <c r="J18" s="63">
        <f>SUM(J19:J35)</f>
        <v>-26387172</v>
      </c>
      <c r="K18" s="63">
        <f>SUM(K19:K35)</f>
        <v>211299399.78999978</v>
      </c>
    </row>
    <row r="19" spans="1:11" ht="12.75">
      <c r="A19" s="270" t="s">
        <v>124</v>
      </c>
      <c r="B19" s="275"/>
      <c r="C19" s="275"/>
      <c r="D19" s="275"/>
      <c r="E19" s="275"/>
      <c r="F19" s="275"/>
      <c r="G19" s="275"/>
      <c r="H19" s="276"/>
      <c r="I19" s="12">
        <v>14</v>
      </c>
      <c r="J19" s="18">
        <v>64118179</v>
      </c>
      <c r="K19" s="18">
        <v>-101062777.31</v>
      </c>
    </row>
    <row r="20" spans="1:11" ht="19.5" customHeight="1">
      <c r="A20" s="270" t="s">
        <v>147</v>
      </c>
      <c r="B20" s="275"/>
      <c r="C20" s="275"/>
      <c r="D20" s="275"/>
      <c r="E20" s="275"/>
      <c r="F20" s="275"/>
      <c r="G20" s="275"/>
      <c r="H20" s="276"/>
      <c r="I20" s="12">
        <v>15</v>
      </c>
      <c r="J20" s="18">
        <v>-457952099</v>
      </c>
      <c r="K20" s="18">
        <v>177421966.8</v>
      </c>
    </row>
    <row r="21" spans="1:11" ht="12.75">
      <c r="A21" s="270" t="s">
        <v>125</v>
      </c>
      <c r="B21" s="275"/>
      <c r="C21" s="275"/>
      <c r="D21" s="275"/>
      <c r="E21" s="275"/>
      <c r="F21" s="275"/>
      <c r="G21" s="275"/>
      <c r="H21" s="276"/>
      <c r="I21" s="12">
        <v>16</v>
      </c>
      <c r="J21" s="18">
        <v>18500323</v>
      </c>
      <c r="K21" s="18">
        <v>90051580.59000021</v>
      </c>
    </row>
    <row r="22" spans="1:11" ht="22.5" customHeight="1">
      <c r="A22" s="270" t="s">
        <v>126</v>
      </c>
      <c r="B22" s="275"/>
      <c r="C22" s="275"/>
      <c r="D22" s="275"/>
      <c r="E22" s="275"/>
      <c r="F22" s="275"/>
      <c r="G22" s="275"/>
      <c r="H22" s="276"/>
      <c r="I22" s="12">
        <v>17</v>
      </c>
      <c r="J22" s="18"/>
      <c r="K22" s="18">
        <v>0</v>
      </c>
    </row>
    <row r="23" spans="1:11" ht="21" customHeight="1">
      <c r="A23" s="270" t="s">
        <v>127</v>
      </c>
      <c r="B23" s="275"/>
      <c r="C23" s="275"/>
      <c r="D23" s="275"/>
      <c r="E23" s="275"/>
      <c r="F23" s="275"/>
      <c r="G23" s="275"/>
      <c r="H23" s="276"/>
      <c r="I23" s="12">
        <v>18</v>
      </c>
      <c r="J23" s="18">
        <v>4895412</v>
      </c>
      <c r="K23" s="18">
        <v>3036357.24</v>
      </c>
    </row>
    <row r="24" spans="1:11" ht="12.75">
      <c r="A24" s="270" t="s">
        <v>128</v>
      </c>
      <c r="B24" s="275"/>
      <c r="C24" s="275"/>
      <c r="D24" s="275"/>
      <c r="E24" s="275"/>
      <c r="F24" s="275"/>
      <c r="G24" s="275"/>
      <c r="H24" s="276"/>
      <c r="I24" s="12">
        <v>19</v>
      </c>
      <c r="J24" s="18">
        <v>73120153</v>
      </c>
      <c r="K24" s="18">
        <v>33322636.00999996</v>
      </c>
    </row>
    <row r="25" spans="1:11" ht="12.75">
      <c r="A25" s="270" t="s">
        <v>129</v>
      </c>
      <c r="B25" s="275"/>
      <c r="C25" s="275"/>
      <c r="D25" s="275"/>
      <c r="E25" s="275"/>
      <c r="F25" s="275"/>
      <c r="G25" s="275"/>
      <c r="H25" s="276"/>
      <c r="I25" s="12">
        <v>20</v>
      </c>
      <c r="J25" s="18">
        <v>-21837268</v>
      </c>
      <c r="K25" s="18">
        <v>-13404454.02</v>
      </c>
    </row>
    <row r="26" spans="1:11" ht="12.75">
      <c r="A26" s="270" t="s">
        <v>130</v>
      </c>
      <c r="B26" s="275"/>
      <c r="C26" s="275"/>
      <c r="D26" s="275"/>
      <c r="E26" s="275"/>
      <c r="F26" s="275"/>
      <c r="G26" s="275"/>
      <c r="H26" s="276"/>
      <c r="I26" s="12">
        <v>21</v>
      </c>
      <c r="J26" s="18">
        <v>116396183</v>
      </c>
      <c r="K26" s="18">
        <v>221947069.54000002</v>
      </c>
    </row>
    <row r="27" spans="1:11" ht="12.75">
      <c r="A27" s="270" t="s">
        <v>131</v>
      </c>
      <c r="B27" s="275"/>
      <c r="C27" s="275"/>
      <c r="D27" s="275"/>
      <c r="E27" s="275"/>
      <c r="F27" s="275"/>
      <c r="G27" s="275"/>
      <c r="H27" s="276"/>
      <c r="I27" s="12">
        <v>22</v>
      </c>
      <c r="J27" s="18"/>
      <c r="K27" s="18"/>
    </row>
    <row r="28" spans="1:11" ht="21" customHeight="1">
      <c r="A28" s="270" t="s">
        <v>146</v>
      </c>
      <c r="B28" s="275"/>
      <c r="C28" s="275"/>
      <c r="D28" s="275"/>
      <c r="E28" s="275"/>
      <c r="F28" s="275"/>
      <c r="G28" s="275"/>
      <c r="H28" s="276"/>
      <c r="I28" s="12">
        <v>23</v>
      </c>
      <c r="J28" s="18">
        <v>-11079247</v>
      </c>
      <c r="K28" s="18">
        <v>6916682.939999998</v>
      </c>
    </row>
    <row r="29" spans="1:11" ht="12.75">
      <c r="A29" s="270" t="s">
        <v>132</v>
      </c>
      <c r="B29" s="275"/>
      <c r="C29" s="275"/>
      <c r="D29" s="275"/>
      <c r="E29" s="275"/>
      <c r="F29" s="275"/>
      <c r="G29" s="275"/>
      <c r="H29" s="276"/>
      <c r="I29" s="12">
        <v>24</v>
      </c>
      <c r="J29" s="18">
        <v>32368876</v>
      </c>
      <c r="K29" s="18">
        <v>-23644054.270000458</v>
      </c>
    </row>
    <row r="30" spans="1:11" ht="19.5" customHeight="1">
      <c r="A30" s="270" t="s">
        <v>133</v>
      </c>
      <c r="B30" s="275"/>
      <c r="C30" s="275"/>
      <c r="D30" s="275"/>
      <c r="E30" s="275"/>
      <c r="F30" s="275"/>
      <c r="G30" s="275"/>
      <c r="H30" s="276"/>
      <c r="I30" s="12">
        <v>25</v>
      </c>
      <c r="J30" s="18">
        <v>-4895412</v>
      </c>
      <c r="K30" s="18">
        <v>-3036357.24</v>
      </c>
    </row>
    <row r="31" spans="1:11" ht="12.75">
      <c r="A31" s="270" t="s">
        <v>134</v>
      </c>
      <c r="B31" s="275"/>
      <c r="C31" s="275"/>
      <c r="D31" s="275"/>
      <c r="E31" s="275"/>
      <c r="F31" s="275"/>
      <c r="G31" s="275"/>
      <c r="H31" s="276"/>
      <c r="I31" s="12">
        <v>26</v>
      </c>
      <c r="J31" s="18">
        <v>-569747</v>
      </c>
      <c r="K31" s="18">
        <v>-98921754.54999998</v>
      </c>
    </row>
    <row r="32" spans="1:11" ht="12.75">
      <c r="A32" s="270" t="s">
        <v>135</v>
      </c>
      <c r="B32" s="275"/>
      <c r="C32" s="275"/>
      <c r="D32" s="275"/>
      <c r="E32" s="275"/>
      <c r="F32" s="275"/>
      <c r="G32" s="275"/>
      <c r="H32" s="276"/>
      <c r="I32" s="12">
        <v>27</v>
      </c>
      <c r="J32" s="18"/>
      <c r="K32" s="18">
        <v>0</v>
      </c>
    </row>
    <row r="33" spans="1:11" ht="12.75">
      <c r="A33" s="270" t="s">
        <v>136</v>
      </c>
      <c r="B33" s="275"/>
      <c r="C33" s="275"/>
      <c r="D33" s="275"/>
      <c r="E33" s="275"/>
      <c r="F33" s="275"/>
      <c r="G33" s="275"/>
      <c r="H33" s="276"/>
      <c r="I33" s="12">
        <v>28</v>
      </c>
      <c r="J33" s="18">
        <v>4681480</v>
      </c>
      <c r="K33" s="18">
        <v>-53133198.07000005</v>
      </c>
    </row>
    <row r="34" spans="1:11" ht="12.75">
      <c r="A34" s="270" t="s">
        <v>137</v>
      </c>
      <c r="B34" s="275"/>
      <c r="C34" s="275"/>
      <c r="D34" s="275"/>
      <c r="E34" s="275"/>
      <c r="F34" s="275"/>
      <c r="G34" s="275"/>
      <c r="H34" s="276"/>
      <c r="I34" s="12">
        <v>29</v>
      </c>
      <c r="J34" s="18">
        <v>-22028773</v>
      </c>
      <c r="K34" s="18">
        <v>8592810.990000036</v>
      </c>
    </row>
    <row r="35" spans="1:11" ht="21" customHeight="1">
      <c r="A35" s="270" t="s">
        <v>138</v>
      </c>
      <c r="B35" s="275"/>
      <c r="C35" s="275"/>
      <c r="D35" s="275"/>
      <c r="E35" s="275"/>
      <c r="F35" s="275"/>
      <c r="G35" s="275"/>
      <c r="H35" s="276"/>
      <c r="I35" s="12">
        <v>30</v>
      </c>
      <c r="J35" s="18">
        <v>177894768</v>
      </c>
      <c r="K35" s="18">
        <v>-36787108.859999985</v>
      </c>
    </row>
    <row r="36" spans="1:11" ht="12.75">
      <c r="A36" s="267" t="s">
        <v>139</v>
      </c>
      <c r="B36" s="275"/>
      <c r="C36" s="275"/>
      <c r="D36" s="275"/>
      <c r="E36" s="275"/>
      <c r="F36" s="275"/>
      <c r="G36" s="275"/>
      <c r="H36" s="276"/>
      <c r="I36" s="12">
        <v>31</v>
      </c>
      <c r="J36" s="18">
        <v>-35225598</v>
      </c>
      <c r="K36" s="18">
        <v>-15466978.33</v>
      </c>
    </row>
    <row r="37" spans="1:11" ht="12.75">
      <c r="A37" s="267" t="s">
        <v>92</v>
      </c>
      <c r="B37" s="275"/>
      <c r="C37" s="275"/>
      <c r="D37" s="275"/>
      <c r="E37" s="275"/>
      <c r="F37" s="275"/>
      <c r="G37" s="275"/>
      <c r="H37" s="276"/>
      <c r="I37" s="12">
        <v>32</v>
      </c>
      <c r="J37" s="63">
        <f>SUM(J38:J51)</f>
        <v>-10900706</v>
      </c>
      <c r="K37" s="63">
        <f>SUM(K38:K51)</f>
        <v>-124252900.29000014</v>
      </c>
    </row>
    <row r="38" spans="1:11" ht="12.75">
      <c r="A38" s="270" t="s">
        <v>140</v>
      </c>
      <c r="B38" s="275"/>
      <c r="C38" s="275"/>
      <c r="D38" s="275"/>
      <c r="E38" s="275"/>
      <c r="F38" s="275"/>
      <c r="G38" s="275"/>
      <c r="H38" s="276"/>
      <c r="I38" s="12">
        <v>33</v>
      </c>
      <c r="J38" s="18">
        <v>52841610</v>
      </c>
      <c r="K38" s="18">
        <v>265844513.75</v>
      </c>
    </row>
    <row r="39" spans="1:11" ht="12.75">
      <c r="A39" s="270" t="s">
        <v>141</v>
      </c>
      <c r="B39" s="275"/>
      <c r="C39" s="275"/>
      <c r="D39" s="275"/>
      <c r="E39" s="275"/>
      <c r="F39" s="275"/>
      <c r="G39" s="275"/>
      <c r="H39" s="276"/>
      <c r="I39" s="12">
        <v>34</v>
      </c>
      <c r="J39" s="18">
        <v>-61430346</v>
      </c>
      <c r="K39" s="18">
        <v>-43348403.18</v>
      </c>
    </row>
    <row r="40" spans="1:11" ht="12.75">
      <c r="A40" s="270" t="s">
        <v>142</v>
      </c>
      <c r="B40" s="275"/>
      <c r="C40" s="275"/>
      <c r="D40" s="275"/>
      <c r="E40" s="275"/>
      <c r="F40" s="275"/>
      <c r="G40" s="275"/>
      <c r="H40" s="276"/>
      <c r="I40" s="12">
        <v>35</v>
      </c>
      <c r="J40" s="18"/>
      <c r="K40" s="18"/>
    </row>
    <row r="41" spans="1:11" ht="12.75">
      <c r="A41" s="270" t="s">
        <v>143</v>
      </c>
      <c r="B41" s="275"/>
      <c r="C41" s="275"/>
      <c r="D41" s="275"/>
      <c r="E41" s="275"/>
      <c r="F41" s="275"/>
      <c r="G41" s="275"/>
      <c r="H41" s="276"/>
      <c r="I41" s="12">
        <v>36</v>
      </c>
      <c r="J41" s="18">
        <v>-10804292</v>
      </c>
      <c r="K41" s="18">
        <v>-10313102.49</v>
      </c>
    </row>
    <row r="42" spans="1:11" ht="21" customHeight="1">
      <c r="A42" s="270" t="s">
        <v>144</v>
      </c>
      <c r="B42" s="275"/>
      <c r="C42" s="275"/>
      <c r="D42" s="275"/>
      <c r="E42" s="275"/>
      <c r="F42" s="275"/>
      <c r="G42" s="275"/>
      <c r="H42" s="276"/>
      <c r="I42" s="12">
        <v>37</v>
      </c>
      <c r="J42" s="18">
        <v>587570</v>
      </c>
      <c r="K42" s="18">
        <v>208732774.90999997</v>
      </c>
    </row>
    <row r="43" spans="1:11" ht="21.75" customHeight="1">
      <c r="A43" s="270" t="s">
        <v>145</v>
      </c>
      <c r="B43" s="275"/>
      <c r="C43" s="275"/>
      <c r="D43" s="275"/>
      <c r="E43" s="275"/>
      <c r="F43" s="275"/>
      <c r="G43" s="275"/>
      <c r="H43" s="276"/>
      <c r="I43" s="12">
        <v>38</v>
      </c>
      <c r="J43" s="18">
        <v>-22136795</v>
      </c>
      <c r="K43" s="18">
        <v>-832291</v>
      </c>
    </row>
    <row r="44" spans="1:11" ht="23.25" customHeight="1">
      <c r="A44" s="270" t="s">
        <v>148</v>
      </c>
      <c r="B44" s="275"/>
      <c r="C44" s="275"/>
      <c r="D44" s="275"/>
      <c r="E44" s="275"/>
      <c r="F44" s="275"/>
      <c r="G44" s="275"/>
      <c r="H44" s="276"/>
      <c r="I44" s="12">
        <v>39</v>
      </c>
      <c r="J44" s="18">
        <v>18801250</v>
      </c>
      <c r="K44" s="18">
        <v>21568434.839999996</v>
      </c>
    </row>
    <row r="45" spans="1:11" ht="12.75">
      <c r="A45" s="270" t="s">
        <v>247</v>
      </c>
      <c r="B45" s="275"/>
      <c r="C45" s="275"/>
      <c r="D45" s="275"/>
      <c r="E45" s="275"/>
      <c r="F45" s="275"/>
      <c r="G45" s="275"/>
      <c r="H45" s="276"/>
      <c r="I45" s="12">
        <v>40</v>
      </c>
      <c r="J45" s="18">
        <v>127981610</v>
      </c>
      <c r="K45" s="18">
        <v>85518809.6099999</v>
      </c>
    </row>
    <row r="46" spans="1:11" ht="12.75">
      <c r="A46" s="270" t="s">
        <v>248</v>
      </c>
      <c r="B46" s="275"/>
      <c r="C46" s="275"/>
      <c r="D46" s="275"/>
      <c r="E46" s="275"/>
      <c r="F46" s="275"/>
      <c r="G46" s="275"/>
      <c r="H46" s="276"/>
      <c r="I46" s="12">
        <v>41</v>
      </c>
      <c r="J46" s="18">
        <v>-283146588</v>
      </c>
      <c r="K46" s="18">
        <v>-595791761.03</v>
      </c>
    </row>
    <row r="47" spans="1:11" ht="12.75">
      <c r="A47" s="270" t="s">
        <v>249</v>
      </c>
      <c r="B47" s="275"/>
      <c r="C47" s="275"/>
      <c r="D47" s="275"/>
      <c r="E47" s="275"/>
      <c r="F47" s="275"/>
      <c r="G47" s="275"/>
      <c r="H47" s="276"/>
      <c r="I47" s="12">
        <v>42</v>
      </c>
      <c r="J47" s="18"/>
      <c r="K47" s="18">
        <v>0</v>
      </c>
    </row>
    <row r="48" spans="1:11" ht="12.75">
      <c r="A48" s="270" t="s">
        <v>250</v>
      </c>
      <c r="B48" s="275"/>
      <c r="C48" s="275"/>
      <c r="D48" s="275"/>
      <c r="E48" s="275"/>
      <c r="F48" s="275"/>
      <c r="G48" s="275"/>
      <c r="H48" s="276"/>
      <c r="I48" s="12">
        <v>43</v>
      </c>
      <c r="J48" s="18">
        <v>-192904</v>
      </c>
      <c r="K48" s="18"/>
    </row>
    <row r="49" spans="1:11" ht="12.75">
      <c r="A49" s="270" t="s">
        <v>251</v>
      </c>
      <c r="B49" s="268"/>
      <c r="C49" s="268"/>
      <c r="D49" s="268"/>
      <c r="E49" s="268"/>
      <c r="F49" s="268"/>
      <c r="G49" s="268"/>
      <c r="H49" s="269"/>
      <c r="I49" s="12">
        <v>44</v>
      </c>
      <c r="J49" s="18">
        <v>1821640</v>
      </c>
      <c r="K49" s="18">
        <v>26851037.359999992</v>
      </c>
    </row>
    <row r="50" spans="1:11" ht="12.75">
      <c r="A50" s="270" t="s">
        <v>275</v>
      </c>
      <c r="B50" s="268"/>
      <c r="C50" s="268"/>
      <c r="D50" s="268"/>
      <c r="E50" s="268"/>
      <c r="F50" s="268"/>
      <c r="G50" s="268"/>
      <c r="H50" s="269"/>
      <c r="I50" s="12">
        <v>45</v>
      </c>
      <c r="J50" s="18">
        <v>368606461</v>
      </c>
      <c r="K50" s="18">
        <v>231313106.34</v>
      </c>
    </row>
    <row r="51" spans="1:11" ht="12.75">
      <c r="A51" s="270" t="s">
        <v>276</v>
      </c>
      <c r="B51" s="268"/>
      <c r="C51" s="268"/>
      <c r="D51" s="268"/>
      <c r="E51" s="268"/>
      <c r="F51" s="268"/>
      <c r="G51" s="268"/>
      <c r="H51" s="269"/>
      <c r="I51" s="12">
        <v>46</v>
      </c>
      <c r="J51" s="18">
        <v>-203829922</v>
      </c>
      <c r="K51" s="18">
        <v>-313796019.4</v>
      </c>
    </row>
    <row r="52" spans="1:11" ht="12.75">
      <c r="A52" s="267" t="s">
        <v>93</v>
      </c>
      <c r="B52" s="268"/>
      <c r="C52" s="268"/>
      <c r="D52" s="268"/>
      <c r="E52" s="268"/>
      <c r="F52" s="268"/>
      <c r="G52" s="268"/>
      <c r="H52" s="269"/>
      <c r="I52" s="12">
        <v>47</v>
      </c>
      <c r="J52" s="63">
        <f>SUM(J53:J57)</f>
        <v>44357713</v>
      </c>
      <c r="K52" s="63">
        <f>SUM(K53:K57)</f>
        <v>306073882.91999996</v>
      </c>
    </row>
    <row r="53" spans="1:11" ht="12.75">
      <c r="A53" s="270" t="s">
        <v>277</v>
      </c>
      <c r="B53" s="268"/>
      <c r="C53" s="268"/>
      <c r="D53" s="268"/>
      <c r="E53" s="268"/>
      <c r="F53" s="268"/>
      <c r="G53" s="268"/>
      <c r="H53" s="269"/>
      <c r="I53" s="12">
        <v>48</v>
      </c>
      <c r="J53" s="18"/>
      <c r="K53" s="18"/>
    </row>
    <row r="54" spans="1:11" ht="12.75">
      <c r="A54" s="270" t="s">
        <v>278</v>
      </c>
      <c r="B54" s="268"/>
      <c r="C54" s="268"/>
      <c r="D54" s="268"/>
      <c r="E54" s="268"/>
      <c r="F54" s="268"/>
      <c r="G54" s="268"/>
      <c r="H54" s="269"/>
      <c r="I54" s="12">
        <v>49</v>
      </c>
      <c r="J54" s="18">
        <v>50417273</v>
      </c>
      <c r="K54" s="18">
        <v>477908963.83</v>
      </c>
    </row>
    <row r="55" spans="1:11" ht="12.75">
      <c r="A55" s="270" t="s">
        <v>279</v>
      </c>
      <c r="B55" s="268"/>
      <c r="C55" s="268"/>
      <c r="D55" s="268"/>
      <c r="E55" s="268"/>
      <c r="F55" s="268"/>
      <c r="G55" s="268"/>
      <c r="H55" s="269"/>
      <c r="I55" s="12">
        <v>50</v>
      </c>
      <c r="J55" s="18">
        <v>-6059560</v>
      </c>
      <c r="K55" s="18">
        <v>-170492413.11</v>
      </c>
    </row>
    <row r="56" spans="1:11" ht="12.75">
      <c r="A56" s="270" t="s">
        <v>280</v>
      </c>
      <c r="B56" s="268"/>
      <c r="C56" s="268"/>
      <c r="D56" s="268"/>
      <c r="E56" s="268"/>
      <c r="F56" s="268"/>
      <c r="G56" s="268"/>
      <c r="H56" s="269"/>
      <c r="I56" s="12">
        <v>51</v>
      </c>
      <c r="J56" s="18"/>
      <c r="K56" s="18"/>
    </row>
    <row r="57" spans="1:11" ht="12.75">
      <c r="A57" s="270" t="s">
        <v>281</v>
      </c>
      <c r="B57" s="268"/>
      <c r="C57" s="268"/>
      <c r="D57" s="268"/>
      <c r="E57" s="268"/>
      <c r="F57" s="268"/>
      <c r="G57" s="268"/>
      <c r="H57" s="269"/>
      <c r="I57" s="12">
        <v>52</v>
      </c>
      <c r="J57" s="18"/>
      <c r="K57" s="18">
        <v>-1342667.799999997</v>
      </c>
    </row>
    <row r="58" spans="1:11" ht="12.75">
      <c r="A58" s="267" t="s">
        <v>94</v>
      </c>
      <c r="B58" s="268"/>
      <c r="C58" s="268"/>
      <c r="D58" s="268"/>
      <c r="E58" s="268"/>
      <c r="F58" s="268"/>
      <c r="G58" s="268"/>
      <c r="H58" s="269"/>
      <c r="I58" s="12">
        <v>53</v>
      </c>
      <c r="J58" s="63">
        <f>J6+J37+J52</f>
        <v>34511672</v>
      </c>
      <c r="K58" s="63">
        <f>K6+K37+K52</f>
        <v>57566666.71999818</v>
      </c>
    </row>
    <row r="59" spans="1:11" ht="21.75" customHeight="1">
      <c r="A59" s="267" t="s">
        <v>282</v>
      </c>
      <c r="B59" s="268"/>
      <c r="C59" s="268"/>
      <c r="D59" s="268"/>
      <c r="E59" s="268"/>
      <c r="F59" s="268"/>
      <c r="G59" s="268"/>
      <c r="H59" s="269"/>
      <c r="I59" s="12">
        <v>54</v>
      </c>
      <c r="J59" s="18">
        <v>-9436727</v>
      </c>
      <c r="K59" s="18">
        <v>-21175569.95</v>
      </c>
    </row>
    <row r="60" spans="1:11" ht="12.75">
      <c r="A60" s="267" t="s">
        <v>95</v>
      </c>
      <c r="B60" s="268"/>
      <c r="C60" s="268"/>
      <c r="D60" s="268"/>
      <c r="E60" s="268"/>
      <c r="F60" s="268"/>
      <c r="G60" s="268"/>
      <c r="H60" s="269"/>
      <c r="I60" s="12">
        <v>55</v>
      </c>
      <c r="J60" s="63">
        <f>SUM(J58:J59)</f>
        <v>25074945</v>
      </c>
      <c r="K60" s="63">
        <f>SUM(K58:K59)</f>
        <v>36391096.76999818</v>
      </c>
    </row>
    <row r="61" spans="1:11" ht="12.75">
      <c r="A61" s="270" t="s">
        <v>283</v>
      </c>
      <c r="B61" s="268"/>
      <c r="C61" s="268"/>
      <c r="D61" s="268"/>
      <c r="E61" s="268"/>
      <c r="F61" s="268"/>
      <c r="G61" s="268"/>
      <c r="H61" s="269"/>
      <c r="I61" s="12">
        <v>56</v>
      </c>
      <c r="J61" s="18">
        <v>94656787</v>
      </c>
      <c r="K61" s="18">
        <v>119731733.96</v>
      </c>
    </row>
    <row r="62" spans="1:11" ht="12.75">
      <c r="A62" s="271" t="s">
        <v>96</v>
      </c>
      <c r="B62" s="272"/>
      <c r="C62" s="272"/>
      <c r="D62" s="272"/>
      <c r="E62" s="272"/>
      <c r="F62" s="272"/>
      <c r="G62" s="272"/>
      <c r="H62" s="273"/>
      <c r="I62" s="13">
        <v>57</v>
      </c>
      <c r="J62" s="64">
        <v>119731734</v>
      </c>
      <c r="K62" s="64">
        <v>156122830.82999998</v>
      </c>
    </row>
    <row r="63" ht="12.75">
      <c r="A63" s="65" t="s">
        <v>5</v>
      </c>
    </row>
  </sheetData>
  <sheetProtection/>
  <mergeCells count="62"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18:K18" formulaRange="1"/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1">
      <selection activeCell="A2" sqref="A2:K2"/>
    </sheetView>
  </sheetViews>
  <sheetFormatPr defaultColWidth="9.140625" defaultRowHeight="12.75"/>
  <cols>
    <col min="1" max="4" width="9.140625" style="46" customWidth="1"/>
    <col min="5" max="5" width="9.57421875" style="46" customWidth="1"/>
    <col min="6" max="7" width="9.140625" style="46" customWidth="1"/>
    <col min="8" max="8" width="10.140625" style="46" customWidth="1"/>
    <col min="9" max="11" width="9.140625" style="46" customWidth="1"/>
    <col min="12" max="12" width="11.421875" style="46" customWidth="1"/>
    <col min="13" max="16384" width="9.140625" style="46" customWidth="1"/>
  </cols>
  <sheetData>
    <row r="1" spans="1:12" ht="13.5">
      <c r="A1" s="296" t="s">
        <v>149</v>
      </c>
      <c r="B1" s="279"/>
      <c r="C1" s="279"/>
      <c r="D1" s="279"/>
      <c r="E1" s="297"/>
      <c r="F1" s="298"/>
      <c r="G1" s="298"/>
      <c r="H1" s="298"/>
      <c r="I1" s="298"/>
      <c r="J1" s="298"/>
      <c r="K1" s="299"/>
      <c r="L1" s="45"/>
    </row>
    <row r="2" spans="1:12" ht="12.75">
      <c r="A2" s="280" t="s">
        <v>413</v>
      </c>
      <c r="B2" s="281"/>
      <c r="C2" s="281"/>
      <c r="D2" s="281"/>
      <c r="E2" s="297"/>
      <c r="F2" s="300"/>
      <c r="G2" s="300"/>
      <c r="H2" s="300"/>
      <c r="I2" s="300"/>
      <c r="J2" s="300"/>
      <c r="K2" s="301"/>
      <c r="L2" s="45"/>
    </row>
    <row r="3" spans="1:13" ht="12.75">
      <c r="A3" s="150"/>
      <c r="B3" s="151"/>
      <c r="C3" s="151"/>
      <c r="D3" s="151"/>
      <c r="E3" s="152"/>
      <c r="F3" s="153"/>
      <c r="G3" s="153"/>
      <c r="H3" s="153"/>
      <c r="I3" s="153"/>
      <c r="J3" s="153"/>
      <c r="K3" s="153"/>
      <c r="L3" s="306" t="s">
        <v>58</v>
      </c>
      <c r="M3" s="306"/>
    </row>
    <row r="4" spans="1:13" ht="13.5" customHeight="1">
      <c r="A4" s="282" t="s">
        <v>46</v>
      </c>
      <c r="B4" s="282"/>
      <c r="C4" s="282"/>
      <c r="D4" s="282" t="s">
        <v>62</v>
      </c>
      <c r="E4" s="283" t="s">
        <v>408</v>
      </c>
      <c r="F4" s="283"/>
      <c r="G4" s="283"/>
      <c r="H4" s="283"/>
      <c r="I4" s="283"/>
      <c r="J4" s="283"/>
      <c r="K4" s="283"/>
      <c r="L4" s="283" t="s">
        <v>217</v>
      </c>
      <c r="M4" s="283" t="s">
        <v>84</v>
      </c>
    </row>
    <row r="5" spans="1:13" ht="56.25">
      <c r="A5" s="305"/>
      <c r="B5" s="305"/>
      <c r="C5" s="305"/>
      <c r="D5" s="305"/>
      <c r="E5" s="69" t="s">
        <v>213</v>
      </c>
      <c r="F5" s="69" t="s">
        <v>44</v>
      </c>
      <c r="G5" s="69" t="s">
        <v>214</v>
      </c>
      <c r="H5" s="69" t="s">
        <v>215</v>
      </c>
      <c r="I5" s="69" t="s">
        <v>45</v>
      </c>
      <c r="J5" s="69" t="s">
        <v>216</v>
      </c>
      <c r="K5" s="69" t="s">
        <v>83</v>
      </c>
      <c r="L5" s="283"/>
      <c r="M5" s="283"/>
    </row>
    <row r="6" spans="1:13" ht="12.75">
      <c r="A6" s="302">
        <v>1</v>
      </c>
      <c r="B6" s="302"/>
      <c r="C6" s="302"/>
      <c r="D6" s="72">
        <v>2</v>
      </c>
      <c r="E6" s="72" t="s">
        <v>60</v>
      </c>
      <c r="F6" s="73" t="s">
        <v>61</v>
      </c>
      <c r="G6" s="72" t="s">
        <v>63</v>
      </c>
      <c r="H6" s="73" t="s">
        <v>64</v>
      </c>
      <c r="I6" s="72" t="s">
        <v>65</v>
      </c>
      <c r="J6" s="73" t="s">
        <v>66</v>
      </c>
      <c r="K6" s="72" t="s">
        <v>67</v>
      </c>
      <c r="L6" s="73" t="s">
        <v>68</v>
      </c>
      <c r="M6" s="72" t="s">
        <v>69</v>
      </c>
    </row>
    <row r="7" spans="1:13" ht="21" customHeight="1">
      <c r="A7" s="303" t="s">
        <v>298</v>
      </c>
      <c r="B7" s="304"/>
      <c r="C7" s="304"/>
      <c r="D7" s="15">
        <v>1</v>
      </c>
      <c r="E7" s="91">
        <v>442887200</v>
      </c>
      <c r="F7" s="91">
        <v>0</v>
      </c>
      <c r="G7" s="91">
        <v>496993709</v>
      </c>
      <c r="H7" s="91">
        <v>456466779</v>
      </c>
      <c r="I7" s="91">
        <v>455659139</v>
      </c>
      <c r="J7" s="91">
        <v>107047105</v>
      </c>
      <c r="K7" s="92">
        <f>SUM(E7:J7)</f>
        <v>1959053932</v>
      </c>
      <c r="L7" s="91">
        <v>75445694</v>
      </c>
      <c r="M7" s="92">
        <f>K7+L7</f>
        <v>2034499626</v>
      </c>
    </row>
    <row r="8" spans="1:13" ht="22.5" customHeight="1">
      <c r="A8" s="287" t="s">
        <v>258</v>
      </c>
      <c r="B8" s="288"/>
      <c r="C8" s="288"/>
      <c r="D8" s="4">
        <v>2</v>
      </c>
      <c r="E8" s="93"/>
      <c r="F8" s="93"/>
      <c r="G8" s="93"/>
      <c r="H8" s="93"/>
      <c r="I8" s="93">
        <v>-926649</v>
      </c>
      <c r="J8" s="93"/>
      <c r="K8" s="94">
        <f aca="true" t="shared" si="0" ref="K8:K40">SUM(E8:J8)</f>
        <v>-926649</v>
      </c>
      <c r="L8" s="93">
        <v>-853656</v>
      </c>
      <c r="M8" s="94">
        <f aca="true" t="shared" si="1" ref="M8:M40">K8+L8</f>
        <v>-1780305</v>
      </c>
    </row>
    <row r="9" spans="1:13" ht="21.75" customHeight="1">
      <c r="A9" s="287" t="s">
        <v>259</v>
      </c>
      <c r="B9" s="288"/>
      <c r="C9" s="288"/>
      <c r="D9" s="4">
        <v>3</v>
      </c>
      <c r="E9" s="93"/>
      <c r="F9" s="93"/>
      <c r="G9" s="93">
        <v>13374685</v>
      </c>
      <c r="H9" s="93">
        <v>489269</v>
      </c>
      <c r="I9" s="93">
        <v>-12787925</v>
      </c>
      <c r="J9" s="93"/>
      <c r="K9" s="94">
        <f t="shared" si="0"/>
        <v>1076029</v>
      </c>
      <c r="L9" s="93"/>
      <c r="M9" s="94">
        <f t="shared" si="1"/>
        <v>1076029</v>
      </c>
    </row>
    <row r="10" spans="1:13" ht="20.25" customHeight="1">
      <c r="A10" s="289" t="s">
        <v>350</v>
      </c>
      <c r="B10" s="288"/>
      <c r="C10" s="288"/>
      <c r="D10" s="4">
        <v>4</v>
      </c>
      <c r="E10" s="94">
        <f aca="true" t="shared" si="2" ref="E10:J10">SUM(E7:E9)</f>
        <v>442887200</v>
      </c>
      <c r="F10" s="94">
        <f t="shared" si="2"/>
        <v>0</v>
      </c>
      <c r="G10" s="94">
        <f t="shared" si="2"/>
        <v>510368394</v>
      </c>
      <c r="H10" s="94">
        <f t="shared" si="2"/>
        <v>456956048</v>
      </c>
      <c r="I10" s="94">
        <f t="shared" si="2"/>
        <v>441944565</v>
      </c>
      <c r="J10" s="94">
        <f t="shared" si="2"/>
        <v>107047105</v>
      </c>
      <c r="K10" s="94">
        <f t="shared" si="0"/>
        <v>1959203312</v>
      </c>
      <c r="L10" s="94">
        <f>SUM(L7:L9)</f>
        <v>74592038</v>
      </c>
      <c r="M10" s="94">
        <f t="shared" si="1"/>
        <v>2033795350</v>
      </c>
    </row>
    <row r="11" spans="1:13" ht="20.25" customHeight="1">
      <c r="A11" s="289" t="s">
        <v>351</v>
      </c>
      <c r="B11" s="307"/>
      <c r="C11" s="307"/>
      <c r="D11" s="4">
        <v>5</v>
      </c>
      <c r="E11" s="94">
        <f>E12+E13</f>
        <v>0</v>
      </c>
      <c r="F11" s="94">
        <f aca="true" t="shared" si="3" ref="F11:L11">F12+F13</f>
        <v>0</v>
      </c>
      <c r="G11" s="94">
        <f t="shared" si="3"/>
        <v>-29665646</v>
      </c>
      <c r="H11" s="94">
        <f t="shared" si="3"/>
        <v>0</v>
      </c>
      <c r="I11" s="94">
        <f t="shared" si="3"/>
        <v>6604390</v>
      </c>
      <c r="J11" s="94">
        <f t="shared" si="3"/>
        <v>123419023</v>
      </c>
      <c r="K11" s="94">
        <f t="shared" si="0"/>
        <v>100357767</v>
      </c>
      <c r="L11" s="94">
        <f t="shared" si="3"/>
        <v>4952059</v>
      </c>
      <c r="M11" s="94">
        <f t="shared" si="1"/>
        <v>105309826</v>
      </c>
    </row>
    <row r="12" spans="1:13" ht="12.75">
      <c r="A12" s="287" t="s">
        <v>260</v>
      </c>
      <c r="B12" s="288"/>
      <c r="C12" s="288"/>
      <c r="D12" s="4">
        <v>6</v>
      </c>
      <c r="E12" s="93"/>
      <c r="F12" s="93"/>
      <c r="G12" s="93"/>
      <c r="H12" s="93"/>
      <c r="I12" s="93"/>
      <c r="J12" s="93">
        <v>123419023</v>
      </c>
      <c r="K12" s="94">
        <f t="shared" si="0"/>
        <v>123419023</v>
      </c>
      <c r="L12" s="93">
        <v>3798752</v>
      </c>
      <c r="M12" s="94">
        <f t="shared" si="1"/>
        <v>127217775</v>
      </c>
    </row>
    <row r="13" spans="1:13" ht="21.75" customHeight="1">
      <c r="A13" s="287" t="s">
        <v>88</v>
      </c>
      <c r="B13" s="288"/>
      <c r="C13" s="288"/>
      <c r="D13" s="4">
        <v>7</v>
      </c>
      <c r="E13" s="94">
        <f aca="true" t="shared" si="4" ref="E13:J13">SUM(E14:E17)</f>
        <v>0</v>
      </c>
      <c r="F13" s="94">
        <f t="shared" si="4"/>
        <v>0</v>
      </c>
      <c r="G13" s="94">
        <f t="shared" si="4"/>
        <v>-29665646</v>
      </c>
      <c r="H13" s="94">
        <f t="shared" si="4"/>
        <v>0</v>
      </c>
      <c r="I13" s="94">
        <f t="shared" si="4"/>
        <v>6604390</v>
      </c>
      <c r="J13" s="94">
        <f t="shared" si="4"/>
        <v>0</v>
      </c>
      <c r="K13" s="94">
        <f t="shared" si="0"/>
        <v>-23061256</v>
      </c>
      <c r="L13" s="94">
        <f>SUM(L14:L17)</f>
        <v>1153307</v>
      </c>
      <c r="M13" s="94">
        <f t="shared" si="1"/>
        <v>-21907949</v>
      </c>
    </row>
    <row r="14" spans="1:13" ht="19.5" customHeight="1">
      <c r="A14" s="287" t="s">
        <v>299</v>
      </c>
      <c r="B14" s="288"/>
      <c r="C14" s="288"/>
      <c r="D14" s="4">
        <v>8</v>
      </c>
      <c r="E14" s="93"/>
      <c r="F14" s="93"/>
      <c r="G14" s="93">
        <v>-14609393</v>
      </c>
      <c r="H14" s="93"/>
      <c r="I14" s="93">
        <v>6743432</v>
      </c>
      <c r="J14" s="93"/>
      <c r="K14" s="94">
        <f t="shared" si="0"/>
        <v>-7865961</v>
      </c>
      <c r="L14" s="93">
        <v>904158</v>
      </c>
      <c r="M14" s="94">
        <f t="shared" si="1"/>
        <v>-6961803</v>
      </c>
    </row>
    <row r="15" spans="1:13" ht="19.5" customHeight="1">
      <c r="A15" s="287" t="s">
        <v>300</v>
      </c>
      <c r="B15" s="288"/>
      <c r="C15" s="288"/>
      <c r="D15" s="4">
        <v>9</v>
      </c>
      <c r="E15" s="93"/>
      <c r="F15" s="93"/>
      <c r="G15" s="93">
        <v>-7121089</v>
      </c>
      <c r="H15" s="93"/>
      <c r="I15" s="93"/>
      <c r="J15" s="93"/>
      <c r="K15" s="94">
        <f t="shared" si="0"/>
        <v>-7121089</v>
      </c>
      <c r="L15" s="93">
        <v>-14767</v>
      </c>
      <c r="M15" s="94">
        <f t="shared" si="1"/>
        <v>-7135856</v>
      </c>
    </row>
    <row r="16" spans="1:13" ht="21" customHeight="1">
      <c r="A16" s="287" t="s">
        <v>301</v>
      </c>
      <c r="B16" s="288"/>
      <c r="C16" s="288"/>
      <c r="D16" s="4">
        <v>10</v>
      </c>
      <c r="E16" s="93"/>
      <c r="F16" s="93"/>
      <c r="G16" s="93">
        <v>-374345</v>
      </c>
      <c r="H16" s="93"/>
      <c r="I16" s="93"/>
      <c r="J16" s="93"/>
      <c r="K16" s="94">
        <f t="shared" si="0"/>
        <v>-374345</v>
      </c>
      <c r="L16" s="93"/>
      <c r="M16" s="94">
        <f t="shared" si="1"/>
        <v>-374345</v>
      </c>
    </row>
    <row r="17" spans="1:13" ht="21.75" customHeight="1">
      <c r="A17" s="287" t="s">
        <v>261</v>
      </c>
      <c r="B17" s="288"/>
      <c r="C17" s="288"/>
      <c r="D17" s="4">
        <v>11</v>
      </c>
      <c r="E17" s="93"/>
      <c r="F17" s="93"/>
      <c r="G17" s="93">
        <v>-7560819</v>
      </c>
      <c r="H17" s="93"/>
      <c r="I17" s="93">
        <v>-139042</v>
      </c>
      <c r="J17" s="93"/>
      <c r="K17" s="94">
        <f t="shared" si="0"/>
        <v>-7699861</v>
      </c>
      <c r="L17" s="93">
        <v>263916</v>
      </c>
      <c r="M17" s="94">
        <f t="shared" si="1"/>
        <v>-7435945</v>
      </c>
    </row>
    <row r="18" spans="1:13" ht="21.75" customHeight="1">
      <c r="A18" s="289" t="s">
        <v>352</v>
      </c>
      <c r="B18" s="288"/>
      <c r="C18" s="288"/>
      <c r="D18" s="4">
        <v>12</v>
      </c>
      <c r="E18" s="94">
        <f>SUM(E19:E22)</f>
        <v>0</v>
      </c>
      <c r="F18" s="94">
        <f aca="true" t="shared" si="5" ref="F18:L18">SUM(F19:F22)</f>
        <v>0</v>
      </c>
      <c r="G18" s="94">
        <f t="shared" si="5"/>
        <v>0</v>
      </c>
      <c r="H18" s="94">
        <f t="shared" si="5"/>
        <v>22616689</v>
      </c>
      <c r="I18" s="94">
        <f t="shared" si="5"/>
        <v>83450416</v>
      </c>
      <c r="J18" s="94">
        <f t="shared" si="5"/>
        <v>-107047105</v>
      </c>
      <c r="K18" s="94">
        <f t="shared" si="0"/>
        <v>-980000</v>
      </c>
      <c r="L18" s="94">
        <f t="shared" si="5"/>
        <v>-1781115</v>
      </c>
      <c r="M18" s="94">
        <f t="shared" si="1"/>
        <v>-2761115</v>
      </c>
    </row>
    <row r="19" spans="1:13" ht="21.75" customHeight="1">
      <c r="A19" s="287" t="s">
        <v>89</v>
      </c>
      <c r="B19" s="288"/>
      <c r="C19" s="288"/>
      <c r="D19" s="4">
        <v>13</v>
      </c>
      <c r="E19" s="93"/>
      <c r="F19" s="93"/>
      <c r="G19" s="93"/>
      <c r="H19" s="93"/>
      <c r="I19" s="93"/>
      <c r="J19" s="93"/>
      <c r="K19" s="94">
        <f t="shared" si="0"/>
        <v>0</v>
      </c>
      <c r="L19" s="93">
        <v>-438659</v>
      </c>
      <c r="M19" s="94">
        <f t="shared" si="1"/>
        <v>-438659</v>
      </c>
    </row>
    <row r="20" spans="1:13" ht="12.75">
      <c r="A20" s="287" t="s">
        <v>303</v>
      </c>
      <c r="B20" s="288"/>
      <c r="C20" s="288"/>
      <c r="D20" s="4">
        <v>14</v>
      </c>
      <c r="E20" s="93"/>
      <c r="F20" s="93"/>
      <c r="G20" s="93"/>
      <c r="H20" s="93"/>
      <c r="I20" s="93"/>
      <c r="J20" s="93"/>
      <c r="K20" s="94">
        <f t="shared" si="0"/>
        <v>0</v>
      </c>
      <c r="L20" s="93"/>
      <c r="M20" s="94">
        <f t="shared" si="1"/>
        <v>0</v>
      </c>
    </row>
    <row r="21" spans="1:13" ht="12.75">
      <c r="A21" s="287" t="s">
        <v>304</v>
      </c>
      <c r="B21" s="288"/>
      <c r="C21" s="288"/>
      <c r="D21" s="4">
        <v>15</v>
      </c>
      <c r="E21" s="93"/>
      <c r="F21" s="93"/>
      <c r="G21" s="93"/>
      <c r="H21" s="93"/>
      <c r="I21" s="93"/>
      <c r="J21" s="93">
        <v>-980000</v>
      </c>
      <c r="K21" s="94">
        <f t="shared" si="0"/>
        <v>-980000</v>
      </c>
      <c r="L21" s="93">
        <v>-1342456</v>
      </c>
      <c r="M21" s="94">
        <f t="shared" si="1"/>
        <v>-2322456</v>
      </c>
    </row>
    <row r="22" spans="1:13" ht="12.75">
      <c r="A22" s="287" t="s">
        <v>305</v>
      </c>
      <c r="B22" s="288"/>
      <c r="C22" s="288"/>
      <c r="D22" s="4">
        <v>16</v>
      </c>
      <c r="E22" s="93"/>
      <c r="F22" s="93"/>
      <c r="G22" s="93"/>
      <c r="H22" s="93">
        <v>22616689</v>
      </c>
      <c r="I22" s="93">
        <v>83450416</v>
      </c>
      <c r="J22" s="93">
        <v>-106067105</v>
      </c>
      <c r="K22" s="94">
        <f t="shared" si="0"/>
        <v>0</v>
      </c>
      <c r="L22" s="93"/>
      <c r="M22" s="94">
        <f t="shared" si="1"/>
        <v>0</v>
      </c>
    </row>
    <row r="23" spans="1:13" ht="21.75" customHeight="1" thickBot="1">
      <c r="A23" s="294" t="s">
        <v>353</v>
      </c>
      <c r="B23" s="295"/>
      <c r="C23" s="295"/>
      <c r="D23" s="16">
        <v>17</v>
      </c>
      <c r="E23" s="95">
        <f aca="true" t="shared" si="6" ref="E23:J23">E10+E11+E18</f>
        <v>442887200</v>
      </c>
      <c r="F23" s="95">
        <f t="shared" si="6"/>
        <v>0</v>
      </c>
      <c r="G23" s="95">
        <f t="shared" si="6"/>
        <v>480702748</v>
      </c>
      <c r="H23" s="95">
        <f t="shared" si="6"/>
        <v>479572737</v>
      </c>
      <c r="I23" s="95">
        <f t="shared" si="6"/>
        <v>531999371</v>
      </c>
      <c r="J23" s="95">
        <f t="shared" si="6"/>
        <v>123419023</v>
      </c>
      <c r="K23" s="95">
        <f t="shared" si="0"/>
        <v>2058581079</v>
      </c>
      <c r="L23" s="95">
        <f>L10+L11+L18</f>
        <v>77762982</v>
      </c>
      <c r="M23" s="95">
        <f t="shared" si="1"/>
        <v>2136344061</v>
      </c>
    </row>
    <row r="24" spans="1:13" ht="24" customHeight="1" thickTop="1">
      <c r="A24" s="292" t="s">
        <v>306</v>
      </c>
      <c r="B24" s="293"/>
      <c r="C24" s="293"/>
      <c r="D24" s="17">
        <v>18</v>
      </c>
      <c r="E24" s="96">
        <f>E23</f>
        <v>442887200</v>
      </c>
      <c r="F24" s="96">
        <f aca="true" t="shared" si="7" ref="F24:M24">F23</f>
        <v>0</v>
      </c>
      <c r="G24" s="96">
        <f t="shared" si="7"/>
        <v>480702748</v>
      </c>
      <c r="H24" s="96">
        <f t="shared" si="7"/>
        <v>479572737</v>
      </c>
      <c r="I24" s="96">
        <f t="shared" si="7"/>
        <v>531999371</v>
      </c>
      <c r="J24" s="96">
        <f t="shared" si="7"/>
        <v>123419023</v>
      </c>
      <c r="K24" s="96">
        <f t="shared" si="7"/>
        <v>2058581079</v>
      </c>
      <c r="L24" s="96">
        <f t="shared" si="7"/>
        <v>77762982</v>
      </c>
      <c r="M24" s="96">
        <f t="shared" si="7"/>
        <v>2136344061</v>
      </c>
    </row>
    <row r="25" spans="1:13" ht="12.75">
      <c r="A25" s="287" t="s">
        <v>308</v>
      </c>
      <c r="B25" s="288"/>
      <c r="C25" s="288"/>
      <c r="D25" s="4">
        <v>19</v>
      </c>
      <c r="E25" s="93"/>
      <c r="F25" s="93"/>
      <c r="G25" s="93"/>
      <c r="H25" s="93"/>
      <c r="I25" s="93"/>
      <c r="J25" s="93"/>
      <c r="K25" s="94">
        <f t="shared" si="0"/>
        <v>0</v>
      </c>
      <c r="L25" s="93"/>
      <c r="M25" s="94">
        <f t="shared" si="1"/>
        <v>0</v>
      </c>
    </row>
    <row r="26" spans="1:13" ht="20.25" customHeight="1">
      <c r="A26" s="287" t="s">
        <v>307</v>
      </c>
      <c r="B26" s="288"/>
      <c r="C26" s="288"/>
      <c r="D26" s="4">
        <v>20</v>
      </c>
      <c r="E26" s="93"/>
      <c r="F26" s="93"/>
      <c r="G26" s="93"/>
      <c r="H26" s="93"/>
      <c r="I26" s="93">
        <v>1025972</v>
      </c>
      <c r="J26" s="93"/>
      <c r="K26" s="94">
        <f t="shared" si="0"/>
        <v>1025972</v>
      </c>
      <c r="L26" s="93"/>
      <c r="M26" s="94">
        <f t="shared" si="1"/>
        <v>1025972</v>
      </c>
    </row>
    <row r="27" spans="1:13" ht="21.75" customHeight="1">
      <c r="A27" s="289" t="s">
        <v>354</v>
      </c>
      <c r="B27" s="288"/>
      <c r="C27" s="288"/>
      <c r="D27" s="4">
        <v>21</v>
      </c>
      <c r="E27" s="94">
        <f>SUM(E24:E26)</f>
        <v>442887200</v>
      </c>
      <c r="F27" s="94">
        <f aca="true" t="shared" si="8" ref="F27:L27">SUM(F24:F26)</f>
        <v>0</v>
      </c>
      <c r="G27" s="94">
        <f t="shared" si="8"/>
        <v>480702748</v>
      </c>
      <c r="H27" s="94">
        <f t="shared" si="8"/>
        <v>479572737</v>
      </c>
      <c r="I27" s="94">
        <f t="shared" si="8"/>
        <v>533025343</v>
      </c>
      <c r="J27" s="94">
        <f t="shared" si="8"/>
        <v>123419023</v>
      </c>
      <c r="K27" s="94">
        <f t="shared" si="0"/>
        <v>2059607051</v>
      </c>
      <c r="L27" s="94">
        <f t="shared" si="8"/>
        <v>77762982</v>
      </c>
      <c r="M27" s="94">
        <f t="shared" si="1"/>
        <v>2137370033</v>
      </c>
    </row>
    <row r="28" spans="1:13" ht="23.25" customHeight="1">
      <c r="A28" s="289" t="s">
        <v>355</v>
      </c>
      <c r="B28" s="288"/>
      <c r="C28" s="288"/>
      <c r="D28" s="4">
        <v>22</v>
      </c>
      <c r="E28" s="94">
        <f>E29+E30</f>
        <v>0</v>
      </c>
      <c r="F28" s="94">
        <f aca="true" t="shared" si="9" ref="F28:L28">F29+F30</f>
        <v>0</v>
      </c>
      <c r="G28" s="94">
        <f t="shared" si="9"/>
        <v>-307664000</v>
      </c>
      <c r="H28" s="94">
        <f t="shared" si="9"/>
        <v>0</v>
      </c>
      <c r="I28" s="94">
        <f t="shared" si="9"/>
        <v>6910412</v>
      </c>
      <c r="J28" s="94">
        <v>-25886036</v>
      </c>
      <c r="K28" s="94">
        <f t="shared" si="0"/>
        <v>-326639624</v>
      </c>
      <c r="L28" s="94">
        <f t="shared" si="9"/>
        <v>1626232</v>
      </c>
      <c r="M28" s="94">
        <f t="shared" si="1"/>
        <v>-325013392</v>
      </c>
    </row>
    <row r="29" spans="1:13" ht="13.5" customHeight="1">
      <c r="A29" s="287" t="s">
        <v>90</v>
      </c>
      <c r="B29" s="288"/>
      <c r="C29" s="288"/>
      <c r="D29" s="4">
        <v>23</v>
      </c>
      <c r="E29" s="93"/>
      <c r="F29" s="93"/>
      <c r="G29" s="93"/>
      <c r="H29" s="93"/>
      <c r="I29" s="93"/>
      <c r="J29" s="93"/>
      <c r="K29" s="94">
        <f t="shared" si="0"/>
        <v>0</v>
      </c>
      <c r="L29" s="93">
        <v>1912586</v>
      </c>
      <c r="M29" s="94">
        <f t="shared" si="1"/>
        <v>1912586</v>
      </c>
    </row>
    <row r="30" spans="1:13" ht="21.75" customHeight="1">
      <c r="A30" s="287" t="s">
        <v>87</v>
      </c>
      <c r="B30" s="288"/>
      <c r="C30" s="288"/>
      <c r="D30" s="4">
        <v>24</v>
      </c>
      <c r="E30" s="94">
        <f aca="true" t="shared" si="10" ref="E30:L30">SUM(E31:E34)</f>
        <v>0</v>
      </c>
      <c r="F30" s="94">
        <f t="shared" si="10"/>
        <v>0</v>
      </c>
      <c r="G30" s="94">
        <f t="shared" si="10"/>
        <v>-307664000</v>
      </c>
      <c r="H30" s="94">
        <f t="shared" si="10"/>
        <v>0</v>
      </c>
      <c r="I30" s="94">
        <f t="shared" si="10"/>
        <v>6910412</v>
      </c>
      <c r="J30" s="94">
        <f t="shared" si="10"/>
        <v>0</v>
      </c>
      <c r="K30" s="94">
        <f t="shared" si="10"/>
        <v>-300753588</v>
      </c>
      <c r="L30" s="94">
        <f t="shared" si="10"/>
        <v>-286354</v>
      </c>
      <c r="M30" s="94">
        <f t="shared" si="1"/>
        <v>-301039942</v>
      </c>
    </row>
    <row r="31" spans="1:13" ht="21.75" customHeight="1">
      <c r="A31" s="287" t="s">
        <v>299</v>
      </c>
      <c r="B31" s="288"/>
      <c r="C31" s="288"/>
      <c r="D31" s="4">
        <v>25</v>
      </c>
      <c r="E31" s="93"/>
      <c r="F31" s="93"/>
      <c r="G31" s="93">
        <v>-353537469</v>
      </c>
      <c r="H31" s="93"/>
      <c r="I31" s="93">
        <v>6774170</v>
      </c>
      <c r="J31" s="93"/>
      <c r="K31" s="94">
        <f t="shared" si="0"/>
        <v>-346763299</v>
      </c>
      <c r="L31" s="93">
        <v>-856212</v>
      </c>
      <c r="M31" s="94">
        <f t="shared" si="1"/>
        <v>-347619511</v>
      </c>
    </row>
    <row r="32" spans="1:13" ht="21.75" customHeight="1">
      <c r="A32" s="287" t="s">
        <v>300</v>
      </c>
      <c r="B32" s="288"/>
      <c r="C32" s="288"/>
      <c r="D32" s="4">
        <v>26</v>
      </c>
      <c r="E32" s="93"/>
      <c r="F32" s="93"/>
      <c r="G32" s="93">
        <v>54025360</v>
      </c>
      <c r="H32" s="93"/>
      <c r="I32" s="93"/>
      <c r="J32" s="93"/>
      <c r="K32" s="94">
        <f t="shared" si="0"/>
        <v>54025360</v>
      </c>
      <c r="L32" s="93">
        <v>5572</v>
      </c>
      <c r="M32" s="94">
        <f t="shared" si="1"/>
        <v>54030932</v>
      </c>
    </row>
    <row r="33" spans="1:13" ht="22.5" customHeight="1">
      <c r="A33" s="287" t="s">
        <v>301</v>
      </c>
      <c r="B33" s="288"/>
      <c r="C33" s="288"/>
      <c r="D33" s="4">
        <v>27</v>
      </c>
      <c r="E33" s="93"/>
      <c r="F33" s="93"/>
      <c r="G33" s="93">
        <v>418923</v>
      </c>
      <c r="H33" s="93"/>
      <c r="I33" s="93"/>
      <c r="J33" s="93"/>
      <c r="K33" s="94">
        <f t="shared" si="0"/>
        <v>418923</v>
      </c>
      <c r="L33" s="93"/>
      <c r="M33" s="94">
        <f t="shared" si="1"/>
        <v>418923</v>
      </c>
    </row>
    <row r="34" spans="1:13" ht="21" customHeight="1">
      <c r="A34" s="287" t="s">
        <v>261</v>
      </c>
      <c r="B34" s="288"/>
      <c r="C34" s="288"/>
      <c r="D34" s="4">
        <v>28</v>
      </c>
      <c r="E34" s="93"/>
      <c r="F34" s="93"/>
      <c r="G34" s="93">
        <v>-8570814</v>
      </c>
      <c r="H34" s="93"/>
      <c r="I34" s="93">
        <v>136242</v>
      </c>
      <c r="J34" s="93"/>
      <c r="K34" s="94">
        <f t="shared" si="0"/>
        <v>-8434572</v>
      </c>
      <c r="L34" s="93">
        <v>564286</v>
      </c>
      <c r="M34" s="94">
        <f t="shared" si="1"/>
        <v>-7870286</v>
      </c>
    </row>
    <row r="35" spans="1:13" ht="33.75" customHeight="1">
      <c r="A35" s="289" t="s">
        <v>356</v>
      </c>
      <c r="B35" s="288"/>
      <c r="C35" s="288"/>
      <c r="D35" s="4">
        <v>29</v>
      </c>
      <c r="E35" s="94">
        <f aca="true" t="shared" si="11" ref="E35:J35">SUM(E36:E39)</f>
        <v>0</v>
      </c>
      <c r="F35" s="94">
        <f t="shared" si="11"/>
        <v>0</v>
      </c>
      <c r="G35" s="94">
        <f t="shared" si="11"/>
        <v>-2671715</v>
      </c>
      <c r="H35" s="94">
        <f t="shared" si="11"/>
        <v>29606264</v>
      </c>
      <c r="I35" s="94">
        <f t="shared" si="11"/>
        <v>110043391</v>
      </c>
      <c r="J35" s="94">
        <f t="shared" si="11"/>
        <v>-123419022</v>
      </c>
      <c r="K35" s="94">
        <f t="shared" si="0"/>
        <v>13558918</v>
      </c>
      <c r="L35" s="94">
        <f>SUM(L36:L39)</f>
        <v>-27219506</v>
      </c>
      <c r="M35" s="94">
        <f t="shared" si="1"/>
        <v>-13660588</v>
      </c>
    </row>
    <row r="36" spans="1:13" ht="26.25" customHeight="1">
      <c r="A36" s="287" t="s">
        <v>302</v>
      </c>
      <c r="B36" s="288"/>
      <c r="C36" s="288"/>
      <c r="D36" s="4">
        <v>30</v>
      </c>
      <c r="E36" s="93"/>
      <c r="F36" s="93"/>
      <c r="G36" s="93"/>
      <c r="H36" s="93"/>
      <c r="I36" s="93"/>
      <c r="J36" s="93"/>
      <c r="K36" s="94">
        <f t="shared" si="0"/>
        <v>0</v>
      </c>
      <c r="L36" s="93">
        <v>-15651457</v>
      </c>
      <c r="M36" s="94">
        <f t="shared" si="1"/>
        <v>-15651457</v>
      </c>
    </row>
    <row r="37" spans="1:13" ht="12.75">
      <c r="A37" s="287" t="s">
        <v>303</v>
      </c>
      <c r="B37" s="288"/>
      <c r="C37" s="288"/>
      <c r="D37" s="4">
        <v>31</v>
      </c>
      <c r="E37" s="93"/>
      <c r="F37" s="93"/>
      <c r="G37" s="93">
        <v>-2671715</v>
      </c>
      <c r="H37" s="93"/>
      <c r="I37" s="93">
        <v>9387415</v>
      </c>
      <c r="J37" s="93">
        <v>-337403</v>
      </c>
      <c r="K37" s="94">
        <f t="shared" si="0"/>
        <v>6378297</v>
      </c>
      <c r="L37" s="93"/>
      <c r="M37" s="94">
        <f t="shared" si="1"/>
        <v>6378297</v>
      </c>
    </row>
    <row r="38" spans="1:13" ht="12.75">
      <c r="A38" s="287" t="s">
        <v>304</v>
      </c>
      <c r="B38" s="288"/>
      <c r="C38" s="288"/>
      <c r="D38" s="4">
        <v>32</v>
      </c>
      <c r="E38" s="93"/>
      <c r="F38" s="93"/>
      <c r="G38" s="93"/>
      <c r="H38" s="93"/>
      <c r="I38" s="93"/>
      <c r="J38" s="93">
        <v>-1550423</v>
      </c>
      <c r="K38" s="94">
        <f t="shared" si="0"/>
        <v>-1550423</v>
      </c>
      <c r="L38" s="93">
        <v>-1187743</v>
      </c>
      <c r="M38" s="94">
        <f t="shared" si="1"/>
        <v>-2738166</v>
      </c>
    </row>
    <row r="39" spans="1:13" ht="12.75">
      <c r="A39" s="287" t="s">
        <v>91</v>
      </c>
      <c r="B39" s="288"/>
      <c r="C39" s="288"/>
      <c r="D39" s="4">
        <v>33</v>
      </c>
      <c r="E39" s="93"/>
      <c r="F39" s="93"/>
      <c r="G39" s="93"/>
      <c r="H39" s="93">
        <v>29606264</v>
      </c>
      <c r="I39" s="93">
        <v>100655976</v>
      </c>
      <c r="J39" s="93">
        <v>-121531196</v>
      </c>
      <c r="K39" s="94">
        <f t="shared" si="0"/>
        <v>8731044</v>
      </c>
      <c r="L39" s="93">
        <v>-10380306</v>
      </c>
      <c r="M39" s="94">
        <f t="shared" si="1"/>
        <v>-1649262</v>
      </c>
    </row>
    <row r="40" spans="1:13" ht="48.75" customHeight="1">
      <c r="A40" s="290" t="s">
        <v>357</v>
      </c>
      <c r="B40" s="291"/>
      <c r="C40" s="291"/>
      <c r="D40" s="14">
        <v>34</v>
      </c>
      <c r="E40" s="97">
        <f aca="true" t="shared" si="12" ref="E40:J40">E27+E28+E35</f>
        <v>442887200</v>
      </c>
      <c r="F40" s="97">
        <f t="shared" si="12"/>
        <v>0</v>
      </c>
      <c r="G40" s="97">
        <f t="shared" si="12"/>
        <v>170367033</v>
      </c>
      <c r="H40" s="97">
        <f t="shared" si="12"/>
        <v>509179001</v>
      </c>
      <c r="I40" s="97">
        <f t="shared" si="12"/>
        <v>649979146</v>
      </c>
      <c r="J40" s="97">
        <f t="shared" si="12"/>
        <v>-25886035</v>
      </c>
      <c r="K40" s="97">
        <f t="shared" si="0"/>
        <v>1746526345</v>
      </c>
      <c r="L40" s="97">
        <f>L27+L28+L35</f>
        <v>52169708</v>
      </c>
      <c r="M40" s="97">
        <f t="shared" si="1"/>
        <v>1798696053</v>
      </c>
    </row>
  </sheetData>
  <sheetProtection/>
  <mergeCells count="43"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  <mergeCell ref="A1:K1"/>
    <mergeCell ref="A2:K2"/>
    <mergeCell ref="A12:C12"/>
    <mergeCell ref="A13:C13"/>
    <mergeCell ref="A6:C6"/>
    <mergeCell ref="A7:C7"/>
    <mergeCell ref="A4:C5"/>
    <mergeCell ref="D4:D5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K7:K9 K25:K26 K36:K37 K38:K39 K12" formulaRange="1"/>
    <ignoredError sqref="K10:K11 K27:K29 K40 K31:K35 K13:K23 K24 M24" formula="1" formulaRange="1"/>
    <ignoredError sqref="E6:F6 G6:I6 J6:M6" numberStoredAsText="1"/>
    <ignoredError sqref="E24:J24 L24" unlockedFormula="1"/>
    <ignoredError sqref="K30 L23 L13:L22" formula="1"/>
    <ignoredError sqref="K24 M24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33" customWidth="1"/>
  </cols>
  <sheetData>
    <row r="1" spans="1:10" ht="12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5.75">
      <c r="A2" s="308" t="s">
        <v>349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1:10" ht="12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12.75" customHeight="1">
      <c r="A4" s="309" t="s">
        <v>82</v>
      </c>
      <c r="B4" s="309"/>
      <c r="C4" s="309"/>
      <c r="D4" s="309"/>
      <c r="E4" s="309"/>
      <c r="F4" s="309"/>
      <c r="G4" s="309"/>
      <c r="H4" s="309"/>
      <c r="I4" s="309"/>
      <c r="J4" s="309"/>
    </row>
    <row r="5" spans="1:10" ht="12.75" customHeight="1">
      <c r="A5" s="309"/>
      <c r="B5" s="309"/>
      <c r="C5" s="309"/>
      <c r="D5" s="309"/>
      <c r="E5" s="309"/>
      <c r="F5" s="309"/>
      <c r="G5" s="309"/>
      <c r="H5" s="309"/>
      <c r="I5" s="309"/>
      <c r="J5" s="309"/>
    </row>
    <row r="6" spans="1:10" ht="12.75" customHeight="1">
      <c r="A6" s="309"/>
      <c r="B6" s="309"/>
      <c r="C6" s="309"/>
      <c r="D6" s="309"/>
      <c r="E6" s="309"/>
      <c r="F6" s="309"/>
      <c r="G6" s="309"/>
      <c r="H6" s="309"/>
      <c r="I6" s="309"/>
      <c r="J6" s="309"/>
    </row>
    <row r="7" spans="1:10" ht="12.75" customHeight="1">
      <c r="A7" s="309"/>
      <c r="B7" s="309"/>
      <c r="C7" s="309"/>
      <c r="D7" s="309"/>
      <c r="E7" s="309"/>
      <c r="F7" s="309"/>
      <c r="G7" s="309"/>
      <c r="H7" s="309"/>
      <c r="I7" s="309"/>
      <c r="J7" s="309"/>
    </row>
    <row r="8" spans="1:10" ht="12.75" customHeight="1">
      <c r="A8" s="309"/>
      <c r="B8" s="309"/>
      <c r="C8" s="309"/>
      <c r="D8" s="309"/>
      <c r="E8" s="309"/>
      <c r="F8" s="309"/>
      <c r="G8" s="309"/>
      <c r="H8" s="309"/>
      <c r="I8" s="309"/>
      <c r="J8" s="309"/>
    </row>
    <row r="9" spans="1:10" ht="12.75" customHeight="1">
      <c r="A9" s="309"/>
      <c r="B9" s="309"/>
      <c r="C9" s="309"/>
      <c r="D9" s="309"/>
      <c r="E9" s="309"/>
      <c r="F9" s="309"/>
      <c r="G9" s="309"/>
      <c r="H9" s="309"/>
      <c r="I9" s="309"/>
      <c r="J9" s="309"/>
    </row>
    <row r="10" spans="1:10" ht="12">
      <c r="A10" s="310"/>
      <c r="B10" s="310"/>
      <c r="C10" s="310"/>
      <c r="D10" s="310"/>
      <c r="E10" s="310"/>
      <c r="F10" s="310"/>
      <c r="G10" s="310"/>
      <c r="H10" s="310"/>
      <c r="I10" s="310"/>
      <c r="J10" s="310"/>
    </row>
    <row r="11" spans="1:10" ht="12">
      <c r="A11" s="34"/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12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12">
      <c r="A13" s="34"/>
      <c r="B13" s="34"/>
      <c r="C13" s="34"/>
      <c r="D13" s="34"/>
      <c r="E13" s="34"/>
      <c r="F13" s="34"/>
      <c r="G13" s="34"/>
      <c r="H13" s="34"/>
      <c r="I13" s="34"/>
      <c r="J13" s="34"/>
    </row>
    <row r="14" spans="1:10" ht="12">
      <c r="A14" s="34"/>
      <c r="B14" s="34"/>
      <c r="C14" s="34"/>
      <c r="D14" s="34"/>
      <c r="E14" s="34"/>
      <c r="F14" s="34"/>
      <c r="G14" s="34"/>
      <c r="H14" s="34"/>
      <c r="I14" s="34"/>
      <c r="J14" s="34"/>
    </row>
    <row r="15" spans="1:10" ht="12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10" ht="12">
      <c r="A16" s="34"/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12">
      <c r="A17" s="34"/>
      <c r="B17" s="34"/>
      <c r="C17" s="34"/>
      <c r="D17" s="34"/>
      <c r="E17" s="34"/>
      <c r="F17" s="34"/>
      <c r="G17" s="34"/>
      <c r="H17" s="34"/>
      <c r="I17" s="34"/>
      <c r="J17" s="34"/>
    </row>
    <row r="18" spans="1:10" ht="12">
      <c r="A18" s="34"/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12">
      <c r="A19" s="34"/>
      <c r="B19" s="34"/>
      <c r="C19" s="34"/>
      <c r="D19" s="34"/>
      <c r="E19" s="34"/>
      <c r="F19" s="34"/>
      <c r="G19" s="34"/>
      <c r="H19" s="34"/>
      <c r="I19" s="34"/>
      <c r="J19" s="34"/>
    </row>
    <row r="20" spans="1:10" ht="12">
      <c r="A20" s="34"/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12">
      <c r="A21" s="34"/>
      <c r="B21" s="34"/>
      <c r="C21" s="34"/>
      <c r="D21" s="34"/>
      <c r="E21" s="34"/>
      <c r="F21" s="34"/>
      <c r="G21" s="34"/>
      <c r="H21" s="34"/>
      <c r="I21" s="34"/>
      <c r="J21" s="34"/>
    </row>
    <row r="22" spans="1:10" ht="12">
      <c r="A22" s="34"/>
      <c r="B22" s="34"/>
      <c r="C22" s="34"/>
      <c r="D22" s="34"/>
      <c r="E22" s="34"/>
      <c r="F22" s="34"/>
      <c r="G22" s="34"/>
      <c r="H22" s="34"/>
      <c r="I22" s="34"/>
      <c r="J22" s="34"/>
    </row>
    <row r="23" spans="1:10" ht="12">
      <c r="A23" s="34"/>
      <c r="B23" s="34"/>
      <c r="C23" s="34"/>
      <c r="D23" s="34"/>
      <c r="E23" s="34"/>
      <c r="F23" s="34"/>
      <c r="G23" s="34"/>
      <c r="H23" s="34"/>
      <c r="I23" s="34"/>
      <c r="J23" s="34"/>
    </row>
    <row r="24" spans="1:10" ht="12">
      <c r="A24" s="34"/>
      <c r="B24" s="34"/>
      <c r="C24" s="34"/>
      <c r="D24" s="34"/>
      <c r="E24" s="34"/>
      <c r="F24" s="34"/>
      <c r="G24" s="34"/>
      <c r="H24" s="34"/>
      <c r="I24" s="34"/>
      <c r="J24" s="34"/>
    </row>
    <row r="25" spans="1:10" ht="12">
      <c r="A25" s="34"/>
      <c r="B25" s="34"/>
      <c r="C25" s="34"/>
      <c r="D25" s="34"/>
      <c r="E25" s="34"/>
      <c r="F25" s="34"/>
      <c r="G25" s="34"/>
      <c r="H25" s="34"/>
      <c r="J25" s="34"/>
    </row>
    <row r="26" spans="1:10" ht="12">
      <c r="A26" s="34"/>
      <c r="B26" s="34"/>
      <c r="C26" s="34"/>
      <c r="D26" s="34"/>
      <c r="E26" s="34"/>
      <c r="F26" s="34"/>
      <c r="G26" s="34"/>
      <c r="H26" s="34"/>
      <c r="I26" s="34"/>
      <c r="J26" s="34"/>
    </row>
    <row r="27" spans="1:10" ht="12">
      <c r="A27" s="34"/>
      <c r="B27" s="34"/>
      <c r="C27" s="34"/>
      <c r="D27" s="34"/>
      <c r="E27" s="34"/>
      <c r="F27" s="34"/>
      <c r="G27" s="34"/>
      <c r="H27" s="34"/>
      <c r="I27" s="34"/>
      <c r="J27" s="34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Nevena Babić</cp:lastModifiedBy>
  <cp:lastPrinted>2014-02-14T07:52:02Z</cp:lastPrinted>
  <dcterms:created xsi:type="dcterms:W3CDTF">2008-10-17T11:51:54Z</dcterms:created>
  <dcterms:modified xsi:type="dcterms:W3CDTF">2014-02-14T14:00:12Z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