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3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PODACI'!#REF!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<sst xmlns="http://schemas.openxmlformats.org/spreadsheetml/2006/main" count="543" uniqueCount="400">
  <si>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</si>
  <si>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</si>
  <si>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</si>
  <si>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</si>
  <si>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</si>
  <si>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</si>
  <si>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</si>
  <si>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</si>
  <si>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</si>
  <si>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</si>
  <si>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</si>
  <si>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</si>
  <si>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</si>
  <si>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</si>
  <si>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</si>
  <si>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</si>
  <si>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</si>
  <si>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</si>
  <si>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</si>
  <si>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</si>
  <si>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</si>
  <si>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</si>
  <si>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</si>
  <si>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</si>
  <si>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</si>
  <si>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</si>
  <si>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</si>
  <si>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</si>
  <si>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</si>
  <si>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</si>
  <si>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</si>
  <si>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</si>
  <si>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</si>
  <si>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</si>
  <si>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</si>
  <si>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</si>
  <si>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</si>
  <si>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</si>
  <si>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</si>
  <si>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</si>
  <si>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</si>
  <si>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</si>
  <si>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</si>
  <si>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</si>
  <si>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</si>
  <si>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</si>
  <si>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</si>
  <si>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</si>
  <si>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</si>
  <si>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</si>
  <si>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</si>
  <si>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</si>
  <si>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</si>
  <si>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</si>
  <si>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</si>
  <si>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</si>
  <si>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</si>
  <si>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</si>
  <si>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</si>
  <si>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</si>
  <si>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</si>
  <si>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</si>
  <si>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</si>
  <si>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</si>
  <si>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</si>
  <si>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</si>
  <si>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</si>
  <si>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</si>
  <si>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</si>
  <si>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</si>
  <si>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</si>
  <si>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</si>
  <si>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</si>
  <si>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</si>
  <si>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</si>
  <si>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</si>
  <si>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</si>
  <si>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</si>
  <si>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</si>
  <si>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</si>
  <si>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</si>
  <si>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</si>
  <si>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</si>
  <si>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</si>
  <si>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</si>
  <si>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</si>
  <si>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</si>
  <si>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</si>
  <si>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</si>
  <si>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</si>
  <si>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</si>
  <si>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</si>
  <si>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</si>
  <si>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</si>
  <si>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</si>
  <si>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</si>
  <si>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</si>
  <si>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</si>
  <si>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</si>
  <si>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</si>
  <si>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</si>
  <si>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</si>
  <si>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</si>
  <si>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</si>
  <si>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</si>
  <si>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</si>
  <si>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</si>
  <si>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</si>
  <si>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</si>
  <si>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</si>
  <si>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</si>
  <si>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</si>
  <si>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</si>
  <si>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</si>
  <si>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</si>
  <si>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</si>
  <si>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</si>
  <si>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</si>
  <si>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</si>
  <si>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</si>
  <si>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</si>
  <si>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</si>
  <si>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</si>
  <si>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</si>
  <si>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</si>
  <si>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</si>
  <si>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</si>
  <si>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</si>
  <si>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</si>
  <si>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</si>
  <si>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</si>
  <si>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</si>
  <si>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</si>
  <si>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</si>
  <si>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</si>
  <si>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</si>
  <si>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</si>
  <si>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</si>
  <si>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</si>
  <si>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</si>
  <si>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</si>
  <si>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</si>
  <si>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</si>
  <si>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</si>
  <si>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</si>
  <si>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</si>
  <si>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</si>
  <si>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</si>
  <si>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</si>
  <si>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</si>
  <si>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</si>
  <si>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</si>
  <si>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</si>
  <si>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</si>
  <si>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</si>
  <si>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</si>
  <si>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</si>
  <si>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</si>
  <si>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</si>
  <si>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</si>
  <si>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</si>
  <si>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</si>
  <si>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</si>
  <si>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</si>
  <si>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</si>
  <si>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</si>
  <si>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</si>
  <si>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</si>
  <si>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</si>
  <si>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</si>
  <si>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</si>
  <si>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</si>
  <si>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</si>
  <si>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</si>
  <si>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</si>
  <si>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</si>
  <si>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</si>
  <si>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</si>
  <si>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</si>
  <si>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</si>
  <si>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</si>
  <si>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</si>
  <si>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</si>
  <si>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</si>
  <si>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</si>
  <si>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</si>
  <si>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</si>
  <si>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</si>
  <si>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</si>
  <si>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</si>
  <si>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</si>
  <si>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</si>
  <si>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</si>
  <si>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</si>
  <si>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</si>
  <si>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</si>
  <si>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</si>
  <si>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</si>
  <si>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</si>
  <si>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</si>
  <si>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</si>
  <si>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</si>
  <si>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</si>
  <si>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</si>
  <si>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</si>
  <si>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</si>
  <si>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</si>
  <si>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</si>
  <si>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</si>
  <si>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</si>
  <si>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</si>
  <si>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</si>
  <si>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</si>
  <si>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</si>
  <si>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</si>
  <si>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</si>
  <si>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</si>
  <si>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</si>
  <si>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</si>
  <si>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</si>
  <si>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</si>
  <si>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</si>
  <si>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</si>
  <si>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</si>
  <si>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</si>
  <si>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</si>
  <si>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</si>
  <si>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</si>
  <si>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</si>
  <si>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</si>
  <si>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</si>
  <si>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</si>
  <si>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</si>
  <si>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</si>
  <si>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</si>
  <si>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</si>
  <si>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</si>
  <si>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</si>
  <si>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</si>
  <si>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</si>
  <si>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</si>
  <si>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</si>
  <si>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</si>
  <si>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</si>
  <si>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</si>
  <si>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</si>
  <si>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</si>
  <si>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</si>
  <si>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</si>
  <si>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</si>
  <si>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</si>
  <si>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</si>
  <si>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</si>
  <si>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</si>
  <si>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</si>
  <si>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</si>
  <si>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</si>
  <si>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</si>
  <si>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</si>
  <si>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</si>
  <si>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</si>
  <si>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</si>
  <si>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</si>
  <si>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</si>
  <si>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</si>
  <si>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</si>
  <si>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</si>
  <si>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</si>
  <si>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</si>
  <si>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</si>
  <si>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</si>
  <si>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</si>
  <si>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</si>
  <si>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</si>
  <si>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</si>
  <si>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</si>
  <si>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</si>
  <si>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</si>
  <si>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</si>
  <si>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</si>
  <si>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</si>
  <si>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</si>
  <si>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</si>
  <si>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</si>
  <si>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</si>
  <si>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</si>
  <si>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</si>
  <si>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</si>
  <si>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</si>
  <si>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</si>
  <si>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</si>
  <si>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</si>
  <si>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</si>
  <si>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</si>
  <si>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</si>
  <si>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</si>
  <si>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</si>
  <si>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</si>
  <si>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</si>
  <si>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</si>
  <si>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</si>
  <si>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</si>
  <si>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</si>
  <si>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</si>
  <si>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</si>
  <si>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</si>
  <si>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</si>
  <si>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</si>
  <si>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</si>
  <si>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</si>
  <si>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</si>
  <si>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</si>
  <si>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</si>
  <si>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</si>
  <si>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</si>
  <si>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</si>
  <si>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</si>
  <si>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</si>
  <si>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</si>
  <si>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</si>
  <si>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</si>
  <si>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</si>
  <si>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</si>
  <si>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</si>
  <si>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</si>
  <si>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</si>
  <si>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</si>
  <si>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</si>
  <si>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</si>
  <si>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</si>
  <si>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</si>
  <si>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</si>
  <si>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</si>
  <si>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</si>
  <si>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</si>
  <si>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</si>
  <si>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</si>
  <si>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</si>
  <si>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</si>
  <si>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</si>
  <si>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</si>
  <si>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</si>
  <si>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</si>
  <si>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</si>
  <si>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</si>
  <si>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</si>
  <si>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</si>
  <si>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</si>
  <si>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</si>
  <si>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</si>
  <si>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</si>
  <si>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</si>
  <si>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</si>
  <si>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</si>
  <si>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</si>
  <si>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</si>
  <si>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</si>
  <si>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</si>
  <si>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</si>
  <si>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</si>
  <si>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</si>
  <si>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</si>
  <si>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</si>
  <si>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</si>
  <si>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</si>
  <si>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</si>
  <si>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</si>
  <si>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</si>
  <si>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</si>
  <si>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</si>
  <si>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</si>
  <si>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</si>
  <si>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</si>
  <si>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</si>
  <si>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</si>
  <si>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</si>
  <si>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</si>
  <si>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</si>
  <si>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</si>
  <si>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</si>
  <si>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</si>
  <si>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</si>
  <si>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katica.kuzmanovic@crosig.hr</t>
  </si>
  <si>
    <t>10 000</t>
  </si>
  <si>
    <t>KUZMANOVIĆ KATICA</t>
  </si>
  <si>
    <t>FABIJANČIĆ IVAN, STARČEVIĆ KREŠIMIR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</si>
  <si>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</si>
  <si>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</si>
  <si>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</si>
  <si>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</si>
  <si>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</si>
  <si>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</si>
  <si>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</si>
  <si>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</si>
  <si>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>01.01.2013.</t>
  </si>
  <si>
    <t>M.P.</t>
  </si>
  <si>
    <t>30.06.2013.</t>
  </si>
  <si>
    <t>Stanje na dan: 30.06.2013.</t>
  </si>
  <si>
    <t>U razdoblju: 01.01.2013. do 30.06.2013.</t>
  </si>
  <si>
    <t>Za razdoblje: 01.01.2013. do 30.06.2013.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</si>
</sst>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4" fillId="0" borderId="0" xfId="58" applyFont="1">
      <alignment vertical="top"/>
      <protection/>
    </xf>
    <xf numFmtId="0" fontId="20" fillId="0" borderId="0" xfId="58" applyFont="1">
      <alignment vertical="top"/>
      <protection/>
    </xf>
    <xf numFmtId="0" fontId="21" fillId="0" borderId="0" xfId="58" applyFont="1" applyAlignment="1">
      <alignment/>
      <protection/>
    </xf>
    <xf numFmtId="0" fontId="20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Alignment="1">
      <alignment/>
      <protection/>
    </xf>
    <xf numFmtId="14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4" xfId="58" applyFont="1" applyFill="1" applyBorder="1" applyAlignment="1" applyProtection="1">
      <alignment horizontal="center" vertical="center"/>
      <protection hidden="1" locked="0"/>
    </xf>
    <xf numFmtId="0" fontId="13" fillId="33" borderId="34" xfId="58" applyFont="1" applyFill="1" applyBorder="1" applyAlignment="1" applyProtection="1">
      <alignment horizontal="left" vertical="center"/>
      <protection hidden="1"/>
    </xf>
    <xf numFmtId="0" fontId="14" fillId="33" borderId="35" xfId="58" applyFont="1" applyFill="1" applyBorder="1" applyAlignment="1" applyProtection="1">
      <alignment horizontal="left" vertical="center" wrapText="1"/>
      <protection hidden="1"/>
    </xf>
    <xf numFmtId="0" fontId="14" fillId="33" borderId="36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37" xfId="58" applyFont="1" applyFill="1" applyBorder="1" applyAlignment="1" applyProtection="1">
      <alignment horizontal="left" vertical="center" wrapText="1"/>
      <protection hidden="1"/>
    </xf>
    <xf numFmtId="0" fontId="14" fillId="33" borderId="36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37" xfId="58" applyFont="1" applyFill="1" applyBorder="1" applyAlignment="1" applyProtection="1">
      <alignment/>
      <protection hidden="1"/>
    </xf>
    <xf numFmtId="0" fontId="14" fillId="33" borderId="37" xfId="58" applyFont="1" applyFill="1" applyBorder="1" applyAlignment="1" applyProtection="1">
      <alignment wrapText="1"/>
      <protection hidden="1"/>
    </xf>
    <xf numFmtId="0" fontId="14" fillId="33" borderId="36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37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37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8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37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37" xfId="58" applyFont="1" applyFill="1" applyBorder="1" applyAlignment="1" applyProtection="1">
      <alignment vertical="top"/>
      <protection hidden="1"/>
    </xf>
    <xf numFmtId="0" fontId="13" fillId="33" borderId="38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8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37" xfId="58" applyFont="1" applyFill="1" applyBorder="1" applyAlignment="1" applyProtection="1">
      <alignment horizontal="left" vertical="top" wrapText="1"/>
      <protection hidden="1"/>
    </xf>
    <xf numFmtId="0" fontId="14" fillId="33" borderId="36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37" xfId="58" applyFont="1" applyFill="1" applyBorder="1" applyAlignment="1" applyProtection="1">
      <alignment horizontal="left" vertical="top" indent="2"/>
      <protection hidden="1"/>
    </xf>
    <xf numFmtId="0" fontId="14" fillId="33" borderId="37" xfId="58" applyFont="1" applyFill="1" applyBorder="1" applyAlignment="1" applyProtection="1">
      <alignment horizontal="left" vertical="top" wrapText="1" indent="2"/>
      <protection hidden="1"/>
    </xf>
    <xf numFmtId="0" fontId="14" fillId="33" borderId="36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3" fillId="33" borderId="36" xfId="58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37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6" xfId="58" applyFont="1" applyFill="1" applyBorder="1" applyAlignment="1" applyProtection="1">
      <alignment horizontal="left" vertical="top"/>
      <protection hidden="1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7" xfId="58" applyFont="1" applyFill="1" applyBorder="1" applyAlignment="1" applyProtection="1">
      <alignment horizontal="left"/>
      <protection hidden="1"/>
    </xf>
    <xf numFmtId="0" fontId="14" fillId="33" borderId="34" xfId="58" applyFont="1" applyFill="1" applyBorder="1" applyProtection="1">
      <alignment vertical="top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36" xfId="58" applyFont="1" applyFill="1" applyBorder="1" applyAlignment="1" applyProtection="1">
      <alignment horizontal="left"/>
      <protection hidden="1"/>
    </xf>
    <xf numFmtId="0" fontId="14" fillId="33" borderId="37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37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39" xfId="58" applyFont="1" applyFill="1" applyBorder="1">
      <alignment vertical="top"/>
      <protection/>
    </xf>
    <xf numFmtId="0" fontId="7" fillId="33" borderId="40" xfId="0" applyFont="1" applyFill="1" applyBorder="1" applyAlignment="1" applyProtection="1">
      <alignment horizontal="center" vertical="top" wrapText="1"/>
      <protection hidden="1"/>
    </xf>
    <xf numFmtId="0" fontId="0" fillId="33" borderId="40" xfId="0" applyFont="1" applyFill="1" applyBorder="1" applyAlignment="1" applyProtection="1">
      <alignment horizontal="center" vertical="top" wrapText="1"/>
      <protection hidden="1"/>
    </xf>
    <xf numFmtId="0" fontId="8" fillId="33" borderId="40" xfId="0" applyFont="1" applyFill="1" applyBorder="1" applyAlignment="1" applyProtection="1">
      <alignment horizontal="center" vertical="top" wrapText="1"/>
      <protection hidden="1"/>
    </xf>
    <xf numFmtId="0" fontId="0" fillId="33" borderId="40" xfId="0" applyFont="1" applyFill="1" applyBorder="1" applyAlignment="1" applyProtection="1">
      <alignment vertical="top" wrapText="1"/>
      <protection hidden="1"/>
    </xf>
    <xf numFmtId="0" fontId="1" fillId="33" borderId="40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40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0" fillId="33" borderId="40" xfId="0" applyFill="1" applyBorder="1" applyAlignment="1" applyProtection="1">
      <alignment horizontal="center" vertical="top" wrapText="1"/>
      <protection hidden="1"/>
    </xf>
    <xf numFmtId="0" fontId="0" fillId="33" borderId="40" xfId="0" applyFont="1" applyFill="1" applyBorder="1" applyAlignment="1">
      <alignment horizontal="center" vertical="top" wrapText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36" xfId="58" applyFont="1" applyFill="1" applyBorder="1" applyAlignment="1" applyProtection="1">
      <alignment horizontal="right" wrapText="1"/>
      <protection hidden="1"/>
    </xf>
    <xf numFmtId="3" fontId="13" fillId="33" borderId="38" xfId="58" applyNumberFormat="1" applyFont="1" applyFill="1" applyBorder="1" applyAlignment="1" applyProtection="1">
      <alignment horizontal="right" vertical="center"/>
      <protection hidden="1" locked="0"/>
    </xf>
    <xf numFmtId="0" fontId="0" fillId="33" borderId="0" xfId="58" applyFont="1" applyFill="1" applyAlignment="1">
      <alignment/>
      <protection/>
    </xf>
    <xf numFmtId="0" fontId="14" fillId="33" borderId="39" xfId="58" applyFont="1" applyFill="1" applyBorder="1" applyProtection="1">
      <alignment vertical="top"/>
      <protection hidden="1"/>
    </xf>
    <xf numFmtId="0" fontId="8" fillId="33" borderId="44" xfId="58" applyFont="1" applyFill="1" applyBorder="1" applyAlignment="1">
      <alignment/>
      <protection/>
    </xf>
    <xf numFmtId="0" fontId="0" fillId="33" borderId="34" xfId="58" applyFont="1" applyFill="1" applyBorder="1" applyAlignment="1">
      <alignment/>
      <protection/>
    </xf>
    <xf numFmtId="0" fontId="0" fillId="33" borderId="35" xfId="58" applyFont="1" applyFill="1" applyBorder="1" applyAlignment="1">
      <alignment/>
      <protection/>
    </xf>
    <xf numFmtId="0" fontId="17" fillId="33" borderId="36" xfId="58" applyFont="1" applyFill="1" applyBorder="1" applyAlignment="1" applyProtection="1">
      <alignment horizontal="right" vertical="center" wrapText="1"/>
      <protection hidden="1"/>
    </xf>
    <xf numFmtId="0" fontId="17" fillId="33" borderId="37" xfId="58" applyFont="1" applyFill="1" applyBorder="1" applyAlignment="1" applyProtection="1">
      <alignment horizontal="right" wrapText="1"/>
      <protection hidden="1"/>
    </xf>
    <xf numFmtId="49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6" xfId="58" applyNumberFormat="1" applyFont="1" applyFill="1" applyBorder="1" applyAlignment="1" applyProtection="1">
      <alignment horizontal="center" vertical="center"/>
      <protection hidden="1" locked="0"/>
    </xf>
    <xf numFmtId="0" fontId="13" fillId="33" borderId="44" xfId="58" applyFont="1" applyFill="1" applyBorder="1" applyAlignment="1" applyProtection="1">
      <alignment horizontal="left" vertical="center" wrapText="1"/>
      <protection hidden="1"/>
    </xf>
    <xf numFmtId="0" fontId="13" fillId="33" borderId="34" xfId="58" applyFont="1" applyFill="1" applyBorder="1" applyAlignment="1" applyProtection="1">
      <alignment horizontal="left" vertical="center" wrapText="1"/>
      <protection hidden="1"/>
    </xf>
    <xf numFmtId="0" fontId="15" fillId="33" borderId="36" xfId="58" applyFont="1" applyFill="1" applyBorder="1" applyAlignment="1" applyProtection="1">
      <alignment horizontal="center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15" fillId="33" borderId="37" xfId="58" applyFont="1" applyFill="1" applyBorder="1" applyAlignment="1" applyProtection="1">
      <alignment horizontal="center" vertical="center" wrapText="1"/>
      <protection hidden="1"/>
    </xf>
    <xf numFmtId="0" fontId="14" fillId="33" borderId="36" xfId="58" applyFont="1" applyFill="1" applyBorder="1" applyAlignment="1" applyProtection="1">
      <alignment horizontal="right" vertical="center"/>
      <protection hidden="1"/>
    </xf>
    <xf numFmtId="0" fontId="14" fillId="33" borderId="37" xfId="58" applyFont="1" applyFill="1" applyBorder="1" applyAlignment="1" applyProtection="1">
      <alignment horizontal="right"/>
      <protection hidden="1"/>
    </xf>
    <xf numFmtId="0" fontId="13" fillId="33" borderId="45" xfId="58" applyFont="1" applyFill="1" applyBorder="1" applyAlignment="1" applyProtection="1">
      <alignment horizontal="left" vertical="center"/>
      <protection hidden="1" locked="0"/>
    </xf>
    <xf numFmtId="0" fontId="14" fillId="33" borderId="40" xfId="58" applyFont="1" applyFill="1" applyBorder="1" applyAlignment="1">
      <alignment horizontal="left" vertical="center"/>
      <protection/>
    </xf>
    <xf numFmtId="0" fontId="14" fillId="33" borderId="46" xfId="58" applyFont="1" applyFill="1" applyBorder="1" applyAlignment="1">
      <alignment horizontal="left" vertical="center"/>
      <protection/>
    </xf>
    <xf numFmtId="0" fontId="18" fillId="33" borderId="36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36" xfId="58" applyFont="1" applyFill="1" applyBorder="1" applyAlignment="1" applyProtection="1">
      <alignment horizontal="right" vertical="center" wrapText="1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36" xfId="58" applyFont="1" applyFill="1" applyBorder="1" applyAlignment="1" applyProtection="1">
      <alignment horizontal="right" wrapText="1"/>
      <protection hidden="1"/>
    </xf>
    <xf numFmtId="1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6" xfId="58" applyNumberFormat="1" applyFont="1" applyFill="1" applyBorder="1" applyAlignment="1" applyProtection="1">
      <alignment horizontal="center" vertical="center"/>
      <protection hidden="1" locked="0"/>
    </xf>
    <xf numFmtId="0" fontId="19" fillId="33" borderId="45" xfId="53" applyFont="1" applyFill="1" applyBorder="1" applyAlignment="1" applyProtection="1">
      <alignment/>
      <protection hidden="1" locked="0"/>
    </xf>
    <xf numFmtId="0" fontId="13" fillId="33" borderId="40" xfId="58" applyFont="1" applyFill="1" applyBorder="1" applyAlignment="1" applyProtection="1">
      <alignment/>
      <protection hidden="1" locked="0"/>
    </xf>
    <xf numFmtId="0" fontId="13" fillId="33" borderId="46" xfId="58" applyFont="1" applyFill="1" applyBorder="1" applyAlignment="1" applyProtection="1">
      <alignment/>
      <protection hidden="1" locked="0"/>
    </xf>
    <xf numFmtId="0" fontId="4" fillId="33" borderId="45" xfId="53" applyFill="1" applyBorder="1" applyAlignment="1" applyProtection="1">
      <alignment/>
      <protection hidden="1" locked="0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40" xfId="58" applyFont="1" applyFill="1" applyBorder="1" applyAlignment="1">
      <alignment horizontal="left"/>
      <protection/>
    </xf>
    <xf numFmtId="0" fontId="14" fillId="33" borderId="46" xfId="58" applyFont="1" applyFill="1" applyBorder="1" applyAlignment="1">
      <alignment horizontal="left"/>
      <protection/>
    </xf>
    <xf numFmtId="0" fontId="14" fillId="33" borderId="36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7" xfId="58" applyFont="1" applyFill="1" applyBorder="1" applyAlignment="1">
      <alignment horizontal="center"/>
      <protection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3" fillId="33" borderId="45" xfId="58" applyFont="1" applyFill="1" applyBorder="1" applyAlignment="1" applyProtection="1">
      <alignment horizontal="right" vertical="center"/>
      <protection hidden="1" locked="0"/>
    </xf>
    <xf numFmtId="0" fontId="14" fillId="33" borderId="40" xfId="58" applyFont="1" applyFill="1" applyBorder="1" applyAlignment="1">
      <alignment/>
      <protection/>
    </xf>
    <xf numFmtId="0" fontId="14" fillId="33" borderId="46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49" fontId="13" fillId="33" borderId="45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6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37" xfId="58" applyFont="1" applyFill="1" applyBorder="1" applyAlignment="1" applyProtection="1">
      <alignment horizontal="right" wrapText="1"/>
      <protection hidden="1"/>
    </xf>
    <xf numFmtId="0" fontId="14" fillId="33" borderId="34" xfId="58" applyFont="1" applyFill="1" applyBorder="1" applyAlignment="1" applyProtection="1">
      <alignment horizontal="center"/>
      <protection hidden="1"/>
    </xf>
    <xf numFmtId="49" fontId="4" fillId="33" borderId="45" xfId="53" applyNumberFormat="1" applyFill="1" applyBorder="1" applyAlignment="1" applyProtection="1">
      <alignment horizontal="left" vertical="center"/>
      <protection hidden="1" locked="0"/>
    </xf>
    <xf numFmtId="49" fontId="13" fillId="33" borderId="40" xfId="58" applyNumberFormat="1" applyFont="1" applyFill="1" applyBorder="1" applyAlignment="1" applyProtection="1">
      <alignment horizontal="left" vertical="center"/>
      <protection hidden="1" locked="0"/>
    </xf>
    <xf numFmtId="0" fontId="13" fillId="33" borderId="40" xfId="58" applyFont="1" applyFill="1" applyBorder="1" applyAlignment="1" applyProtection="1">
      <alignment horizontal="left" vertical="center"/>
      <protection hidden="1" locked="0"/>
    </xf>
    <xf numFmtId="0" fontId="13" fillId="33" borderId="46" xfId="58" applyFont="1" applyFill="1" applyBorder="1" applyAlignment="1" applyProtection="1">
      <alignment horizontal="left" vertical="center"/>
      <protection hidden="1" locked="0"/>
    </xf>
    <xf numFmtId="0" fontId="13" fillId="33" borderId="0" xfId="64" applyFont="1" applyFill="1" applyBorder="1" applyAlignment="1" applyProtection="1">
      <alignment horizontal="left"/>
      <protection hidden="1"/>
    </xf>
    <xf numFmtId="0" fontId="24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2" fillId="33" borderId="37" xfId="64" applyFill="1" applyBorder="1" applyAlignment="1">
      <alignment/>
      <protection/>
    </xf>
    <xf numFmtId="0" fontId="14" fillId="33" borderId="47" xfId="58" applyFont="1" applyFill="1" applyBorder="1" applyAlignment="1" applyProtection="1">
      <alignment horizontal="center" vertical="top"/>
      <protection hidden="1"/>
    </xf>
    <xf numFmtId="0" fontId="14" fillId="33" borderId="47" xfId="58" applyFont="1" applyFill="1" applyBorder="1" applyAlignment="1">
      <alignment horizontal="center"/>
      <protection/>
    </xf>
    <xf numFmtId="0" fontId="14" fillId="33" borderId="47" xfId="58" applyFont="1" applyFill="1" applyBorder="1" applyAlignment="1">
      <alignment/>
      <protection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0" fillId="33" borderId="40" xfId="0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50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4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wrapText="1"/>
    </xf>
    <xf numFmtId="0" fontId="1" fillId="0" borderId="65" xfId="0" applyFont="1" applyFill="1" applyBorder="1" applyAlignment="1">
      <alignment wrapText="1"/>
    </xf>
    <xf numFmtId="0" fontId="1" fillId="0" borderId="63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0" fillId="33" borderId="40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wrapText="1"/>
    </xf>
    <xf numFmtId="0" fontId="22" fillId="0" borderId="0" xfId="58" applyFont="1" applyAlignment="1">
      <alignment/>
      <protection/>
    </xf>
    <xf numFmtId="0" fontId="23" fillId="0" borderId="0" xfId="58" applyFont="1" applyBorder="1" applyAlignment="1">
      <alignment horizontal="justify" vertical="top" wrapText="1"/>
      <protection/>
    </xf>
    <xf numFmtId="0" fontId="20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6">
      <selection activeCell="H8" sqref="H8"/>
    </sheetView>
  </sheetViews>
  <sheetFormatPr defaultColWidth="9.140625" defaultRowHeight="12.75"/>
  <cols>
    <col min="1" max="1" width="9.140625" style="77" customWidth="1"/>
    <col min="2" max="2" width="12.00390625" style="77" customWidth="1"/>
    <col min="3" max="6" width="9.140625" style="77" customWidth="1"/>
    <col min="7" max="7" width="17.7109375" style="77" customWidth="1"/>
    <col min="8" max="8" width="17.00390625" style="77" customWidth="1"/>
    <col min="9" max="9" width="23.8515625" style="77" customWidth="1"/>
    <col min="10" max="16384" width="9.140625" style="77" customWidth="1"/>
  </cols>
  <sheetData>
    <row r="1" spans="1:9" ht="12.75">
      <c r="A1" s="164" t="s">
        <v>70</v>
      </c>
      <c r="B1" s="165"/>
      <c r="C1" s="165"/>
      <c r="D1" s="165"/>
      <c r="E1" s="165"/>
      <c r="F1" s="165"/>
      <c r="G1" s="165"/>
      <c r="H1" s="165"/>
      <c r="I1" s="166"/>
    </row>
    <row r="2" spans="1:10" ht="12.75">
      <c r="A2" s="171" t="s">
        <v>292</v>
      </c>
      <c r="B2" s="172"/>
      <c r="C2" s="172"/>
      <c r="D2" s="172"/>
      <c r="E2" s="78" t="s">
        <v>394</v>
      </c>
      <c r="F2" s="79"/>
      <c r="G2" s="80" t="s">
        <v>232</v>
      </c>
      <c r="H2" s="78" t="s">
        <v>396</v>
      </c>
      <c r="I2" s="81"/>
      <c r="J2" s="21"/>
    </row>
    <row r="3" spans="1:10" ht="12.75">
      <c r="A3" s="82"/>
      <c r="B3" s="83"/>
      <c r="C3" s="83"/>
      <c r="D3" s="83"/>
      <c r="E3" s="84"/>
      <c r="F3" s="84"/>
      <c r="G3" s="83"/>
      <c r="H3" s="83"/>
      <c r="I3" s="85"/>
      <c r="J3" s="21"/>
    </row>
    <row r="4" spans="1:10" ht="39.75" customHeight="1">
      <c r="A4" s="173" t="s">
        <v>358</v>
      </c>
      <c r="B4" s="174"/>
      <c r="C4" s="174"/>
      <c r="D4" s="174"/>
      <c r="E4" s="174"/>
      <c r="F4" s="174"/>
      <c r="G4" s="174"/>
      <c r="H4" s="174"/>
      <c r="I4" s="175"/>
      <c r="J4" s="21"/>
    </row>
    <row r="5" spans="1:10" ht="12.75">
      <c r="A5" s="86"/>
      <c r="B5" s="87"/>
      <c r="C5" s="87"/>
      <c r="D5" s="87"/>
      <c r="E5" s="88"/>
      <c r="F5" s="89"/>
      <c r="G5" s="90"/>
      <c r="H5" s="91"/>
      <c r="I5" s="92"/>
      <c r="J5" s="21"/>
    </row>
    <row r="6" spans="1:10" ht="12.75">
      <c r="A6" s="176" t="s">
        <v>150</v>
      </c>
      <c r="B6" s="177"/>
      <c r="C6" s="169" t="s">
        <v>370</v>
      </c>
      <c r="D6" s="170"/>
      <c r="E6" s="156"/>
      <c r="F6" s="156"/>
      <c r="G6" s="156"/>
      <c r="H6" s="156"/>
      <c r="I6" s="93"/>
      <c r="J6" s="21"/>
    </row>
    <row r="7" spans="1:10" ht="12.75">
      <c r="A7" s="94"/>
      <c r="B7" s="157"/>
      <c r="C7" s="95"/>
      <c r="D7" s="95"/>
      <c r="E7" s="156"/>
      <c r="F7" s="156"/>
      <c r="G7" s="156"/>
      <c r="H7" s="156"/>
      <c r="I7" s="93"/>
      <c r="J7" s="21"/>
    </row>
    <row r="8" spans="1:10" ht="12.75">
      <c r="A8" s="167" t="s">
        <v>71</v>
      </c>
      <c r="B8" s="168"/>
      <c r="C8" s="169" t="s">
        <v>371</v>
      </c>
      <c r="D8" s="170"/>
      <c r="E8" s="156"/>
      <c r="F8" s="156"/>
      <c r="G8" s="156"/>
      <c r="H8" s="156"/>
      <c r="I8" s="96"/>
      <c r="J8" s="21"/>
    </row>
    <row r="9" spans="1:10" ht="12.75">
      <c r="A9" s="160"/>
      <c r="B9" s="159"/>
      <c r="C9" s="97"/>
      <c r="D9" s="95"/>
      <c r="E9" s="95"/>
      <c r="F9" s="95"/>
      <c r="G9" s="95"/>
      <c r="H9" s="95"/>
      <c r="I9" s="96"/>
      <c r="J9" s="21"/>
    </row>
    <row r="10" spans="1:10" ht="12.75">
      <c r="A10" s="183" t="s">
        <v>1</v>
      </c>
      <c r="B10" s="184"/>
      <c r="C10" s="169" t="s">
        <v>372</v>
      </c>
      <c r="D10" s="170"/>
      <c r="E10" s="95"/>
      <c r="F10" s="95"/>
      <c r="G10" s="95"/>
      <c r="H10" s="95"/>
      <c r="I10" s="96"/>
      <c r="J10" s="21"/>
    </row>
    <row r="11" spans="1:10" ht="12.75">
      <c r="A11" s="185"/>
      <c r="B11" s="184"/>
      <c r="C11" s="95"/>
      <c r="D11" s="95"/>
      <c r="E11" s="95"/>
      <c r="F11" s="95"/>
      <c r="G11" s="95"/>
      <c r="H11" s="95"/>
      <c r="I11" s="96"/>
      <c r="J11" s="21"/>
    </row>
    <row r="12" spans="1:10" ht="12.75">
      <c r="A12" s="176" t="s">
        <v>72</v>
      </c>
      <c r="B12" s="177"/>
      <c r="C12" s="178" t="s">
        <v>373</v>
      </c>
      <c r="D12" s="179"/>
      <c r="E12" s="179"/>
      <c r="F12" s="179"/>
      <c r="G12" s="179"/>
      <c r="H12" s="179"/>
      <c r="I12" s="180"/>
      <c r="J12" s="21"/>
    </row>
    <row r="13" spans="1:10" ht="15.75">
      <c r="A13" s="181"/>
      <c r="B13" s="182"/>
      <c r="C13" s="182"/>
      <c r="D13" s="98"/>
      <c r="E13" s="98"/>
      <c r="F13" s="98"/>
      <c r="G13" s="98"/>
      <c r="H13" s="98"/>
      <c r="I13" s="99"/>
      <c r="J13" s="21"/>
    </row>
    <row r="14" spans="1:10" ht="12.75">
      <c r="A14" s="94"/>
      <c r="B14" s="157"/>
      <c r="C14" s="100"/>
      <c r="D14" s="95"/>
      <c r="E14" s="95"/>
      <c r="F14" s="95"/>
      <c r="G14" s="95"/>
      <c r="H14" s="95"/>
      <c r="I14" s="96"/>
      <c r="J14" s="21"/>
    </row>
    <row r="15" spans="1:10" ht="12.75">
      <c r="A15" s="176" t="s">
        <v>189</v>
      </c>
      <c r="B15" s="177"/>
      <c r="C15" s="186" t="s">
        <v>383</v>
      </c>
      <c r="D15" s="187"/>
      <c r="E15" s="95"/>
      <c r="F15" s="178" t="s">
        <v>374</v>
      </c>
      <c r="G15" s="179"/>
      <c r="H15" s="179"/>
      <c r="I15" s="180"/>
      <c r="J15" s="21"/>
    </row>
    <row r="16" spans="1:10" ht="12.75">
      <c r="A16" s="94"/>
      <c r="B16" s="157"/>
      <c r="C16" s="95"/>
      <c r="D16" s="95"/>
      <c r="E16" s="95"/>
      <c r="F16" s="95"/>
      <c r="G16" s="95"/>
      <c r="H16" s="95"/>
      <c r="I16" s="96"/>
      <c r="J16" s="21"/>
    </row>
    <row r="17" spans="1:10" ht="12.75">
      <c r="A17" s="176" t="s">
        <v>190</v>
      </c>
      <c r="B17" s="177"/>
      <c r="C17" s="178" t="s">
        <v>375</v>
      </c>
      <c r="D17" s="179"/>
      <c r="E17" s="179"/>
      <c r="F17" s="179"/>
      <c r="G17" s="179"/>
      <c r="H17" s="179"/>
      <c r="I17" s="180"/>
      <c r="J17" s="21"/>
    </row>
    <row r="18" spans="1:10" ht="12.75">
      <c r="A18" s="94"/>
      <c r="B18" s="157"/>
      <c r="C18" s="95"/>
      <c r="D18" s="95"/>
      <c r="E18" s="95"/>
      <c r="F18" s="95"/>
      <c r="G18" s="95"/>
      <c r="H18" s="95"/>
      <c r="I18" s="96"/>
      <c r="J18" s="21"/>
    </row>
    <row r="19" spans="1:10" ht="12.75">
      <c r="A19" s="176" t="s">
        <v>191</v>
      </c>
      <c r="B19" s="177"/>
      <c r="C19" s="188"/>
      <c r="D19" s="189"/>
      <c r="E19" s="189"/>
      <c r="F19" s="189"/>
      <c r="G19" s="189"/>
      <c r="H19" s="189"/>
      <c r="I19" s="190"/>
      <c r="J19" s="21"/>
    </row>
    <row r="20" spans="1:10" ht="12.75">
      <c r="A20" s="94"/>
      <c r="B20" s="157"/>
      <c r="C20" s="100"/>
      <c r="D20" s="95"/>
      <c r="E20" s="95"/>
      <c r="F20" s="95"/>
      <c r="G20" s="95"/>
      <c r="H20" s="95"/>
      <c r="I20" s="96"/>
      <c r="J20" s="21"/>
    </row>
    <row r="21" spans="1:10" ht="12.75">
      <c r="A21" s="176" t="s">
        <v>192</v>
      </c>
      <c r="B21" s="177"/>
      <c r="C21" s="191" t="s">
        <v>376</v>
      </c>
      <c r="D21" s="189"/>
      <c r="E21" s="189"/>
      <c r="F21" s="189"/>
      <c r="G21" s="189"/>
      <c r="H21" s="189"/>
      <c r="I21" s="190"/>
      <c r="J21" s="21"/>
    </row>
    <row r="22" spans="1:10" ht="12.75">
      <c r="A22" s="94"/>
      <c r="B22" s="157"/>
      <c r="C22" s="100"/>
      <c r="D22" s="95"/>
      <c r="E22" s="95"/>
      <c r="F22" s="95"/>
      <c r="G22" s="95"/>
      <c r="H22" s="95"/>
      <c r="I22" s="96"/>
      <c r="J22" s="21"/>
    </row>
    <row r="23" spans="1:10" ht="12.75">
      <c r="A23" s="176" t="s">
        <v>73</v>
      </c>
      <c r="B23" s="177"/>
      <c r="C23" s="101">
        <v>133</v>
      </c>
      <c r="D23" s="178" t="s">
        <v>374</v>
      </c>
      <c r="E23" s="193"/>
      <c r="F23" s="194"/>
      <c r="G23" s="176"/>
      <c r="H23" s="192"/>
      <c r="I23" s="102"/>
      <c r="J23" s="21"/>
    </row>
    <row r="24" spans="1:10" ht="12.75">
      <c r="A24" s="94"/>
      <c r="B24" s="157"/>
      <c r="C24" s="95"/>
      <c r="D24" s="103"/>
      <c r="E24" s="103"/>
      <c r="F24" s="103"/>
      <c r="G24" s="103"/>
      <c r="H24" s="95"/>
      <c r="I24" s="96"/>
      <c r="J24" s="21"/>
    </row>
    <row r="25" spans="1:10" ht="12.75">
      <c r="A25" s="176" t="s">
        <v>74</v>
      </c>
      <c r="B25" s="177"/>
      <c r="C25" s="101">
        <v>21</v>
      </c>
      <c r="D25" s="178" t="s">
        <v>377</v>
      </c>
      <c r="E25" s="193"/>
      <c r="F25" s="193"/>
      <c r="G25" s="194"/>
      <c r="H25" s="158" t="s">
        <v>75</v>
      </c>
      <c r="I25" s="161">
        <v>2810</v>
      </c>
      <c r="J25" s="21"/>
    </row>
    <row r="26" spans="1:10" ht="12.75">
      <c r="A26" s="94"/>
      <c r="B26" s="157"/>
      <c r="C26" s="95"/>
      <c r="D26" s="103"/>
      <c r="E26" s="103"/>
      <c r="F26" s="103"/>
      <c r="G26" s="157"/>
      <c r="H26" s="157" t="s">
        <v>359</v>
      </c>
      <c r="I26" s="104"/>
      <c r="J26" s="21"/>
    </row>
    <row r="27" spans="1:10" ht="12.75">
      <c r="A27" s="176" t="s">
        <v>194</v>
      </c>
      <c r="B27" s="177"/>
      <c r="C27" s="105" t="s">
        <v>378</v>
      </c>
      <c r="D27" s="106"/>
      <c r="E27" s="107"/>
      <c r="F27" s="108"/>
      <c r="G27" s="202" t="s">
        <v>193</v>
      </c>
      <c r="H27" s="177"/>
      <c r="I27" s="109" t="s">
        <v>379</v>
      </c>
      <c r="J27" s="21"/>
    </row>
    <row r="28" spans="1:10" ht="12.75">
      <c r="A28" s="94"/>
      <c r="B28" s="157"/>
      <c r="C28" s="95"/>
      <c r="D28" s="108"/>
      <c r="E28" s="108"/>
      <c r="F28" s="108"/>
      <c r="G28" s="108"/>
      <c r="H28" s="95"/>
      <c r="I28" s="110"/>
      <c r="J28" s="21"/>
    </row>
    <row r="29" spans="1:10" ht="12.75">
      <c r="A29" s="195" t="s">
        <v>76</v>
      </c>
      <c r="B29" s="196"/>
      <c r="C29" s="197"/>
      <c r="D29" s="197"/>
      <c r="E29" s="198" t="s">
        <v>77</v>
      </c>
      <c r="F29" s="199"/>
      <c r="G29" s="199"/>
      <c r="H29" s="200" t="s">
        <v>78</v>
      </c>
      <c r="I29" s="201"/>
      <c r="J29" s="21"/>
    </row>
    <row r="30" spans="1:10" ht="12.75">
      <c r="A30" s="111"/>
      <c r="B30" s="107"/>
      <c r="C30" s="107"/>
      <c r="D30" s="95"/>
      <c r="E30" s="95"/>
      <c r="F30" s="95"/>
      <c r="G30" s="95"/>
      <c r="H30" s="112"/>
      <c r="I30" s="110"/>
      <c r="J30" s="21"/>
    </row>
    <row r="31" spans="1:10" ht="12.75">
      <c r="A31" s="203"/>
      <c r="B31" s="204"/>
      <c r="C31" s="204"/>
      <c r="D31" s="205"/>
      <c r="E31" s="203"/>
      <c r="F31" s="204"/>
      <c r="G31" s="204"/>
      <c r="H31" s="169"/>
      <c r="I31" s="170"/>
      <c r="J31" s="21"/>
    </row>
    <row r="32" spans="1:10" ht="12.75">
      <c r="A32" s="94"/>
      <c r="B32" s="157"/>
      <c r="C32" s="100"/>
      <c r="D32" s="206"/>
      <c r="E32" s="206"/>
      <c r="F32" s="206"/>
      <c r="G32" s="207"/>
      <c r="H32" s="95"/>
      <c r="I32" s="113"/>
      <c r="J32" s="21"/>
    </row>
    <row r="33" spans="1:10" ht="12.75">
      <c r="A33" s="203"/>
      <c r="B33" s="204"/>
      <c r="C33" s="204"/>
      <c r="D33" s="205"/>
      <c r="E33" s="203"/>
      <c r="F33" s="204"/>
      <c r="G33" s="204"/>
      <c r="H33" s="169"/>
      <c r="I33" s="170"/>
      <c r="J33" s="21"/>
    </row>
    <row r="34" spans="1:10" ht="12.75">
      <c r="A34" s="94"/>
      <c r="B34" s="157"/>
      <c r="C34" s="100"/>
      <c r="D34" s="155"/>
      <c r="E34" s="155"/>
      <c r="F34" s="155"/>
      <c r="G34" s="156"/>
      <c r="H34" s="95"/>
      <c r="I34" s="114"/>
      <c r="J34" s="21"/>
    </row>
    <row r="35" spans="1:10" ht="12.75">
      <c r="A35" s="203"/>
      <c r="B35" s="204"/>
      <c r="C35" s="204"/>
      <c r="D35" s="205"/>
      <c r="E35" s="203"/>
      <c r="F35" s="204"/>
      <c r="G35" s="204"/>
      <c r="H35" s="169"/>
      <c r="I35" s="170"/>
      <c r="J35" s="21"/>
    </row>
    <row r="36" spans="1:10" ht="12.75">
      <c r="A36" s="94"/>
      <c r="B36" s="157"/>
      <c r="C36" s="100"/>
      <c r="D36" s="155"/>
      <c r="E36" s="155"/>
      <c r="F36" s="155"/>
      <c r="G36" s="156"/>
      <c r="H36" s="95"/>
      <c r="I36" s="114"/>
      <c r="J36" s="21"/>
    </row>
    <row r="37" spans="1:10" ht="12.75">
      <c r="A37" s="203"/>
      <c r="B37" s="204"/>
      <c r="C37" s="204"/>
      <c r="D37" s="205"/>
      <c r="E37" s="203"/>
      <c r="F37" s="204"/>
      <c r="G37" s="204"/>
      <c r="H37" s="169"/>
      <c r="I37" s="170"/>
      <c r="J37" s="21"/>
    </row>
    <row r="38" spans="1:10" ht="12.75">
      <c r="A38" s="115"/>
      <c r="B38" s="116"/>
      <c r="C38" s="211"/>
      <c r="D38" s="212"/>
      <c r="E38" s="95"/>
      <c r="F38" s="211"/>
      <c r="G38" s="212"/>
      <c r="H38" s="95"/>
      <c r="I38" s="96"/>
      <c r="J38" s="21"/>
    </row>
    <row r="39" spans="1:10" ht="12.75">
      <c r="A39" s="203"/>
      <c r="B39" s="204"/>
      <c r="C39" s="204"/>
      <c r="D39" s="205"/>
      <c r="E39" s="203"/>
      <c r="F39" s="204"/>
      <c r="G39" s="204"/>
      <c r="H39" s="169"/>
      <c r="I39" s="170"/>
      <c r="J39" s="21"/>
    </row>
    <row r="40" spans="1:10" ht="12.75">
      <c r="A40" s="115"/>
      <c r="B40" s="116"/>
      <c r="C40" s="152"/>
      <c r="D40" s="153"/>
      <c r="E40" s="95"/>
      <c r="F40" s="152"/>
      <c r="G40" s="153"/>
      <c r="H40" s="95"/>
      <c r="I40" s="96"/>
      <c r="J40" s="21"/>
    </row>
    <row r="41" spans="1:10" ht="12.75">
      <c r="A41" s="203"/>
      <c r="B41" s="204"/>
      <c r="C41" s="204"/>
      <c r="D41" s="205"/>
      <c r="E41" s="203"/>
      <c r="F41" s="204"/>
      <c r="G41" s="204"/>
      <c r="H41" s="169"/>
      <c r="I41" s="170"/>
      <c r="J41" s="21"/>
    </row>
    <row r="42" spans="1:10" ht="12.75">
      <c r="A42" s="117"/>
      <c r="B42" s="118"/>
      <c r="C42" s="118"/>
      <c r="D42" s="118"/>
      <c r="E42" s="119"/>
      <c r="F42" s="118"/>
      <c r="G42" s="118"/>
      <c r="H42" s="120"/>
      <c r="I42" s="121"/>
      <c r="J42" s="21"/>
    </row>
    <row r="43" spans="1:10" ht="12.75">
      <c r="A43" s="115"/>
      <c r="B43" s="116"/>
      <c r="C43" s="152"/>
      <c r="D43" s="153"/>
      <c r="E43" s="95"/>
      <c r="F43" s="152"/>
      <c r="G43" s="153"/>
      <c r="H43" s="95"/>
      <c r="I43" s="96"/>
      <c r="J43" s="21"/>
    </row>
    <row r="44" spans="1:10" ht="12.75">
      <c r="A44" s="122"/>
      <c r="B44" s="123"/>
      <c r="C44" s="123"/>
      <c r="D44" s="97"/>
      <c r="E44" s="97"/>
      <c r="F44" s="123"/>
      <c r="G44" s="97"/>
      <c r="H44" s="97"/>
      <c r="I44" s="124"/>
      <c r="J44" s="21"/>
    </row>
    <row r="45" spans="1:10" ht="12.75">
      <c r="A45" s="183" t="s">
        <v>343</v>
      </c>
      <c r="B45" s="213"/>
      <c r="C45" s="169"/>
      <c r="D45" s="170"/>
      <c r="E45" s="95"/>
      <c r="F45" s="178"/>
      <c r="G45" s="204"/>
      <c r="H45" s="204"/>
      <c r="I45" s="205"/>
      <c r="J45" s="21"/>
    </row>
    <row r="46" spans="1:10" ht="12.75">
      <c r="A46" s="115"/>
      <c r="B46" s="116"/>
      <c r="C46" s="211"/>
      <c r="D46" s="212"/>
      <c r="E46" s="95"/>
      <c r="F46" s="211"/>
      <c r="G46" s="214"/>
      <c r="H46" s="125"/>
      <c r="I46" s="126"/>
      <c r="J46" s="21"/>
    </row>
    <row r="47" spans="1:10" ht="12.75">
      <c r="A47" s="183" t="s">
        <v>79</v>
      </c>
      <c r="B47" s="213"/>
      <c r="C47" s="178" t="s">
        <v>384</v>
      </c>
      <c r="D47" s="217"/>
      <c r="E47" s="217"/>
      <c r="F47" s="217"/>
      <c r="G47" s="217"/>
      <c r="H47" s="217"/>
      <c r="I47" s="218"/>
      <c r="J47" s="21"/>
    </row>
    <row r="48" spans="1:10" ht="12.75">
      <c r="A48" s="94"/>
      <c r="B48" s="157"/>
      <c r="C48" s="100" t="s">
        <v>151</v>
      </c>
      <c r="D48" s="95"/>
      <c r="E48" s="95"/>
      <c r="F48" s="95"/>
      <c r="G48" s="95"/>
      <c r="H48" s="95"/>
      <c r="I48" s="96"/>
      <c r="J48" s="21"/>
    </row>
    <row r="49" spans="1:10" ht="12.75">
      <c r="A49" s="183" t="s">
        <v>152</v>
      </c>
      <c r="B49" s="213"/>
      <c r="C49" s="208" t="s">
        <v>380</v>
      </c>
      <c r="D49" s="216"/>
      <c r="E49" s="209"/>
      <c r="F49" s="95"/>
      <c r="G49" s="158" t="s">
        <v>153</v>
      </c>
      <c r="H49" s="208" t="s">
        <v>381</v>
      </c>
      <c r="I49" s="209"/>
      <c r="J49" s="21"/>
    </row>
    <row r="50" spans="1:10" ht="12.75">
      <c r="A50" s="94"/>
      <c r="B50" s="157"/>
      <c r="C50" s="100"/>
      <c r="D50" s="95"/>
      <c r="E50" s="95"/>
      <c r="F50" s="95"/>
      <c r="G50" s="95"/>
      <c r="H50" s="95"/>
      <c r="I50" s="96"/>
      <c r="J50" s="21"/>
    </row>
    <row r="51" spans="1:10" ht="12.75">
      <c r="A51" s="183" t="s">
        <v>191</v>
      </c>
      <c r="B51" s="213"/>
      <c r="C51" s="215" t="s">
        <v>382</v>
      </c>
      <c r="D51" s="216"/>
      <c r="E51" s="216"/>
      <c r="F51" s="216"/>
      <c r="G51" s="216"/>
      <c r="H51" s="216"/>
      <c r="I51" s="209"/>
      <c r="J51" s="21"/>
    </row>
    <row r="52" spans="1:10" ht="12.75">
      <c r="A52" s="94"/>
      <c r="B52" s="157"/>
      <c r="C52" s="95"/>
      <c r="D52" s="95"/>
      <c r="E52" s="95"/>
      <c r="F52" s="95"/>
      <c r="G52" s="95"/>
      <c r="H52" s="95"/>
      <c r="I52" s="96"/>
      <c r="J52" s="21"/>
    </row>
    <row r="53" spans="1:10" ht="12.75">
      <c r="A53" s="176" t="s">
        <v>280</v>
      </c>
      <c r="B53" s="177"/>
      <c r="C53" s="208" t="s">
        <v>385</v>
      </c>
      <c r="D53" s="216"/>
      <c r="E53" s="216"/>
      <c r="F53" s="216"/>
      <c r="G53" s="216"/>
      <c r="H53" s="216"/>
      <c r="I53" s="180"/>
      <c r="J53" s="21"/>
    </row>
    <row r="54" spans="1:10" ht="12.75">
      <c r="A54" s="127"/>
      <c r="B54" s="97"/>
      <c r="C54" s="210" t="s">
        <v>0</v>
      </c>
      <c r="D54" s="210"/>
      <c r="E54" s="210"/>
      <c r="F54" s="210"/>
      <c r="G54" s="210"/>
      <c r="H54" s="210"/>
      <c r="I54" s="128"/>
      <c r="J54" s="21"/>
    </row>
    <row r="55" spans="1:10" ht="12.75">
      <c r="A55" s="127"/>
      <c r="B55" s="97"/>
      <c r="C55" s="154"/>
      <c r="D55" s="154"/>
      <c r="E55" s="154"/>
      <c r="F55" s="154"/>
      <c r="G55" s="154"/>
      <c r="H55" s="154"/>
      <c r="I55" s="128"/>
      <c r="J55" s="21"/>
    </row>
    <row r="56" spans="1:10" ht="12.75">
      <c r="A56" s="127"/>
      <c r="B56" s="219" t="s">
        <v>80</v>
      </c>
      <c r="C56" s="220"/>
      <c r="D56" s="220"/>
      <c r="E56" s="220"/>
      <c r="F56" s="129"/>
      <c r="G56" s="129"/>
      <c r="H56" s="129"/>
      <c r="I56" s="130"/>
      <c r="J56" s="21"/>
    </row>
    <row r="57" spans="1:10" ht="12.75">
      <c r="A57" s="127"/>
      <c r="B57" s="221" t="s">
        <v>360</v>
      </c>
      <c r="C57" s="222"/>
      <c r="D57" s="222"/>
      <c r="E57" s="222"/>
      <c r="F57" s="222"/>
      <c r="G57" s="222"/>
      <c r="H57" s="222"/>
      <c r="I57" s="223"/>
      <c r="J57" s="21"/>
    </row>
    <row r="58" spans="1:10" ht="12.75">
      <c r="A58" s="127"/>
      <c r="B58" s="221" t="s">
        <v>361</v>
      </c>
      <c r="C58" s="222"/>
      <c r="D58" s="222"/>
      <c r="E58" s="222"/>
      <c r="F58" s="222"/>
      <c r="G58" s="222"/>
      <c r="H58" s="222"/>
      <c r="I58" s="130"/>
      <c r="J58" s="21"/>
    </row>
    <row r="59" spans="1:10" ht="12.75">
      <c r="A59" s="127"/>
      <c r="B59" s="221" t="s">
        <v>362</v>
      </c>
      <c r="C59" s="222"/>
      <c r="D59" s="222"/>
      <c r="E59" s="222"/>
      <c r="F59" s="222"/>
      <c r="G59" s="222"/>
      <c r="H59" s="222"/>
      <c r="I59" s="223"/>
      <c r="J59" s="21"/>
    </row>
    <row r="60" spans="1:10" ht="12.75">
      <c r="A60" s="127"/>
      <c r="B60" s="221" t="s">
        <v>363</v>
      </c>
      <c r="C60" s="222"/>
      <c r="D60" s="222"/>
      <c r="E60" s="222"/>
      <c r="F60" s="222"/>
      <c r="G60" s="222"/>
      <c r="H60" s="222"/>
      <c r="I60" s="223"/>
      <c r="J60" s="21"/>
    </row>
    <row r="61" spans="1:10" ht="12.75">
      <c r="A61" s="97"/>
      <c r="B61" s="131"/>
      <c r="C61" s="131"/>
      <c r="D61" s="131"/>
      <c r="E61" s="131"/>
      <c r="F61" s="131"/>
      <c r="G61" s="131"/>
      <c r="H61" s="132"/>
      <c r="I61" s="132"/>
      <c r="J61" s="26"/>
    </row>
    <row r="62" spans="1:10" ht="11.25" customHeight="1">
      <c r="A62" s="97"/>
      <c r="B62" s="131"/>
      <c r="C62" s="131"/>
      <c r="D62" s="131"/>
      <c r="E62" s="131"/>
      <c r="F62" s="131"/>
      <c r="G62" s="162"/>
      <c r="H62" s="162"/>
      <c r="I62" s="162"/>
      <c r="J62" s="26"/>
    </row>
    <row r="63" spans="1:10" ht="17.25" customHeight="1" thickBot="1">
      <c r="A63" s="97"/>
      <c r="B63" s="131"/>
      <c r="C63" s="131"/>
      <c r="D63" s="131"/>
      <c r="E63" s="131"/>
      <c r="F63" s="131"/>
      <c r="G63" s="163"/>
      <c r="H63" s="134"/>
      <c r="I63" s="163"/>
      <c r="J63" s="26"/>
    </row>
    <row r="64" spans="1:10" ht="12.75">
      <c r="A64" s="133" t="s">
        <v>81</v>
      </c>
      <c r="B64" s="95"/>
      <c r="C64" s="95"/>
      <c r="D64" s="95"/>
      <c r="E64" s="95"/>
      <c r="F64" s="95"/>
      <c r="G64" s="224" t="s">
        <v>154</v>
      </c>
      <c r="H64" s="225"/>
      <c r="I64" s="226"/>
      <c r="J64" s="26"/>
    </row>
    <row r="65" spans="1:10" ht="12.75">
      <c r="A65" s="95"/>
      <c r="B65" s="95"/>
      <c r="C65" s="95"/>
      <c r="D65" s="95"/>
      <c r="E65" s="97" t="s">
        <v>395</v>
      </c>
      <c r="F65" s="107"/>
      <c r="G65" s="162"/>
      <c r="H65" s="162"/>
      <c r="I65" s="162"/>
      <c r="J65" s="26"/>
    </row>
  </sheetData>
  <sheetProtection/>
  <mergeCells count="72">
    <mergeCell ref="B56:E56"/>
    <mergeCell ref="B57:I57"/>
    <mergeCell ref="B58:H58"/>
    <mergeCell ref="B59:I59"/>
    <mergeCell ref="B60:I60"/>
    <mergeCell ref="G64:I64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E1:IV61 E62:F65 J62:IV65 G63:I64 A1:D65536 E66:IV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A6:I24 A26:I27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4" width="9.140625" style="28" customWidth="1"/>
    <col min="5" max="5" width="20.8515625" style="28" customWidth="1"/>
    <col min="6" max="16384" width="9.140625" style="28" customWidth="1"/>
  </cols>
  <sheetData>
    <row r="1" spans="1:12" ht="12.75">
      <c r="A1" s="255" t="s">
        <v>203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7"/>
    </row>
    <row r="2" spans="1:12" ht="12.75">
      <c r="A2" s="257" t="s">
        <v>397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7"/>
    </row>
    <row r="3" spans="1:12" ht="12.75">
      <c r="A3" s="135"/>
      <c r="B3" s="150"/>
      <c r="C3" s="150"/>
      <c r="D3" s="150"/>
      <c r="E3" s="150"/>
      <c r="F3" s="249"/>
      <c r="G3" s="249"/>
      <c r="H3" s="136"/>
      <c r="I3" s="150"/>
      <c r="J3" s="150"/>
      <c r="K3" s="249" t="s">
        <v>58</v>
      </c>
      <c r="L3" s="249"/>
    </row>
    <row r="4" spans="1:12" ht="12.75">
      <c r="A4" s="253" t="s">
        <v>2</v>
      </c>
      <c r="B4" s="254"/>
      <c r="C4" s="254"/>
      <c r="D4" s="254"/>
      <c r="E4" s="254"/>
      <c r="F4" s="253" t="s">
        <v>221</v>
      </c>
      <c r="G4" s="253" t="s">
        <v>365</v>
      </c>
      <c r="H4" s="254"/>
      <c r="I4" s="254"/>
      <c r="J4" s="253" t="s">
        <v>366</v>
      </c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34" t="s">
        <v>353</v>
      </c>
      <c r="H5" s="34" t="s">
        <v>354</v>
      </c>
      <c r="I5" s="34" t="s">
        <v>355</v>
      </c>
      <c r="J5" s="34" t="s">
        <v>353</v>
      </c>
      <c r="K5" s="34" t="s">
        <v>354</v>
      </c>
      <c r="L5" s="34" t="s">
        <v>355</v>
      </c>
    </row>
    <row r="6" spans="1:12" ht="12.75">
      <c r="A6" s="253">
        <v>1</v>
      </c>
      <c r="B6" s="253"/>
      <c r="C6" s="253"/>
      <c r="D6" s="253"/>
      <c r="E6" s="253"/>
      <c r="F6" s="35">
        <v>2</v>
      </c>
      <c r="G6" s="35">
        <v>3</v>
      </c>
      <c r="H6" s="35">
        <v>4</v>
      </c>
      <c r="I6" s="35" t="s">
        <v>56</v>
      </c>
      <c r="J6" s="35">
        <v>6</v>
      </c>
      <c r="K6" s="35">
        <v>7</v>
      </c>
      <c r="L6" s="35" t="s">
        <v>57</v>
      </c>
    </row>
    <row r="7" spans="1:12" ht="12.75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2"/>
    </row>
    <row r="8" spans="1:12" ht="12.75">
      <c r="A8" s="241" t="s">
        <v>155</v>
      </c>
      <c r="B8" s="247"/>
      <c r="C8" s="247"/>
      <c r="D8" s="242"/>
      <c r="E8" s="248"/>
      <c r="F8" s="9">
        <v>1</v>
      </c>
      <c r="G8" s="53">
        <f>G9+G10</f>
        <v>0</v>
      </c>
      <c r="H8" s="54">
        <f>H9+H10</f>
        <v>0</v>
      </c>
      <c r="I8" s="55">
        <f>SUM(G8:H8)</f>
        <v>0</v>
      </c>
      <c r="J8" s="53">
        <f>J9+J10</f>
        <v>0</v>
      </c>
      <c r="K8" s="54">
        <f>K9+K10</f>
        <v>0</v>
      </c>
      <c r="L8" s="55">
        <f>SUM(J8:K8)</f>
        <v>0</v>
      </c>
    </row>
    <row r="9" spans="1:12" ht="12.75">
      <c r="A9" s="227" t="s">
        <v>304</v>
      </c>
      <c r="B9" s="228"/>
      <c r="C9" s="228"/>
      <c r="D9" s="228"/>
      <c r="E9" s="229"/>
      <c r="F9" s="10">
        <v>2</v>
      </c>
      <c r="G9" s="56"/>
      <c r="H9" s="57"/>
      <c r="I9" s="58">
        <f aca="true" t="shared" si="0" ref="I9:I72">SUM(G9:H9)</f>
        <v>0</v>
      </c>
      <c r="J9" s="56"/>
      <c r="K9" s="57"/>
      <c r="L9" s="58">
        <f aca="true" t="shared" si="1" ref="L9:L72">SUM(J9:K9)</f>
        <v>0</v>
      </c>
    </row>
    <row r="10" spans="1:12" ht="12.75">
      <c r="A10" s="227" t="s">
        <v>305</v>
      </c>
      <c r="B10" s="228"/>
      <c r="C10" s="228"/>
      <c r="D10" s="228"/>
      <c r="E10" s="229"/>
      <c r="F10" s="10">
        <v>3</v>
      </c>
      <c r="G10" s="56"/>
      <c r="H10" s="57"/>
      <c r="I10" s="58">
        <f t="shared" si="0"/>
        <v>0</v>
      </c>
      <c r="J10" s="56"/>
      <c r="K10" s="57"/>
      <c r="L10" s="58">
        <f t="shared" si="1"/>
        <v>0</v>
      </c>
    </row>
    <row r="11" spans="1:12" ht="12.75">
      <c r="A11" s="230" t="s">
        <v>156</v>
      </c>
      <c r="B11" s="231"/>
      <c r="C11" s="231"/>
      <c r="D11" s="228"/>
      <c r="E11" s="229"/>
      <c r="F11" s="10">
        <v>4</v>
      </c>
      <c r="G11" s="59">
        <f>G12+G13</f>
        <v>0</v>
      </c>
      <c r="H11" s="60">
        <f>H12+H13</f>
        <v>7216673.23</v>
      </c>
      <c r="I11" s="58">
        <f t="shared" si="0"/>
        <v>7216673.23</v>
      </c>
      <c r="J11" s="59">
        <f>J12+J13</f>
        <v>0</v>
      </c>
      <c r="K11" s="60">
        <f>K12+K13</f>
        <v>13900848.35</v>
      </c>
      <c r="L11" s="58">
        <f t="shared" si="1"/>
        <v>13900848.35</v>
      </c>
    </row>
    <row r="12" spans="1:12" ht="12.75">
      <c r="A12" s="227" t="s">
        <v>306</v>
      </c>
      <c r="B12" s="228"/>
      <c r="C12" s="228"/>
      <c r="D12" s="228"/>
      <c r="E12" s="229"/>
      <c r="F12" s="10">
        <v>5</v>
      </c>
      <c r="G12" s="56"/>
      <c r="H12" s="57"/>
      <c r="I12" s="58">
        <f t="shared" si="0"/>
        <v>0</v>
      </c>
      <c r="J12" s="56"/>
      <c r="K12" s="57"/>
      <c r="L12" s="58">
        <f t="shared" si="1"/>
        <v>0</v>
      </c>
    </row>
    <row r="13" spans="1:12" ht="12.75">
      <c r="A13" s="227" t="s">
        <v>307</v>
      </c>
      <c r="B13" s="228"/>
      <c r="C13" s="228"/>
      <c r="D13" s="228"/>
      <c r="E13" s="229"/>
      <c r="F13" s="10">
        <v>6</v>
      </c>
      <c r="G13" s="56"/>
      <c r="H13" s="57">
        <v>7216673.23</v>
      </c>
      <c r="I13" s="58">
        <f t="shared" si="0"/>
        <v>7216673.23</v>
      </c>
      <c r="J13" s="56"/>
      <c r="K13" s="57">
        <v>13900848.35</v>
      </c>
      <c r="L13" s="58">
        <f t="shared" si="1"/>
        <v>13900848.35</v>
      </c>
    </row>
    <row r="14" spans="1:12" ht="12.75">
      <c r="A14" s="230" t="s">
        <v>157</v>
      </c>
      <c r="B14" s="231"/>
      <c r="C14" s="231"/>
      <c r="D14" s="228"/>
      <c r="E14" s="229"/>
      <c r="F14" s="10">
        <v>7</v>
      </c>
      <c r="G14" s="59">
        <f>G15+G16+G17</f>
        <v>0</v>
      </c>
      <c r="H14" s="60">
        <f>H15+H16+H17</f>
        <v>1206066727.6</v>
      </c>
      <c r="I14" s="58">
        <f t="shared" si="0"/>
        <v>1206066727.6</v>
      </c>
      <c r="J14" s="59">
        <f>J15+J16+J17</f>
        <v>0</v>
      </c>
      <c r="K14" s="60">
        <f>K15+K16+K17</f>
        <v>1168564583.79</v>
      </c>
      <c r="L14" s="58">
        <f t="shared" si="1"/>
        <v>1168564583.79</v>
      </c>
    </row>
    <row r="15" spans="1:12" ht="12.75">
      <c r="A15" s="227" t="s">
        <v>308</v>
      </c>
      <c r="B15" s="228"/>
      <c r="C15" s="228"/>
      <c r="D15" s="228"/>
      <c r="E15" s="229"/>
      <c r="F15" s="10">
        <v>8</v>
      </c>
      <c r="G15" s="56"/>
      <c r="H15" s="57">
        <v>1168877157.58</v>
      </c>
      <c r="I15" s="58">
        <f t="shared" si="0"/>
        <v>1168877157.58</v>
      </c>
      <c r="J15" s="56"/>
      <c r="K15" s="57">
        <v>1138234366.33</v>
      </c>
      <c r="L15" s="58">
        <f t="shared" si="1"/>
        <v>1138234366.33</v>
      </c>
    </row>
    <row r="16" spans="1:12" ht="12.75">
      <c r="A16" s="227" t="s">
        <v>309</v>
      </c>
      <c r="B16" s="228"/>
      <c r="C16" s="228"/>
      <c r="D16" s="228"/>
      <c r="E16" s="229"/>
      <c r="F16" s="10">
        <v>9</v>
      </c>
      <c r="G16" s="56"/>
      <c r="H16" s="57">
        <v>31426873.47</v>
      </c>
      <c r="I16" s="58">
        <f t="shared" si="0"/>
        <v>31426873.47</v>
      </c>
      <c r="J16" s="56"/>
      <c r="K16" s="57">
        <v>24970658.23</v>
      </c>
      <c r="L16" s="58">
        <f t="shared" si="1"/>
        <v>24970658.23</v>
      </c>
    </row>
    <row r="17" spans="1:12" ht="12.75">
      <c r="A17" s="227" t="s">
        <v>310</v>
      </c>
      <c r="B17" s="228"/>
      <c r="C17" s="228"/>
      <c r="D17" s="228"/>
      <c r="E17" s="229"/>
      <c r="F17" s="10">
        <v>10</v>
      </c>
      <c r="G17" s="56"/>
      <c r="H17" s="57">
        <v>5762696.55</v>
      </c>
      <c r="I17" s="58">
        <f t="shared" si="0"/>
        <v>5762696.55</v>
      </c>
      <c r="J17" s="56"/>
      <c r="K17" s="57">
        <v>5359559.23</v>
      </c>
      <c r="L17" s="58">
        <f t="shared" si="1"/>
        <v>5359559.23</v>
      </c>
    </row>
    <row r="18" spans="1:12" ht="12.75">
      <c r="A18" s="230" t="s">
        <v>158</v>
      </c>
      <c r="B18" s="231"/>
      <c r="C18" s="231"/>
      <c r="D18" s="228"/>
      <c r="E18" s="229"/>
      <c r="F18" s="10">
        <v>11</v>
      </c>
      <c r="G18" s="59">
        <f>G19+G20+G24+G43</f>
        <v>1972324394.96</v>
      </c>
      <c r="H18" s="60">
        <f>H19+H20+H24+H43</f>
        <v>3395808400.1</v>
      </c>
      <c r="I18" s="58">
        <f t="shared" si="0"/>
        <v>5368132795.059999</v>
      </c>
      <c r="J18" s="59">
        <f>J19+J20+J24+J43</f>
        <v>2031051783.91</v>
      </c>
      <c r="K18" s="60">
        <f>K19+K20+K24+K43</f>
        <v>3584677558.8399997</v>
      </c>
      <c r="L18" s="58">
        <f t="shared" si="1"/>
        <v>5615729342.75</v>
      </c>
    </row>
    <row r="19" spans="1:12" ht="25.5" customHeight="1">
      <c r="A19" s="230" t="s">
        <v>311</v>
      </c>
      <c r="B19" s="231"/>
      <c r="C19" s="231"/>
      <c r="D19" s="228"/>
      <c r="E19" s="229"/>
      <c r="F19" s="10">
        <v>12</v>
      </c>
      <c r="G19" s="56"/>
      <c r="H19" s="57">
        <v>819470286.26</v>
      </c>
      <c r="I19" s="58">
        <f t="shared" si="0"/>
        <v>819470286.26</v>
      </c>
      <c r="J19" s="56"/>
      <c r="K19" s="57">
        <v>848927609.04</v>
      </c>
      <c r="L19" s="58">
        <f t="shared" si="1"/>
        <v>848927609.04</v>
      </c>
    </row>
    <row r="20" spans="1:12" ht="21" customHeight="1">
      <c r="A20" s="230" t="s">
        <v>159</v>
      </c>
      <c r="B20" s="231"/>
      <c r="C20" s="231"/>
      <c r="D20" s="228"/>
      <c r="E20" s="229"/>
      <c r="F20" s="10">
        <v>13</v>
      </c>
      <c r="G20" s="59">
        <f>SUM(G21:G23)</f>
        <v>0</v>
      </c>
      <c r="H20" s="60">
        <f>SUM(H21:H23)</f>
        <v>430736924.28</v>
      </c>
      <c r="I20" s="58">
        <f t="shared" si="0"/>
        <v>430736924.28</v>
      </c>
      <c r="J20" s="59">
        <f>SUM(J21:J23)</f>
        <v>0</v>
      </c>
      <c r="K20" s="60">
        <f>SUM(K21:K23)</f>
        <v>426549305.81</v>
      </c>
      <c r="L20" s="58">
        <f t="shared" si="1"/>
        <v>426549305.81</v>
      </c>
    </row>
    <row r="21" spans="1:12" ht="12.75">
      <c r="A21" s="227" t="s">
        <v>312</v>
      </c>
      <c r="B21" s="228"/>
      <c r="C21" s="228"/>
      <c r="D21" s="228"/>
      <c r="E21" s="229"/>
      <c r="F21" s="10">
        <v>14</v>
      </c>
      <c r="G21" s="56"/>
      <c r="H21" s="57">
        <v>423510824.28</v>
      </c>
      <c r="I21" s="58">
        <f t="shared" si="0"/>
        <v>423510824.28</v>
      </c>
      <c r="J21" s="56"/>
      <c r="K21" s="57">
        <v>422289605.81</v>
      </c>
      <c r="L21" s="58">
        <f t="shared" si="1"/>
        <v>422289605.81</v>
      </c>
    </row>
    <row r="22" spans="1:12" ht="12.75">
      <c r="A22" s="227" t="s">
        <v>313</v>
      </c>
      <c r="B22" s="228"/>
      <c r="C22" s="228"/>
      <c r="D22" s="228"/>
      <c r="E22" s="229"/>
      <c r="F22" s="10">
        <v>15</v>
      </c>
      <c r="G22" s="56"/>
      <c r="H22" s="57">
        <v>7226100</v>
      </c>
      <c r="I22" s="58">
        <f t="shared" si="0"/>
        <v>7226100</v>
      </c>
      <c r="J22" s="56"/>
      <c r="K22" s="57">
        <v>4259700</v>
      </c>
      <c r="L22" s="58">
        <f t="shared" si="1"/>
        <v>4259700</v>
      </c>
    </row>
    <row r="23" spans="1:12" ht="12.75">
      <c r="A23" s="227" t="s">
        <v>314</v>
      </c>
      <c r="B23" s="228"/>
      <c r="C23" s="228"/>
      <c r="D23" s="228"/>
      <c r="E23" s="229"/>
      <c r="F23" s="10">
        <v>16</v>
      </c>
      <c r="G23" s="56"/>
      <c r="H23" s="57"/>
      <c r="I23" s="58">
        <f t="shared" si="0"/>
        <v>0</v>
      </c>
      <c r="J23" s="56"/>
      <c r="K23" s="57"/>
      <c r="L23" s="58">
        <f t="shared" si="1"/>
        <v>0</v>
      </c>
    </row>
    <row r="24" spans="1:12" ht="12.75">
      <c r="A24" s="230" t="s">
        <v>160</v>
      </c>
      <c r="B24" s="231"/>
      <c r="C24" s="231"/>
      <c r="D24" s="228"/>
      <c r="E24" s="229"/>
      <c r="F24" s="10">
        <v>17</v>
      </c>
      <c r="G24" s="59">
        <f>G25+G28+G33+G39</f>
        <v>1972324394.96</v>
      </c>
      <c r="H24" s="60">
        <f>H25+H28+H33+H39</f>
        <v>2145601189.56</v>
      </c>
      <c r="I24" s="58">
        <f t="shared" si="0"/>
        <v>4117925584.52</v>
      </c>
      <c r="J24" s="59">
        <f>J25+J28+J33+J39</f>
        <v>2031051783.91</v>
      </c>
      <c r="K24" s="60">
        <f>K25+K28+K33+K39</f>
        <v>2309200643.99</v>
      </c>
      <c r="L24" s="58">
        <f t="shared" si="1"/>
        <v>4340252427.9</v>
      </c>
    </row>
    <row r="25" spans="1:12" ht="12.75">
      <c r="A25" s="227" t="s">
        <v>161</v>
      </c>
      <c r="B25" s="228"/>
      <c r="C25" s="228"/>
      <c r="D25" s="228"/>
      <c r="E25" s="229"/>
      <c r="F25" s="10">
        <v>18</v>
      </c>
      <c r="G25" s="59">
        <f>G26+G27</f>
        <v>1283947128.14</v>
      </c>
      <c r="H25" s="60">
        <f>H26+H27</f>
        <v>792270530.6</v>
      </c>
      <c r="I25" s="58">
        <f>SUM(G25:H25)</f>
        <v>2076217658.7400002</v>
      </c>
      <c r="J25" s="59">
        <f>J26+J27</f>
        <v>1381976578.78</v>
      </c>
      <c r="K25" s="60">
        <f>K26+K27</f>
        <v>924640378.71</v>
      </c>
      <c r="L25" s="58">
        <f>SUM(J25:K25)</f>
        <v>2306616957.49</v>
      </c>
    </row>
    <row r="26" spans="1:12" ht="22.5" customHeight="1">
      <c r="A26" s="227" t="s">
        <v>315</v>
      </c>
      <c r="B26" s="228"/>
      <c r="C26" s="228"/>
      <c r="D26" s="228"/>
      <c r="E26" s="229"/>
      <c r="F26" s="10">
        <v>19</v>
      </c>
      <c r="G26" s="56">
        <v>1283947128.14</v>
      </c>
      <c r="H26" s="57">
        <v>792270530.6</v>
      </c>
      <c r="I26" s="58">
        <f t="shared" si="0"/>
        <v>2076217658.7400002</v>
      </c>
      <c r="J26" s="56">
        <v>1381976578.78</v>
      </c>
      <c r="K26" s="57">
        <v>924640378.71</v>
      </c>
      <c r="L26" s="58">
        <f t="shared" si="1"/>
        <v>2306616957.49</v>
      </c>
    </row>
    <row r="27" spans="1:12" ht="12.75">
      <c r="A27" s="227" t="s">
        <v>316</v>
      </c>
      <c r="B27" s="228"/>
      <c r="C27" s="228"/>
      <c r="D27" s="228"/>
      <c r="E27" s="229"/>
      <c r="F27" s="10">
        <v>20</v>
      </c>
      <c r="G27" s="56"/>
      <c r="H27" s="57"/>
      <c r="I27" s="58">
        <f t="shared" si="0"/>
        <v>0</v>
      </c>
      <c r="J27" s="56"/>
      <c r="K27" s="57"/>
      <c r="L27" s="58">
        <f t="shared" si="1"/>
        <v>0</v>
      </c>
    </row>
    <row r="28" spans="1:12" ht="12.75">
      <c r="A28" s="227" t="s">
        <v>162</v>
      </c>
      <c r="B28" s="228"/>
      <c r="C28" s="228"/>
      <c r="D28" s="228"/>
      <c r="E28" s="229"/>
      <c r="F28" s="10">
        <v>21</v>
      </c>
      <c r="G28" s="59">
        <f>SUM(G29:G32)</f>
        <v>63201860.28</v>
      </c>
      <c r="H28" s="60">
        <f>SUM(H29:H32)</f>
        <v>197006829.14</v>
      </c>
      <c r="I28" s="58">
        <f>SUM(G28:H28)</f>
        <v>260208689.42</v>
      </c>
      <c r="J28" s="59">
        <f>SUM(J29:J32)</f>
        <v>46030740.27</v>
      </c>
      <c r="K28" s="60">
        <f>SUM(K29:K32)</f>
        <v>141839289.76</v>
      </c>
      <c r="L28" s="58">
        <f>SUM(J28:K28)</f>
        <v>187870030.03</v>
      </c>
    </row>
    <row r="29" spans="1:12" ht="12.75">
      <c r="A29" s="227" t="s">
        <v>317</v>
      </c>
      <c r="B29" s="228"/>
      <c r="C29" s="228"/>
      <c r="D29" s="228"/>
      <c r="E29" s="229"/>
      <c r="F29" s="10">
        <v>22</v>
      </c>
      <c r="G29" s="56">
        <v>27279713.72</v>
      </c>
      <c r="H29" s="57">
        <v>119704365.96</v>
      </c>
      <c r="I29" s="58">
        <f t="shared" si="0"/>
        <v>146984079.68</v>
      </c>
      <c r="J29" s="56">
        <v>43822344.64</v>
      </c>
      <c r="K29" s="57">
        <v>113860297.27</v>
      </c>
      <c r="L29" s="58">
        <f t="shared" si="1"/>
        <v>157682641.91</v>
      </c>
    </row>
    <row r="30" spans="1:12" ht="24" customHeight="1">
      <c r="A30" s="227" t="s">
        <v>318</v>
      </c>
      <c r="B30" s="228"/>
      <c r="C30" s="228"/>
      <c r="D30" s="228"/>
      <c r="E30" s="229"/>
      <c r="F30" s="10">
        <v>23</v>
      </c>
      <c r="G30" s="56"/>
      <c r="H30" s="57"/>
      <c r="I30" s="58">
        <f t="shared" si="0"/>
        <v>0</v>
      </c>
      <c r="J30" s="56"/>
      <c r="K30" s="57"/>
      <c r="L30" s="58">
        <f t="shared" si="1"/>
        <v>0</v>
      </c>
    </row>
    <row r="31" spans="1:12" ht="12.75">
      <c r="A31" s="227" t="s">
        <v>319</v>
      </c>
      <c r="B31" s="228"/>
      <c r="C31" s="228"/>
      <c r="D31" s="228"/>
      <c r="E31" s="229"/>
      <c r="F31" s="10">
        <v>24</v>
      </c>
      <c r="G31" s="56">
        <v>35922146.56</v>
      </c>
      <c r="H31" s="57">
        <v>77302463.18</v>
      </c>
      <c r="I31" s="58">
        <f t="shared" si="0"/>
        <v>113224609.74000001</v>
      </c>
      <c r="J31" s="56">
        <v>2208395.63</v>
      </c>
      <c r="K31" s="57">
        <v>27978992.49</v>
      </c>
      <c r="L31" s="58">
        <f t="shared" si="1"/>
        <v>30187388.119999997</v>
      </c>
    </row>
    <row r="32" spans="1:12" ht="12.75">
      <c r="A32" s="227" t="s">
        <v>320</v>
      </c>
      <c r="B32" s="228"/>
      <c r="C32" s="228"/>
      <c r="D32" s="228"/>
      <c r="E32" s="229"/>
      <c r="F32" s="10">
        <v>25</v>
      </c>
      <c r="G32" s="56"/>
      <c r="H32" s="57"/>
      <c r="I32" s="58">
        <f t="shared" si="0"/>
        <v>0</v>
      </c>
      <c r="J32" s="56"/>
      <c r="K32" s="57"/>
      <c r="L32" s="58">
        <f t="shared" si="1"/>
        <v>0</v>
      </c>
    </row>
    <row r="33" spans="1:12" ht="12.75">
      <c r="A33" s="227" t="s">
        <v>163</v>
      </c>
      <c r="B33" s="228"/>
      <c r="C33" s="228"/>
      <c r="D33" s="228"/>
      <c r="E33" s="229"/>
      <c r="F33" s="10">
        <v>26</v>
      </c>
      <c r="G33" s="59">
        <f>SUM(G34:G38)</f>
        <v>187131343.9</v>
      </c>
      <c r="H33" s="60">
        <f>SUM(H34:H38)</f>
        <v>198690397.6</v>
      </c>
      <c r="I33" s="58">
        <f t="shared" si="0"/>
        <v>385821741.5</v>
      </c>
      <c r="J33" s="59">
        <f>SUM(J34:J38)</f>
        <v>225933244.37</v>
      </c>
      <c r="K33" s="60">
        <f>SUM(K34:K38)</f>
        <v>294786245.49</v>
      </c>
      <c r="L33" s="58">
        <f t="shared" si="1"/>
        <v>520719489.86</v>
      </c>
    </row>
    <row r="34" spans="1:12" ht="12.75">
      <c r="A34" s="227" t="s">
        <v>321</v>
      </c>
      <c r="B34" s="228"/>
      <c r="C34" s="228"/>
      <c r="D34" s="228"/>
      <c r="E34" s="229"/>
      <c r="F34" s="10">
        <v>27</v>
      </c>
      <c r="G34" s="56"/>
      <c r="H34" s="57">
        <v>8384714.52</v>
      </c>
      <c r="I34" s="58">
        <f t="shared" si="0"/>
        <v>8384714.52</v>
      </c>
      <c r="J34" s="56"/>
      <c r="K34" s="57">
        <v>9975003.62</v>
      </c>
      <c r="L34" s="58">
        <f t="shared" si="1"/>
        <v>9975003.62</v>
      </c>
    </row>
    <row r="35" spans="1:12" ht="24" customHeight="1">
      <c r="A35" s="227" t="s">
        <v>322</v>
      </c>
      <c r="B35" s="228"/>
      <c r="C35" s="228"/>
      <c r="D35" s="228"/>
      <c r="E35" s="229"/>
      <c r="F35" s="10">
        <v>28</v>
      </c>
      <c r="G35" s="56">
        <v>87602593.67</v>
      </c>
      <c r="H35" s="57">
        <v>96604931.23</v>
      </c>
      <c r="I35" s="58">
        <f t="shared" si="0"/>
        <v>184207524.9</v>
      </c>
      <c r="J35" s="56">
        <v>126028502.25</v>
      </c>
      <c r="K35" s="57">
        <v>126259165.08</v>
      </c>
      <c r="L35" s="58">
        <f t="shared" si="1"/>
        <v>252287667.32999998</v>
      </c>
    </row>
    <row r="36" spans="1:12" ht="12.75">
      <c r="A36" s="227" t="s">
        <v>323</v>
      </c>
      <c r="B36" s="228"/>
      <c r="C36" s="228"/>
      <c r="D36" s="228"/>
      <c r="E36" s="229"/>
      <c r="F36" s="10">
        <v>29</v>
      </c>
      <c r="G36" s="56"/>
      <c r="H36" s="57"/>
      <c r="I36" s="58">
        <f t="shared" si="0"/>
        <v>0</v>
      </c>
      <c r="J36" s="56"/>
      <c r="K36" s="57"/>
      <c r="L36" s="58">
        <f t="shared" si="1"/>
        <v>0</v>
      </c>
    </row>
    <row r="37" spans="1:12" ht="12.75">
      <c r="A37" s="227" t="s">
        <v>324</v>
      </c>
      <c r="B37" s="228"/>
      <c r="C37" s="228"/>
      <c r="D37" s="228"/>
      <c r="E37" s="229"/>
      <c r="F37" s="10">
        <v>30</v>
      </c>
      <c r="G37" s="56">
        <v>99528750.23</v>
      </c>
      <c r="H37" s="57">
        <v>93700751.85</v>
      </c>
      <c r="I37" s="58">
        <f t="shared" si="0"/>
        <v>193229502.07999998</v>
      </c>
      <c r="J37" s="56">
        <v>99904742.12</v>
      </c>
      <c r="K37" s="57">
        <v>158552076.79</v>
      </c>
      <c r="L37" s="58">
        <f t="shared" si="1"/>
        <v>258456818.91</v>
      </c>
    </row>
    <row r="38" spans="1:12" ht="12.75">
      <c r="A38" s="227" t="s">
        <v>325</v>
      </c>
      <c r="B38" s="228"/>
      <c r="C38" s="228"/>
      <c r="D38" s="228"/>
      <c r="E38" s="229"/>
      <c r="F38" s="10">
        <v>31</v>
      </c>
      <c r="G38" s="56"/>
      <c r="H38" s="57"/>
      <c r="I38" s="58">
        <f t="shared" si="0"/>
        <v>0</v>
      </c>
      <c r="J38" s="56"/>
      <c r="K38" s="57"/>
      <c r="L38" s="58">
        <f t="shared" si="1"/>
        <v>0</v>
      </c>
    </row>
    <row r="39" spans="1:12" ht="12.75">
      <c r="A39" s="227" t="s">
        <v>164</v>
      </c>
      <c r="B39" s="228"/>
      <c r="C39" s="228"/>
      <c r="D39" s="228"/>
      <c r="E39" s="229"/>
      <c r="F39" s="10">
        <v>32</v>
      </c>
      <c r="G39" s="59">
        <f>SUM(G40:G42)</f>
        <v>438044062.64</v>
      </c>
      <c r="H39" s="60">
        <f>SUM(H40:H42)</f>
        <v>957633432.22</v>
      </c>
      <c r="I39" s="58">
        <f>SUM(G39:H39)</f>
        <v>1395677494.8600001</v>
      </c>
      <c r="J39" s="59">
        <f>SUM(J40:J42)</f>
        <v>377111220.49</v>
      </c>
      <c r="K39" s="60">
        <f>SUM(K40:K42)</f>
        <v>947934730.03</v>
      </c>
      <c r="L39" s="58">
        <f>SUM(J39:K39)</f>
        <v>1325045950.52</v>
      </c>
    </row>
    <row r="40" spans="1:12" ht="12.75">
      <c r="A40" s="227" t="s">
        <v>326</v>
      </c>
      <c r="B40" s="228"/>
      <c r="C40" s="228"/>
      <c r="D40" s="228"/>
      <c r="E40" s="229"/>
      <c r="F40" s="10">
        <v>33</v>
      </c>
      <c r="G40" s="56">
        <v>391300000</v>
      </c>
      <c r="H40" s="57">
        <v>650086004.4</v>
      </c>
      <c r="I40" s="58">
        <f t="shared" si="0"/>
        <v>1041386004.4</v>
      </c>
      <c r="J40" s="56">
        <v>329314175</v>
      </c>
      <c r="K40" s="57">
        <v>675416080</v>
      </c>
      <c r="L40" s="58">
        <f t="shared" si="1"/>
        <v>1004730255</v>
      </c>
    </row>
    <row r="41" spans="1:12" ht="12.75">
      <c r="A41" s="227" t="s">
        <v>327</v>
      </c>
      <c r="B41" s="228"/>
      <c r="C41" s="228"/>
      <c r="D41" s="228"/>
      <c r="E41" s="229"/>
      <c r="F41" s="10">
        <v>34</v>
      </c>
      <c r="G41" s="56">
        <v>46744062.64</v>
      </c>
      <c r="H41" s="57">
        <v>307547427.82</v>
      </c>
      <c r="I41" s="58">
        <f t="shared" si="0"/>
        <v>354291490.46</v>
      </c>
      <c r="J41" s="56">
        <v>47797045.49</v>
      </c>
      <c r="K41" s="57">
        <v>272518650.03</v>
      </c>
      <c r="L41" s="58">
        <f t="shared" si="1"/>
        <v>320315695.52</v>
      </c>
    </row>
    <row r="42" spans="1:12" ht="12.75">
      <c r="A42" s="227" t="s">
        <v>328</v>
      </c>
      <c r="B42" s="228"/>
      <c r="C42" s="228"/>
      <c r="D42" s="228"/>
      <c r="E42" s="229"/>
      <c r="F42" s="10">
        <v>35</v>
      </c>
      <c r="G42" s="56"/>
      <c r="H42" s="57"/>
      <c r="I42" s="58">
        <f t="shared" si="0"/>
        <v>0</v>
      </c>
      <c r="J42" s="56"/>
      <c r="K42" s="57"/>
      <c r="L42" s="58">
        <f t="shared" si="1"/>
        <v>0</v>
      </c>
    </row>
    <row r="43" spans="1:12" ht="24" customHeight="1">
      <c r="A43" s="230" t="s">
        <v>187</v>
      </c>
      <c r="B43" s="231"/>
      <c r="C43" s="231"/>
      <c r="D43" s="228"/>
      <c r="E43" s="229"/>
      <c r="F43" s="10">
        <v>36</v>
      </c>
      <c r="G43" s="56"/>
      <c r="H43" s="57"/>
      <c r="I43" s="58">
        <f t="shared" si="0"/>
        <v>0</v>
      </c>
      <c r="J43" s="56"/>
      <c r="K43" s="57"/>
      <c r="L43" s="58">
        <f t="shared" si="1"/>
        <v>0</v>
      </c>
    </row>
    <row r="44" spans="1:12" ht="24" customHeight="1">
      <c r="A44" s="230" t="s">
        <v>188</v>
      </c>
      <c r="B44" s="231"/>
      <c r="C44" s="231"/>
      <c r="D44" s="228"/>
      <c r="E44" s="229"/>
      <c r="F44" s="10">
        <v>37</v>
      </c>
      <c r="G44" s="56">
        <v>15681784.12</v>
      </c>
      <c r="H44" s="57"/>
      <c r="I44" s="58">
        <f t="shared" si="0"/>
        <v>15681784.12</v>
      </c>
      <c r="J44" s="56">
        <v>9393985.55</v>
      </c>
      <c r="K44" s="57"/>
      <c r="L44" s="58">
        <f t="shared" si="1"/>
        <v>9393985.55</v>
      </c>
    </row>
    <row r="45" spans="1:12" ht="12.75">
      <c r="A45" s="230" t="s">
        <v>165</v>
      </c>
      <c r="B45" s="231"/>
      <c r="C45" s="231"/>
      <c r="D45" s="228"/>
      <c r="E45" s="229"/>
      <c r="F45" s="10">
        <v>38</v>
      </c>
      <c r="G45" s="59">
        <f>SUM(G46:G52)</f>
        <v>220792.66</v>
      </c>
      <c r="H45" s="60">
        <f>SUM(H46:H52)</f>
        <v>493194092.55</v>
      </c>
      <c r="I45" s="58">
        <f t="shared" si="0"/>
        <v>493414885.21000004</v>
      </c>
      <c r="J45" s="59">
        <f>SUM(J46:J52)</f>
        <v>236951.02</v>
      </c>
      <c r="K45" s="60">
        <f>SUM(K46:K52)</f>
        <v>379258249.75</v>
      </c>
      <c r="L45" s="58">
        <f t="shared" si="1"/>
        <v>379495200.77</v>
      </c>
    </row>
    <row r="46" spans="1:12" ht="12.75">
      <c r="A46" s="227" t="s">
        <v>329</v>
      </c>
      <c r="B46" s="228"/>
      <c r="C46" s="228"/>
      <c r="D46" s="228"/>
      <c r="E46" s="229"/>
      <c r="F46" s="10">
        <v>39</v>
      </c>
      <c r="G46" s="56">
        <v>65560.43</v>
      </c>
      <c r="H46" s="57">
        <v>102724200.8</v>
      </c>
      <c r="I46" s="58">
        <f t="shared" si="0"/>
        <v>102789761.23</v>
      </c>
      <c r="J46" s="56">
        <v>44832.27</v>
      </c>
      <c r="K46" s="57">
        <v>87890794.71</v>
      </c>
      <c r="L46" s="58">
        <f t="shared" si="1"/>
        <v>87935626.97999999</v>
      </c>
    </row>
    <row r="47" spans="1:12" ht="12.75">
      <c r="A47" s="227" t="s">
        <v>330</v>
      </c>
      <c r="B47" s="228"/>
      <c r="C47" s="228"/>
      <c r="D47" s="228"/>
      <c r="E47" s="229"/>
      <c r="F47" s="10">
        <v>40</v>
      </c>
      <c r="G47" s="56">
        <v>155232.23</v>
      </c>
      <c r="H47" s="57"/>
      <c r="I47" s="58">
        <f t="shared" si="0"/>
        <v>155232.23</v>
      </c>
      <c r="J47" s="56">
        <v>192118.75</v>
      </c>
      <c r="K47" s="57"/>
      <c r="L47" s="58">
        <f t="shared" si="1"/>
        <v>192118.75</v>
      </c>
    </row>
    <row r="48" spans="1:12" ht="12.75">
      <c r="A48" s="227" t="s">
        <v>331</v>
      </c>
      <c r="B48" s="228"/>
      <c r="C48" s="228"/>
      <c r="D48" s="228"/>
      <c r="E48" s="229"/>
      <c r="F48" s="10">
        <v>41</v>
      </c>
      <c r="G48" s="56"/>
      <c r="H48" s="57">
        <v>390469891.75</v>
      </c>
      <c r="I48" s="58">
        <f t="shared" si="0"/>
        <v>390469891.75</v>
      </c>
      <c r="J48" s="56"/>
      <c r="K48" s="57">
        <v>291367455.04</v>
      </c>
      <c r="L48" s="58">
        <f t="shared" si="1"/>
        <v>291367455.04</v>
      </c>
    </row>
    <row r="49" spans="1:12" ht="21" customHeight="1">
      <c r="A49" s="227" t="s">
        <v>332</v>
      </c>
      <c r="B49" s="228"/>
      <c r="C49" s="228"/>
      <c r="D49" s="228"/>
      <c r="E49" s="229"/>
      <c r="F49" s="10">
        <v>42</v>
      </c>
      <c r="G49" s="56"/>
      <c r="H49" s="57"/>
      <c r="I49" s="58">
        <f t="shared" si="0"/>
        <v>0</v>
      </c>
      <c r="J49" s="56"/>
      <c r="K49" s="57"/>
      <c r="L49" s="58">
        <f t="shared" si="1"/>
        <v>0</v>
      </c>
    </row>
    <row r="50" spans="1:12" ht="12.75">
      <c r="A50" s="227" t="s">
        <v>281</v>
      </c>
      <c r="B50" s="228"/>
      <c r="C50" s="228"/>
      <c r="D50" s="228"/>
      <c r="E50" s="229"/>
      <c r="F50" s="10">
        <v>43</v>
      </c>
      <c r="G50" s="56"/>
      <c r="H50" s="57"/>
      <c r="I50" s="58">
        <f t="shared" si="0"/>
        <v>0</v>
      </c>
      <c r="J50" s="56"/>
      <c r="K50" s="57"/>
      <c r="L50" s="58">
        <f t="shared" si="1"/>
        <v>0</v>
      </c>
    </row>
    <row r="51" spans="1:12" ht="12.75">
      <c r="A51" s="227" t="s">
        <v>282</v>
      </c>
      <c r="B51" s="228"/>
      <c r="C51" s="228"/>
      <c r="D51" s="228"/>
      <c r="E51" s="229"/>
      <c r="F51" s="10">
        <v>44</v>
      </c>
      <c r="G51" s="56"/>
      <c r="H51" s="57"/>
      <c r="I51" s="58">
        <f t="shared" si="0"/>
        <v>0</v>
      </c>
      <c r="J51" s="56"/>
      <c r="K51" s="57"/>
      <c r="L51" s="58">
        <f t="shared" si="1"/>
        <v>0</v>
      </c>
    </row>
    <row r="52" spans="1:12" ht="21.75" customHeight="1">
      <c r="A52" s="227" t="s">
        <v>283</v>
      </c>
      <c r="B52" s="228"/>
      <c r="C52" s="228"/>
      <c r="D52" s="228"/>
      <c r="E52" s="229"/>
      <c r="F52" s="10">
        <v>45</v>
      </c>
      <c r="G52" s="56"/>
      <c r="H52" s="57"/>
      <c r="I52" s="58">
        <f t="shared" si="0"/>
        <v>0</v>
      </c>
      <c r="J52" s="56"/>
      <c r="K52" s="57"/>
      <c r="L52" s="58">
        <f t="shared" si="1"/>
        <v>0</v>
      </c>
    </row>
    <row r="53" spans="1:12" ht="12.75">
      <c r="A53" s="230" t="s">
        <v>166</v>
      </c>
      <c r="B53" s="231"/>
      <c r="C53" s="231"/>
      <c r="D53" s="228"/>
      <c r="E53" s="229"/>
      <c r="F53" s="10">
        <v>46</v>
      </c>
      <c r="G53" s="59">
        <f>G54+G55</f>
        <v>2408706.77</v>
      </c>
      <c r="H53" s="60">
        <f>H54+H55</f>
        <v>2756392.99</v>
      </c>
      <c r="I53" s="58">
        <f t="shared" si="0"/>
        <v>5165099.76</v>
      </c>
      <c r="J53" s="59">
        <f>J54+J55</f>
        <v>2638059.47</v>
      </c>
      <c r="K53" s="60">
        <f>K54+K55</f>
        <v>13986522.27</v>
      </c>
      <c r="L53" s="58">
        <f t="shared" si="1"/>
        <v>16624581.74</v>
      </c>
    </row>
    <row r="54" spans="1:12" ht="12.75">
      <c r="A54" s="227" t="s">
        <v>333</v>
      </c>
      <c r="B54" s="228"/>
      <c r="C54" s="228"/>
      <c r="D54" s="228"/>
      <c r="E54" s="229"/>
      <c r="F54" s="10">
        <v>47</v>
      </c>
      <c r="G54" s="56">
        <v>2408706.77</v>
      </c>
      <c r="H54" s="57">
        <v>2756392.99</v>
      </c>
      <c r="I54" s="58">
        <f t="shared" si="0"/>
        <v>5165099.76</v>
      </c>
      <c r="J54" s="56">
        <v>2638059.47</v>
      </c>
      <c r="K54" s="57">
        <v>13976486.11</v>
      </c>
      <c r="L54" s="58">
        <f t="shared" si="1"/>
        <v>16614545.58</v>
      </c>
    </row>
    <row r="55" spans="1:12" ht="12.75">
      <c r="A55" s="227" t="s">
        <v>334</v>
      </c>
      <c r="B55" s="228"/>
      <c r="C55" s="228"/>
      <c r="D55" s="228"/>
      <c r="E55" s="229"/>
      <c r="F55" s="10">
        <v>48</v>
      </c>
      <c r="G55" s="56"/>
      <c r="H55" s="57"/>
      <c r="I55" s="58">
        <f t="shared" si="0"/>
        <v>0</v>
      </c>
      <c r="J55" s="56"/>
      <c r="K55" s="57">
        <v>10036.16</v>
      </c>
      <c r="L55" s="58">
        <f t="shared" si="1"/>
        <v>10036.16</v>
      </c>
    </row>
    <row r="56" spans="1:12" ht="12.75">
      <c r="A56" s="230" t="s">
        <v>167</v>
      </c>
      <c r="B56" s="231"/>
      <c r="C56" s="231"/>
      <c r="D56" s="228"/>
      <c r="E56" s="229"/>
      <c r="F56" s="10">
        <v>49</v>
      </c>
      <c r="G56" s="59">
        <f>G57+G60+G61</f>
        <v>5207579.78</v>
      </c>
      <c r="H56" s="60">
        <f>H57+H60+H61</f>
        <v>996096238.22</v>
      </c>
      <c r="I56" s="58">
        <f t="shared" si="0"/>
        <v>1001303818</v>
      </c>
      <c r="J56" s="59">
        <f>J57+J60+J61</f>
        <v>9548336.350000001</v>
      </c>
      <c r="K56" s="60">
        <f>K57+K60+K61</f>
        <v>1189573404.6799998</v>
      </c>
      <c r="L56" s="58">
        <f t="shared" si="1"/>
        <v>1199121741.0299997</v>
      </c>
    </row>
    <row r="57" spans="1:12" ht="12.75">
      <c r="A57" s="230" t="s">
        <v>168</v>
      </c>
      <c r="B57" s="231"/>
      <c r="C57" s="231"/>
      <c r="D57" s="228"/>
      <c r="E57" s="229"/>
      <c r="F57" s="10">
        <v>50</v>
      </c>
      <c r="G57" s="59">
        <f>G58+G59</f>
        <v>45205.21</v>
      </c>
      <c r="H57" s="60">
        <f>H58+H59</f>
        <v>873033304.08</v>
      </c>
      <c r="I57" s="58">
        <f>SUM(G57:H57)</f>
        <v>873078509.2900001</v>
      </c>
      <c r="J57" s="59">
        <f>J58+J59</f>
        <v>51387.3</v>
      </c>
      <c r="K57" s="60">
        <f>K58+K59</f>
        <v>865171004.9</v>
      </c>
      <c r="L57" s="58">
        <f>SUM(J57:K57)</f>
        <v>865222392.1999999</v>
      </c>
    </row>
    <row r="58" spans="1:12" ht="12.75">
      <c r="A58" s="227" t="s">
        <v>284</v>
      </c>
      <c r="B58" s="228"/>
      <c r="C58" s="228"/>
      <c r="D58" s="228"/>
      <c r="E58" s="229"/>
      <c r="F58" s="10">
        <v>51</v>
      </c>
      <c r="G58" s="56"/>
      <c r="H58" s="57">
        <v>869799812.63</v>
      </c>
      <c r="I58" s="58">
        <f t="shared" si="0"/>
        <v>869799812.63</v>
      </c>
      <c r="J58" s="56"/>
      <c r="K58" s="57">
        <f>863349662.16-1068015.59</f>
        <v>862281646.5699999</v>
      </c>
      <c r="L58" s="58">
        <f t="shared" si="1"/>
        <v>862281646.5699999</v>
      </c>
    </row>
    <row r="59" spans="1:12" ht="12.75">
      <c r="A59" s="227" t="s">
        <v>269</v>
      </c>
      <c r="B59" s="228"/>
      <c r="C59" s="228"/>
      <c r="D59" s="228"/>
      <c r="E59" s="229"/>
      <c r="F59" s="10">
        <v>52</v>
      </c>
      <c r="G59" s="56">
        <v>45205.21</v>
      </c>
      <c r="H59" s="57">
        <v>3233491.45</v>
      </c>
      <c r="I59" s="58">
        <f t="shared" si="0"/>
        <v>3278696.66</v>
      </c>
      <c r="J59" s="56">
        <v>51387.3</v>
      </c>
      <c r="K59" s="57">
        <v>2889358.33</v>
      </c>
      <c r="L59" s="58">
        <f t="shared" si="1"/>
        <v>2940745.63</v>
      </c>
    </row>
    <row r="60" spans="1:12" ht="12.75">
      <c r="A60" s="230" t="s">
        <v>270</v>
      </c>
      <c r="B60" s="231"/>
      <c r="C60" s="231"/>
      <c r="D60" s="228"/>
      <c r="E60" s="229"/>
      <c r="F60" s="10">
        <v>53</v>
      </c>
      <c r="G60" s="56"/>
      <c r="H60" s="57">
        <v>456262.61</v>
      </c>
      <c r="I60" s="58">
        <f t="shared" si="0"/>
        <v>456262.61</v>
      </c>
      <c r="J60" s="56"/>
      <c r="K60" s="57"/>
      <c r="L60" s="58">
        <f t="shared" si="1"/>
        <v>0</v>
      </c>
    </row>
    <row r="61" spans="1:12" ht="12.75">
      <c r="A61" s="230" t="s">
        <v>169</v>
      </c>
      <c r="B61" s="231"/>
      <c r="C61" s="231"/>
      <c r="D61" s="228"/>
      <c r="E61" s="229"/>
      <c r="F61" s="10">
        <v>54</v>
      </c>
      <c r="G61" s="59">
        <f>SUM(G62:G64)</f>
        <v>5162374.57</v>
      </c>
      <c r="H61" s="60">
        <f>SUM(H62:H64)</f>
        <v>122606671.53</v>
      </c>
      <c r="I61" s="58">
        <f t="shared" si="0"/>
        <v>127769046.1</v>
      </c>
      <c r="J61" s="59">
        <f>SUM(J62:J64)</f>
        <v>9496949.05</v>
      </c>
      <c r="K61" s="60">
        <f>SUM(K62:K64)</f>
        <v>324402399.78</v>
      </c>
      <c r="L61" s="58">
        <f t="shared" si="1"/>
        <v>333899348.83</v>
      </c>
    </row>
    <row r="62" spans="1:12" ht="12.75">
      <c r="A62" s="227" t="s">
        <v>278</v>
      </c>
      <c r="B62" s="228"/>
      <c r="C62" s="228"/>
      <c r="D62" s="228"/>
      <c r="E62" s="229"/>
      <c r="F62" s="10">
        <v>55</v>
      </c>
      <c r="G62" s="56"/>
      <c r="H62" s="57">
        <v>28263356.38</v>
      </c>
      <c r="I62" s="58">
        <f t="shared" si="0"/>
        <v>28263356.38</v>
      </c>
      <c r="J62" s="56"/>
      <c r="K62" s="57">
        <v>174352556.84</v>
      </c>
      <c r="L62" s="58">
        <f t="shared" si="1"/>
        <v>174352556.84</v>
      </c>
    </row>
    <row r="63" spans="1:12" ht="12.75">
      <c r="A63" s="227" t="s">
        <v>279</v>
      </c>
      <c r="B63" s="228"/>
      <c r="C63" s="228"/>
      <c r="D63" s="228"/>
      <c r="E63" s="229"/>
      <c r="F63" s="10">
        <v>56</v>
      </c>
      <c r="G63" s="56">
        <v>1965688.59</v>
      </c>
      <c r="H63" s="57">
        <v>6073588.57</v>
      </c>
      <c r="I63" s="58">
        <f t="shared" si="0"/>
        <v>8039277.16</v>
      </c>
      <c r="J63" s="56">
        <v>1653156.35</v>
      </c>
      <c r="K63" s="57">
        <v>5482830.73</v>
      </c>
      <c r="L63" s="58">
        <f t="shared" si="1"/>
        <v>7135987.08</v>
      </c>
    </row>
    <row r="64" spans="1:12" ht="12.75">
      <c r="A64" s="227" t="s">
        <v>335</v>
      </c>
      <c r="B64" s="228"/>
      <c r="C64" s="228"/>
      <c r="D64" s="228"/>
      <c r="E64" s="229"/>
      <c r="F64" s="10">
        <v>57</v>
      </c>
      <c r="G64" s="56">
        <v>3196685.98</v>
      </c>
      <c r="H64" s="57">
        <v>88269726.58</v>
      </c>
      <c r="I64" s="58">
        <f t="shared" si="0"/>
        <v>91466412.56</v>
      </c>
      <c r="J64" s="56">
        <v>7843792.7</v>
      </c>
      <c r="K64" s="57">
        <v>144567012.21</v>
      </c>
      <c r="L64" s="58">
        <f t="shared" si="1"/>
        <v>152410804.91</v>
      </c>
    </row>
    <row r="65" spans="1:12" ht="12.75">
      <c r="A65" s="230" t="s">
        <v>170</v>
      </c>
      <c r="B65" s="231"/>
      <c r="C65" s="231"/>
      <c r="D65" s="228"/>
      <c r="E65" s="229"/>
      <c r="F65" s="10">
        <v>58</v>
      </c>
      <c r="G65" s="59">
        <f>G66+G70+G71</f>
        <v>1392534.91</v>
      </c>
      <c r="H65" s="60">
        <f>H66+H70+H71</f>
        <v>38742024.849999994</v>
      </c>
      <c r="I65" s="58">
        <f t="shared" si="0"/>
        <v>40134559.75999999</v>
      </c>
      <c r="J65" s="59">
        <f>J66+J70+J71</f>
        <v>2829170.0500000003</v>
      </c>
      <c r="K65" s="60">
        <f>K66+K70+K71</f>
        <v>80821200.8</v>
      </c>
      <c r="L65" s="58">
        <f t="shared" si="1"/>
        <v>83650370.85</v>
      </c>
    </row>
    <row r="66" spans="1:12" ht="12.75">
      <c r="A66" s="230" t="s">
        <v>171</v>
      </c>
      <c r="B66" s="231"/>
      <c r="C66" s="231"/>
      <c r="D66" s="228"/>
      <c r="E66" s="229"/>
      <c r="F66" s="10">
        <v>59</v>
      </c>
      <c r="G66" s="59">
        <f>SUM(G67:G69)</f>
        <v>1335020.74</v>
      </c>
      <c r="H66" s="60">
        <f>SUM(H67:H69)</f>
        <v>21945014.209999997</v>
      </c>
      <c r="I66" s="58">
        <f t="shared" si="0"/>
        <v>23280034.949999996</v>
      </c>
      <c r="J66" s="59">
        <f>SUM(J67:J69)</f>
        <v>2804811.5300000003</v>
      </c>
      <c r="K66" s="60">
        <f>SUM(K67:K69)</f>
        <v>70360293.17999999</v>
      </c>
      <c r="L66" s="58">
        <f t="shared" si="1"/>
        <v>73165104.71</v>
      </c>
    </row>
    <row r="67" spans="1:12" ht="12.75">
      <c r="A67" s="227" t="s">
        <v>336</v>
      </c>
      <c r="B67" s="228"/>
      <c r="C67" s="228"/>
      <c r="D67" s="228"/>
      <c r="E67" s="229"/>
      <c r="F67" s="10">
        <v>60</v>
      </c>
      <c r="G67" s="56"/>
      <c r="H67" s="57">
        <v>21579301.97</v>
      </c>
      <c r="I67" s="58">
        <f t="shared" si="0"/>
        <v>21579301.97</v>
      </c>
      <c r="J67" s="56"/>
      <c r="K67" s="57">
        <v>70231222.88</v>
      </c>
      <c r="L67" s="58">
        <f t="shared" si="1"/>
        <v>70231222.88</v>
      </c>
    </row>
    <row r="68" spans="1:12" ht="12.75">
      <c r="A68" s="227" t="s">
        <v>337</v>
      </c>
      <c r="B68" s="228"/>
      <c r="C68" s="228"/>
      <c r="D68" s="228"/>
      <c r="E68" s="229"/>
      <c r="F68" s="10">
        <v>61</v>
      </c>
      <c r="G68" s="56">
        <v>1333297.1</v>
      </c>
      <c r="H68" s="57"/>
      <c r="I68" s="58">
        <f t="shared" si="0"/>
        <v>1333297.1</v>
      </c>
      <c r="J68" s="56">
        <v>2803948.43</v>
      </c>
      <c r="K68" s="57"/>
      <c r="L68" s="58">
        <f t="shared" si="1"/>
        <v>2803948.43</v>
      </c>
    </row>
    <row r="69" spans="1:12" ht="12.75">
      <c r="A69" s="227" t="s">
        <v>338</v>
      </c>
      <c r="B69" s="228"/>
      <c r="C69" s="228"/>
      <c r="D69" s="228"/>
      <c r="E69" s="229"/>
      <c r="F69" s="10">
        <v>62</v>
      </c>
      <c r="G69" s="56">
        <v>1723.64</v>
      </c>
      <c r="H69" s="57">
        <v>365712.24</v>
      </c>
      <c r="I69" s="58">
        <f t="shared" si="0"/>
        <v>367435.88</v>
      </c>
      <c r="J69" s="56">
        <v>863.1</v>
      </c>
      <c r="K69" s="57">
        <v>129070.3</v>
      </c>
      <c r="L69" s="58">
        <f t="shared" si="1"/>
        <v>129933.40000000001</v>
      </c>
    </row>
    <row r="70" spans="1:12" ht="12.75">
      <c r="A70" s="230" t="s">
        <v>339</v>
      </c>
      <c r="B70" s="231"/>
      <c r="C70" s="231"/>
      <c r="D70" s="228"/>
      <c r="E70" s="229"/>
      <c r="F70" s="10">
        <v>63</v>
      </c>
      <c r="G70" s="56"/>
      <c r="H70" s="57"/>
      <c r="I70" s="58">
        <f t="shared" si="0"/>
        <v>0</v>
      </c>
      <c r="J70" s="56"/>
      <c r="K70" s="57"/>
      <c r="L70" s="58">
        <f t="shared" si="1"/>
        <v>0</v>
      </c>
    </row>
    <row r="71" spans="1:12" ht="12.75">
      <c r="A71" s="230" t="s">
        <v>340</v>
      </c>
      <c r="B71" s="231"/>
      <c r="C71" s="231"/>
      <c r="D71" s="228"/>
      <c r="E71" s="229"/>
      <c r="F71" s="10">
        <v>64</v>
      </c>
      <c r="G71" s="56">
        <v>57514.17</v>
      </c>
      <c r="H71" s="57">
        <v>16797010.64</v>
      </c>
      <c r="I71" s="58">
        <f t="shared" si="0"/>
        <v>16854524.810000002</v>
      </c>
      <c r="J71" s="56">
        <v>24358.52</v>
      </c>
      <c r="K71" s="57">
        <v>10460907.62</v>
      </c>
      <c r="L71" s="58">
        <f t="shared" si="1"/>
        <v>10485266.139999999</v>
      </c>
    </row>
    <row r="72" spans="1:12" ht="24.75" customHeight="1">
      <c r="A72" s="230" t="s">
        <v>172</v>
      </c>
      <c r="B72" s="231"/>
      <c r="C72" s="231"/>
      <c r="D72" s="228"/>
      <c r="E72" s="229"/>
      <c r="F72" s="10">
        <v>65</v>
      </c>
      <c r="G72" s="59">
        <f>SUM(G73:G75)</f>
        <v>20745483.23</v>
      </c>
      <c r="H72" s="60">
        <f>SUM(H73:H75)</f>
        <v>33115077.83</v>
      </c>
      <c r="I72" s="58">
        <f t="shared" si="0"/>
        <v>53860561.06</v>
      </c>
      <c r="J72" s="59">
        <f>SUM(J73:J75)</f>
        <v>26755918.369999997</v>
      </c>
      <c r="K72" s="60">
        <f>SUM(K73:K75)</f>
        <v>36405472.019999996</v>
      </c>
      <c r="L72" s="58">
        <f t="shared" si="1"/>
        <v>63161390.38999999</v>
      </c>
    </row>
    <row r="73" spans="1:12" ht="12.75">
      <c r="A73" s="227" t="s">
        <v>341</v>
      </c>
      <c r="B73" s="228"/>
      <c r="C73" s="228"/>
      <c r="D73" s="228"/>
      <c r="E73" s="229"/>
      <c r="F73" s="10">
        <v>66</v>
      </c>
      <c r="G73" s="56">
        <v>20725188.67</v>
      </c>
      <c r="H73" s="57">
        <v>14198584.36</v>
      </c>
      <c r="I73" s="58">
        <f>SUM(G73:H73)</f>
        <v>34923773.03</v>
      </c>
      <c r="J73" s="56">
        <v>26740138.4</v>
      </c>
      <c r="K73" s="57">
        <v>18981304.45</v>
      </c>
      <c r="L73" s="58">
        <f>SUM(J73:K73)</f>
        <v>45721442.849999994</v>
      </c>
    </row>
    <row r="74" spans="1:12" ht="12.75">
      <c r="A74" s="227" t="s">
        <v>342</v>
      </c>
      <c r="B74" s="228"/>
      <c r="C74" s="228"/>
      <c r="D74" s="228"/>
      <c r="E74" s="229"/>
      <c r="F74" s="10">
        <v>67</v>
      </c>
      <c r="G74" s="56"/>
      <c r="H74" s="57"/>
      <c r="I74" s="58">
        <f>SUM(G74:H74)</f>
        <v>0</v>
      </c>
      <c r="J74" s="56"/>
      <c r="K74" s="57"/>
      <c r="L74" s="58">
        <f>SUM(J74:K74)</f>
        <v>0</v>
      </c>
    </row>
    <row r="75" spans="1:12" ht="12.75">
      <c r="A75" s="227" t="s">
        <v>356</v>
      </c>
      <c r="B75" s="228"/>
      <c r="C75" s="228"/>
      <c r="D75" s="228"/>
      <c r="E75" s="229"/>
      <c r="F75" s="10">
        <v>68</v>
      </c>
      <c r="G75" s="56">
        <v>20294.56</v>
      </c>
      <c r="H75" s="57">
        <v>18916493.47</v>
      </c>
      <c r="I75" s="58">
        <f>SUM(G75:H75)</f>
        <v>18936788.029999997</v>
      </c>
      <c r="J75" s="56">
        <v>15779.97</v>
      </c>
      <c r="K75" s="57">
        <v>17424167.57</v>
      </c>
      <c r="L75" s="58">
        <f>SUM(J75:K75)</f>
        <v>17439947.54</v>
      </c>
    </row>
    <row r="76" spans="1:12" ht="12.75">
      <c r="A76" s="230" t="s">
        <v>173</v>
      </c>
      <c r="B76" s="231"/>
      <c r="C76" s="231"/>
      <c r="D76" s="228"/>
      <c r="E76" s="229"/>
      <c r="F76" s="10">
        <v>69</v>
      </c>
      <c r="G76" s="59">
        <f>G8+G11+G14+G18+G44+G45+G53+G56+G65+G72</f>
        <v>2017981276.43</v>
      </c>
      <c r="H76" s="60">
        <f>H8+H11+H14+H18+H44+H45+H53+H56+H65+H72</f>
        <v>6172995627.370001</v>
      </c>
      <c r="I76" s="58">
        <f>SUM(G76:H76)</f>
        <v>8190976903.800001</v>
      </c>
      <c r="J76" s="59">
        <f>J8+J11+J14+J18+J44+J45+J53+J56+J65+J72</f>
        <v>2082454204.7199998</v>
      </c>
      <c r="K76" s="60">
        <f>K8+K11+K14+K18+K44+K45+K53+K56+K65+K72</f>
        <v>6467187840.500001</v>
      </c>
      <c r="L76" s="58">
        <f>SUM(J76:K76)</f>
        <v>8549642045.220001</v>
      </c>
    </row>
    <row r="77" spans="1:12" ht="12.75">
      <c r="A77" s="233" t="s">
        <v>33</v>
      </c>
      <c r="B77" s="234"/>
      <c r="C77" s="234"/>
      <c r="D77" s="236"/>
      <c r="E77" s="243"/>
      <c r="F77" s="11">
        <v>70</v>
      </c>
      <c r="G77" s="61"/>
      <c r="H77" s="62">
        <v>660553959.02</v>
      </c>
      <c r="I77" s="63">
        <f>SUM(G77:H77)</f>
        <v>660553959.02</v>
      </c>
      <c r="J77" s="61"/>
      <c r="K77" s="62">
        <v>1048108531.33</v>
      </c>
      <c r="L77" s="63">
        <f>SUM(J77:K77)</f>
        <v>1048108531.33</v>
      </c>
    </row>
    <row r="78" spans="1:12" ht="12.75">
      <c r="A78" s="244" t="s">
        <v>222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6"/>
    </row>
    <row r="79" spans="1:12" ht="12.75">
      <c r="A79" s="241" t="s">
        <v>174</v>
      </c>
      <c r="B79" s="247"/>
      <c r="C79" s="247"/>
      <c r="D79" s="242"/>
      <c r="E79" s="248"/>
      <c r="F79" s="9">
        <v>71</v>
      </c>
      <c r="G79" s="53">
        <f>G80+G84+G85+G89+G93+G96</f>
        <v>126928364.21000001</v>
      </c>
      <c r="H79" s="54">
        <f>H80+H84+H85+H89+H93+H96</f>
        <v>1547684226.3700001</v>
      </c>
      <c r="I79" s="55">
        <f>SUM(G79:H79)</f>
        <v>1674612590.5800002</v>
      </c>
      <c r="J79" s="53">
        <f>J80+J84+J85+J89+J93+J96</f>
        <v>140520995.12</v>
      </c>
      <c r="K79" s="54">
        <f>K80+K84+K85+K89+K93+K96</f>
        <v>1672866163.33</v>
      </c>
      <c r="L79" s="55">
        <f>SUM(J79:K79)</f>
        <v>1813387158.4499998</v>
      </c>
    </row>
    <row r="80" spans="1:12" ht="12.75">
      <c r="A80" s="230" t="s">
        <v>175</v>
      </c>
      <c r="B80" s="231"/>
      <c r="C80" s="231"/>
      <c r="D80" s="228"/>
      <c r="E80" s="229"/>
      <c r="F80" s="10">
        <v>72</v>
      </c>
      <c r="G80" s="59">
        <f>SUM(G81:G83)</f>
        <v>44288720</v>
      </c>
      <c r="H80" s="60">
        <f>SUM(H81:H83)</f>
        <v>398598480</v>
      </c>
      <c r="I80" s="58">
        <f aca="true" t="shared" si="2" ref="I80:I128">SUM(G80:H80)</f>
        <v>442887200</v>
      </c>
      <c r="J80" s="59">
        <f>SUM(J81:J83)</f>
        <v>44288720</v>
      </c>
      <c r="K80" s="60">
        <f>SUM(K81:K83)</f>
        <v>398598480</v>
      </c>
      <c r="L80" s="58">
        <f aca="true" t="shared" si="3" ref="L80:L128">SUM(J80:K80)</f>
        <v>442887200</v>
      </c>
    </row>
    <row r="81" spans="1:12" ht="12.75">
      <c r="A81" s="227" t="s">
        <v>34</v>
      </c>
      <c r="B81" s="228"/>
      <c r="C81" s="228"/>
      <c r="D81" s="228"/>
      <c r="E81" s="229"/>
      <c r="F81" s="10">
        <v>73</v>
      </c>
      <c r="G81" s="56">
        <v>44288720</v>
      </c>
      <c r="H81" s="57">
        <v>386348480</v>
      </c>
      <c r="I81" s="58">
        <f t="shared" si="2"/>
        <v>430637200</v>
      </c>
      <c r="J81" s="56">
        <v>44288720</v>
      </c>
      <c r="K81" s="57">
        <v>386348480</v>
      </c>
      <c r="L81" s="58">
        <f t="shared" si="3"/>
        <v>430637200</v>
      </c>
    </row>
    <row r="82" spans="1:12" ht="12.75">
      <c r="A82" s="227" t="s">
        <v>35</v>
      </c>
      <c r="B82" s="228"/>
      <c r="C82" s="228"/>
      <c r="D82" s="228"/>
      <c r="E82" s="229"/>
      <c r="F82" s="10">
        <v>74</v>
      </c>
      <c r="G82" s="56"/>
      <c r="H82" s="57">
        <v>12250000</v>
      </c>
      <c r="I82" s="58">
        <f t="shared" si="2"/>
        <v>12250000</v>
      </c>
      <c r="J82" s="56"/>
      <c r="K82" s="57">
        <v>12250000</v>
      </c>
      <c r="L82" s="58">
        <f t="shared" si="3"/>
        <v>12250000</v>
      </c>
    </row>
    <row r="83" spans="1:12" ht="12.75">
      <c r="A83" s="227" t="s">
        <v>36</v>
      </c>
      <c r="B83" s="228"/>
      <c r="C83" s="228"/>
      <c r="D83" s="228"/>
      <c r="E83" s="229"/>
      <c r="F83" s="10">
        <v>75</v>
      </c>
      <c r="G83" s="56"/>
      <c r="H83" s="57"/>
      <c r="I83" s="58">
        <f t="shared" si="2"/>
        <v>0</v>
      </c>
      <c r="J83" s="56"/>
      <c r="K83" s="57"/>
      <c r="L83" s="58">
        <f t="shared" si="3"/>
        <v>0</v>
      </c>
    </row>
    <row r="84" spans="1:12" ht="12.75">
      <c r="A84" s="230" t="s">
        <v>37</v>
      </c>
      <c r="B84" s="231"/>
      <c r="C84" s="231"/>
      <c r="D84" s="228"/>
      <c r="E84" s="229"/>
      <c r="F84" s="10">
        <v>76</v>
      </c>
      <c r="G84" s="56"/>
      <c r="H84" s="57"/>
      <c r="I84" s="58">
        <f t="shared" si="2"/>
        <v>0</v>
      </c>
      <c r="J84" s="56"/>
      <c r="K84" s="57"/>
      <c r="L84" s="58">
        <f t="shared" si="3"/>
        <v>0</v>
      </c>
    </row>
    <row r="85" spans="1:12" ht="12.75">
      <c r="A85" s="230" t="s">
        <v>176</v>
      </c>
      <c r="B85" s="231"/>
      <c r="C85" s="231"/>
      <c r="D85" s="228"/>
      <c r="E85" s="229"/>
      <c r="F85" s="10">
        <v>77</v>
      </c>
      <c r="G85" s="59">
        <f>SUM(G86:G88)</f>
        <v>-11426621.35</v>
      </c>
      <c r="H85" s="60">
        <f>SUM(H86:H88)</f>
        <v>482333205.4</v>
      </c>
      <c r="I85" s="58">
        <f t="shared" si="2"/>
        <v>470906584.04999995</v>
      </c>
      <c r="J85" s="59">
        <f>SUM(J86:J88)</f>
        <v>-3204503.73</v>
      </c>
      <c r="K85" s="60">
        <f>SUM(K86:K88)</f>
        <v>453077280.06</v>
      </c>
      <c r="L85" s="58">
        <f t="shared" si="3"/>
        <v>449872776.33</v>
      </c>
    </row>
    <row r="86" spans="1:12" ht="12.75">
      <c r="A86" s="227" t="s">
        <v>38</v>
      </c>
      <c r="B86" s="228"/>
      <c r="C86" s="228"/>
      <c r="D86" s="228"/>
      <c r="E86" s="229"/>
      <c r="F86" s="10">
        <v>78</v>
      </c>
      <c r="G86" s="56"/>
      <c r="H86" s="57">
        <v>485138958.53</v>
      </c>
      <c r="I86" s="58">
        <f t="shared" si="2"/>
        <v>485138958.53</v>
      </c>
      <c r="J86" s="56"/>
      <c r="K86" s="57">
        <v>478056395.55</v>
      </c>
      <c r="L86" s="58">
        <f t="shared" si="3"/>
        <v>478056395.55</v>
      </c>
    </row>
    <row r="87" spans="1:12" ht="12.75">
      <c r="A87" s="227" t="s">
        <v>39</v>
      </c>
      <c r="B87" s="228"/>
      <c r="C87" s="228"/>
      <c r="D87" s="228"/>
      <c r="E87" s="229"/>
      <c r="F87" s="10">
        <v>79</v>
      </c>
      <c r="G87" s="56">
        <v>-11426621.35</v>
      </c>
      <c r="H87" s="57">
        <v>-2805753.13</v>
      </c>
      <c r="I87" s="58">
        <f t="shared" si="2"/>
        <v>-14232374.48</v>
      </c>
      <c r="J87" s="56">
        <v>-3204503.73</v>
      </c>
      <c r="K87" s="57">
        <v>-24979115.49</v>
      </c>
      <c r="L87" s="58">
        <f t="shared" si="3"/>
        <v>-28183619.22</v>
      </c>
    </row>
    <row r="88" spans="1:12" ht="12.75">
      <c r="A88" s="227" t="s">
        <v>40</v>
      </c>
      <c r="B88" s="228"/>
      <c r="C88" s="228"/>
      <c r="D88" s="228"/>
      <c r="E88" s="229"/>
      <c r="F88" s="10">
        <v>80</v>
      </c>
      <c r="G88" s="56"/>
      <c r="H88" s="57"/>
      <c r="I88" s="58">
        <f t="shared" si="2"/>
        <v>0</v>
      </c>
      <c r="J88" s="56"/>
      <c r="K88" s="57"/>
      <c r="L88" s="58">
        <f t="shared" si="3"/>
        <v>0</v>
      </c>
    </row>
    <row r="89" spans="1:12" ht="12.75">
      <c r="A89" s="230" t="s">
        <v>177</v>
      </c>
      <c r="B89" s="231"/>
      <c r="C89" s="231"/>
      <c r="D89" s="228"/>
      <c r="E89" s="229"/>
      <c r="F89" s="10">
        <v>81</v>
      </c>
      <c r="G89" s="59">
        <f>SUM(G90:G92)</f>
        <v>78314936.18</v>
      </c>
      <c r="H89" s="60">
        <f>SUM(H90:H92)</f>
        <v>378151842.27</v>
      </c>
      <c r="I89" s="58">
        <f t="shared" si="2"/>
        <v>456466778.45</v>
      </c>
      <c r="J89" s="59">
        <f>SUM(J90:J92)</f>
        <v>81746348.12</v>
      </c>
      <c r="K89" s="60">
        <f>SUM(K90:K92)</f>
        <v>426943384.86</v>
      </c>
      <c r="L89" s="58">
        <f t="shared" si="3"/>
        <v>508689732.98</v>
      </c>
    </row>
    <row r="90" spans="1:12" ht="12.75">
      <c r="A90" s="227" t="s">
        <v>41</v>
      </c>
      <c r="B90" s="228"/>
      <c r="C90" s="228"/>
      <c r="D90" s="228"/>
      <c r="E90" s="229"/>
      <c r="F90" s="10">
        <v>82</v>
      </c>
      <c r="G90" s="56">
        <v>489554.12</v>
      </c>
      <c r="H90" s="57">
        <v>19152616.53</v>
      </c>
      <c r="I90" s="58">
        <f t="shared" si="2"/>
        <v>19642170.650000002</v>
      </c>
      <c r="J90" s="56">
        <v>721928.73</v>
      </c>
      <c r="K90" s="57">
        <v>22853579.17</v>
      </c>
      <c r="L90" s="58">
        <f t="shared" si="3"/>
        <v>23575507.900000002</v>
      </c>
    </row>
    <row r="91" spans="1:12" ht="12.75">
      <c r="A91" s="227" t="s">
        <v>42</v>
      </c>
      <c r="B91" s="228"/>
      <c r="C91" s="228"/>
      <c r="D91" s="228"/>
      <c r="E91" s="229"/>
      <c r="F91" s="10">
        <v>83</v>
      </c>
      <c r="G91" s="56">
        <v>2325382.06</v>
      </c>
      <c r="H91" s="57">
        <v>92288398.34</v>
      </c>
      <c r="I91" s="58">
        <f t="shared" si="2"/>
        <v>94613780.4</v>
      </c>
      <c r="J91" s="56">
        <v>5524419.39</v>
      </c>
      <c r="K91" s="57">
        <v>137378978.29</v>
      </c>
      <c r="L91" s="58">
        <f t="shared" si="3"/>
        <v>142903397.67999998</v>
      </c>
    </row>
    <row r="92" spans="1:12" ht="12.75">
      <c r="A92" s="227" t="s">
        <v>43</v>
      </c>
      <c r="B92" s="228"/>
      <c r="C92" s="228"/>
      <c r="D92" s="228"/>
      <c r="E92" s="229"/>
      <c r="F92" s="10">
        <v>84</v>
      </c>
      <c r="G92" s="56">
        <v>75500000</v>
      </c>
      <c r="H92" s="57">
        <v>266710827.4</v>
      </c>
      <c r="I92" s="58">
        <f t="shared" si="2"/>
        <v>342210827.4</v>
      </c>
      <c r="J92" s="56">
        <v>75500000</v>
      </c>
      <c r="K92" s="57">
        <v>266710827.4</v>
      </c>
      <c r="L92" s="58">
        <f t="shared" si="3"/>
        <v>342210827.4</v>
      </c>
    </row>
    <row r="93" spans="1:12" ht="12.75">
      <c r="A93" s="230" t="s">
        <v>178</v>
      </c>
      <c r="B93" s="231"/>
      <c r="C93" s="231"/>
      <c r="D93" s="228"/>
      <c r="E93" s="229"/>
      <c r="F93" s="10">
        <v>85</v>
      </c>
      <c r="G93" s="59">
        <f>SUM(G94:G95)</f>
        <v>8638158.85</v>
      </c>
      <c r="H93" s="60">
        <f>SUM(H94:H95)</f>
        <v>274566161.9</v>
      </c>
      <c r="I93" s="58">
        <f t="shared" si="2"/>
        <v>283204320.75</v>
      </c>
      <c r="J93" s="59">
        <f>SUM(J94:J95)</f>
        <v>13587778.63</v>
      </c>
      <c r="K93" s="60">
        <f>SUM(K94:K95)</f>
        <v>341447192.79</v>
      </c>
      <c r="L93" s="58">
        <f t="shared" si="3"/>
        <v>355034971.42</v>
      </c>
    </row>
    <row r="94" spans="1:12" ht="12.75">
      <c r="A94" s="227" t="s">
        <v>4</v>
      </c>
      <c r="B94" s="228"/>
      <c r="C94" s="228"/>
      <c r="D94" s="228"/>
      <c r="E94" s="229"/>
      <c r="F94" s="10">
        <v>86</v>
      </c>
      <c r="G94" s="56">
        <v>8638158.85</v>
      </c>
      <c r="H94" s="57">
        <v>274566161.9</v>
      </c>
      <c r="I94" s="58">
        <f t="shared" si="2"/>
        <v>283204320.75</v>
      </c>
      <c r="J94" s="56">
        <v>13587778.63</v>
      </c>
      <c r="K94" s="57">
        <v>341447192.79</v>
      </c>
      <c r="L94" s="58">
        <f t="shared" si="3"/>
        <v>355034971.42</v>
      </c>
    </row>
    <row r="95" spans="1:12" ht="12.75">
      <c r="A95" s="227" t="s">
        <v>233</v>
      </c>
      <c r="B95" s="228"/>
      <c r="C95" s="228"/>
      <c r="D95" s="228"/>
      <c r="E95" s="229"/>
      <c r="F95" s="10">
        <v>87</v>
      </c>
      <c r="G95" s="56"/>
      <c r="H95" s="57"/>
      <c r="I95" s="58">
        <f t="shared" si="2"/>
        <v>0</v>
      </c>
      <c r="J95" s="56"/>
      <c r="K95" s="57"/>
      <c r="L95" s="58">
        <f t="shared" si="3"/>
        <v>0</v>
      </c>
    </row>
    <row r="96" spans="1:12" ht="12.75">
      <c r="A96" s="230" t="s">
        <v>179</v>
      </c>
      <c r="B96" s="231"/>
      <c r="C96" s="231"/>
      <c r="D96" s="228"/>
      <c r="E96" s="229"/>
      <c r="F96" s="10">
        <v>88</v>
      </c>
      <c r="G96" s="59">
        <f>SUM(G97:G98)</f>
        <v>7113170.53</v>
      </c>
      <c r="H96" s="60">
        <f>SUM(H97:H98)</f>
        <v>14034536.8</v>
      </c>
      <c r="I96" s="58">
        <f t="shared" si="2"/>
        <v>21147707.330000002</v>
      </c>
      <c r="J96" s="59">
        <f>SUM(J97:J98)</f>
        <v>4102652.1</v>
      </c>
      <c r="K96" s="60">
        <f>SUM(K97:K98)</f>
        <v>52799825.62</v>
      </c>
      <c r="L96" s="58">
        <f t="shared" si="3"/>
        <v>56902477.72</v>
      </c>
    </row>
    <row r="97" spans="1:12" ht="12.75">
      <c r="A97" s="227" t="s">
        <v>234</v>
      </c>
      <c r="B97" s="228"/>
      <c r="C97" s="228"/>
      <c r="D97" s="228"/>
      <c r="E97" s="229"/>
      <c r="F97" s="10">
        <v>89</v>
      </c>
      <c r="G97" s="56">
        <v>7113170.53</v>
      </c>
      <c r="H97" s="57">
        <v>14034536.8</v>
      </c>
      <c r="I97" s="58">
        <f t="shared" si="2"/>
        <v>21147707.330000002</v>
      </c>
      <c r="J97" s="56">
        <v>4102652.1</v>
      </c>
      <c r="K97" s="57">
        <v>52799825.62</v>
      </c>
      <c r="L97" s="58">
        <f t="shared" si="3"/>
        <v>56902477.72</v>
      </c>
    </row>
    <row r="98" spans="1:12" ht="12.75">
      <c r="A98" s="227" t="s">
        <v>285</v>
      </c>
      <c r="B98" s="228"/>
      <c r="C98" s="228"/>
      <c r="D98" s="228"/>
      <c r="E98" s="229"/>
      <c r="F98" s="10">
        <v>90</v>
      </c>
      <c r="G98" s="56"/>
      <c r="H98" s="57"/>
      <c r="I98" s="58">
        <f t="shared" si="2"/>
        <v>0</v>
      </c>
      <c r="J98" s="56"/>
      <c r="K98" s="57"/>
      <c r="L98" s="58">
        <f t="shared" si="3"/>
        <v>0</v>
      </c>
    </row>
    <row r="99" spans="1:12" ht="12.75">
      <c r="A99" s="230" t="s">
        <v>286</v>
      </c>
      <c r="B99" s="231"/>
      <c r="C99" s="231"/>
      <c r="D99" s="228"/>
      <c r="E99" s="229"/>
      <c r="F99" s="10">
        <v>91</v>
      </c>
      <c r="G99" s="56"/>
      <c r="H99" s="57"/>
      <c r="I99" s="58">
        <f t="shared" si="2"/>
        <v>0</v>
      </c>
      <c r="J99" s="56"/>
      <c r="K99" s="57"/>
      <c r="L99" s="58">
        <f t="shared" si="3"/>
        <v>0</v>
      </c>
    </row>
    <row r="100" spans="1:12" ht="12.75">
      <c r="A100" s="230" t="s">
        <v>180</v>
      </c>
      <c r="B100" s="231"/>
      <c r="C100" s="231"/>
      <c r="D100" s="228"/>
      <c r="E100" s="229"/>
      <c r="F100" s="10">
        <v>92</v>
      </c>
      <c r="G100" s="59">
        <f>SUM(G101:G106)</f>
        <v>1850575621.4900002</v>
      </c>
      <c r="H100" s="60">
        <f>SUM(H101:H106)</f>
        <v>4201339118.62</v>
      </c>
      <c r="I100" s="58">
        <f t="shared" si="2"/>
        <v>6051914740.110001</v>
      </c>
      <c r="J100" s="59">
        <f>SUM(J101:J106)</f>
        <v>1919874851.1000001</v>
      </c>
      <c r="K100" s="60">
        <f>SUM(K101:K106)</f>
        <v>4055555187.56</v>
      </c>
      <c r="L100" s="58">
        <f t="shared" si="3"/>
        <v>5975430038.66</v>
      </c>
    </row>
    <row r="101" spans="1:12" ht="12.75">
      <c r="A101" s="227" t="s">
        <v>235</v>
      </c>
      <c r="B101" s="228"/>
      <c r="C101" s="228"/>
      <c r="D101" s="228"/>
      <c r="E101" s="229"/>
      <c r="F101" s="10">
        <v>93</v>
      </c>
      <c r="G101" s="56">
        <v>3857745.69</v>
      </c>
      <c r="H101" s="57">
        <v>1237228610.94</v>
      </c>
      <c r="I101" s="58">
        <f t="shared" si="2"/>
        <v>1241086356.63</v>
      </c>
      <c r="J101" s="56">
        <v>2477429.46</v>
      </c>
      <c r="K101" s="57">
        <v>1235230943.29</v>
      </c>
      <c r="L101" s="58">
        <f t="shared" si="3"/>
        <v>1237708372.75</v>
      </c>
    </row>
    <row r="102" spans="1:12" ht="12.75">
      <c r="A102" s="227" t="s">
        <v>236</v>
      </c>
      <c r="B102" s="228"/>
      <c r="C102" s="228"/>
      <c r="D102" s="228"/>
      <c r="E102" s="229"/>
      <c r="F102" s="10">
        <v>94</v>
      </c>
      <c r="G102" s="56">
        <v>1816742163.17</v>
      </c>
      <c r="H102" s="57"/>
      <c r="I102" s="58">
        <f t="shared" si="2"/>
        <v>1816742163.17</v>
      </c>
      <c r="J102" s="56">
        <v>1895966254.38</v>
      </c>
      <c r="K102" s="57"/>
      <c r="L102" s="58">
        <f t="shared" si="3"/>
        <v>1895966254.38</v>
      </c>
    </row>
    <row r="103" spans="1:12" ht="12.75">
      <c r="A103" s="227" t="s">
        <v>237</v>
      </c>
      <c r="B103" s="228"/>
      <c r="C103" s="228"/>
      <c r="D103" s="228"/>
      <c r="E103" s="229"/>
      <c r="F103" s="10">
        <v>95</v>
      </c>
      <c r="G103" s="56">
        <v>29975712.63</v>
      </c>
      <c r="H103" s="57">
        <v>2940683507.68</v>
      </c>
      <c r="I103" s="58">
        <f t="shared" si="2"/>
        <v>2970659220.31</v>
      </c>
      <c r="J103" s="56">
        <v>21431167.26</v>
      </c>
      <c r="K103" s="57">
        <v>2780771644.27</v>
      </c>
      <c r="L103" s="58">
        <f t="shared" si="3"/>
        <v>2802202811.53</v>
      </c>
    </row>
    <row r="104" spans="1:12" ht="19.5" customHeight="1">
      <c r="A104" s="227" t="s">
        <v>195</v>
      </c>
      <c r="B104" s="228"/>
      <c r="C104" s="228"/>
      <c r="D104" s="228"/>
      <c r="E104" s="229"/>
      <c r="F104" s="10">
        <v>96</v>
      </c>
      <c r="G104" s="56"/>
      <c r="H104" s="57"/>
      <c r="I104" s="58">
        <f t="shared" si="2"/>
        <v>0</v>
      </c>
      <c r="J104" s="56"/>
      <c r="K104" s="57"/>
      <c r="L104" s="58">
        <f t="shared" si="3"/>
        <v>0</v>
      </c>
    </row>
    <row r="105" spans="1:12" ht="12.75">
      <c r="A105" s="227" t="s">
        <v>287</v>
      </c>
      <c r="B105" s="228"/>
      <c r="C105" s="228"/>
      <c r="D105" s="228"/>
      <c r="E105" s="229"/>
      <c r="F105" s="10">
        <v>97</v>
      </c>
      <c r="G105" s="56"/>
      <c r="H105" s="57"/>
      <c r="I105" s="58">
        <f t="shared" si="2"/>
        <v>0</v>
      </c>
      <c r="J105" s="56"/>
      <c r="K105" s="57">
        <v>1725600</v>
      </c>
      <c r="L105" s="58">
        <f t="shared" si="3"/>
        <v>1725600</v>
      </c>
    </row>
    <row r="106" spans="1:12" ht="12.75">
      <c r="A106" s="227" t="s">
        <v>288</v>
      </c>
      <c r="B106" s="228"/>
      <c r="C106" s="228"/>
      <c r="D106" s="228"/>
      <c r="E106" s="229"/>
      <c r="F106" s="10">
        <v>98</v>
      </c>
      <c r="G106" s="56"/>
      <c r="H106" s="57">
        <v>23427000</v>
      </c>
      <c r="I106" s="58">
        <f t="shared" si="2"/>
        <v>23427000</v>
      </c>
      <c r="J106" s="56"/>
      <c r="K106" s="57">
        <v>37827000</v>
      </c>
      <c r="L106" s="58">
        <f t="shared" si="3"/>
        <v>37827000</v>
      </c>
    </row>
    <row r="107" spans="1:12" ht="33" customHeight="1">
      <c r="A107" s="230" t="s">
        <v>289</v>
      </c>
      <c r="B107" s="231"/>
      <c r="C107" s="231"/>
      <c r="D107" s="228"/>
      <c r="E107" s="229"/>
      <c r="F107" s="10">
        <v>99</v>
      </c>
      <c r="G107" s="56">
        <v>15681784.12</v>
      </c>
      <c r="H107" s="57"/>
      <c r="I107" s="58">
        <f t="shared" si="2"/>
        <v>15681784.12</v>
      </c>
      <c r="J107" s="56">
        <v>9393985.55</v>
      </c>
      <c r="K107" s="57"/>
      <c r="L107" s="58">
        <f t="shared" si="3"/>
        <v>9393985.55</v>
      </c>
    </row>
    <row r="108" spans="1:12" ht="12.75">
      <c r="A108" s="230" t="s">
        <v>181</v>
      </c>
      <c r="B108" s="231"/>
      <c r="C108" s="231"/>
      <c r="D108" s="228"/>
      <c r="E108" s="229"/>
      <c r="F108" s="10">
        <v>100</v>
      </c>
      <c r="G108" s="59">
        <f>SUM(G109:G110)</f>
        <v>13443980</v>
      </c>
      <c r="H108" s="60">
        <f>SUM(H109:H110)</f>
        <v>68531739.12</v>
      </c>
      <c r="I108" s="58">
        <f t="shared" si="2"/>
        <v>81975719.12</v>
      </c>
      <c r="J108" s="59">
        <f>SUM(J109:J110)</f>
        <v>9443980</v>
      </c>
      <c r="K108" s="60">
        <f>SUM(K109:K110)</f>
        <v>97167878.61</v>
      </c>
      <c r="L108" s="58">
        <f t="shared" si="3"/>
        <v>106611858.61</v>
      </c>
    </row>
    <row r="109" spans="1:12" ht="12.75">
      <c r="A109" s="227" t="s">
        <v>238</v>
      </c>
      <c r="B109" s="228"/>
      <c r="C109" s="228"/>
      <c r="D109" s="228"/>
      <c r="E109" s="229"/>
      <c r="F109" s="10">
        <v>101</v>
      </c>
      <c r="G109" s="56">
        <v>13443980</v>
      </c>
      <c r="H109" s="57">
        <v>66651358.33</v>
      </c>
      <c r="I109" s="58">
        <f t="shared" si="2"/>
        <v>80095338.33</v>
      </c>
      <c r="J109" s="56">
        <v>9443980</v>
      </c>
      <c r="K109" s="57">
        <v>95287497.82</v>
      </c>
      <c r="L109" s="58">
        <f t="shared" si="3"/>
        <v>104731477.82</v>
      </c>
    </row>
    <row r="110" spans="1:12" ht="12.75">
      <c r="A110" s="227" t="s">
        <v>239</v>
      </c>
      <c r="B110" s="228"/>
      <c r="C110" s="228"/>
      <c r="D110" s="228"/>
      <c r="E110" s="229"/>
      <c r="F110" s="10">
        <v>102</v>
      </c>
      <c r="G110" s="56"/>
      <c r="H110" s="57">
        <v>1880380.79</v>
      </c>
      <c r="I110" s="58">
        <f t="shared" si="2"/>
        <v>1880380.79</v>
      </c>
      <c r="J110" s="56"/>
      <c r="K110" s="57">
        <v>1880380.79</v>
      </c>
      <c r="L110" s="58">
        <f t="shared" si="3"/>
        <v>1880380.79</v>
      </c>
    </row>
    <row r="111" spans="1:12" ht="12.75">
      <c r="A111" s="230" t="s">
        <v>182</v>
      </c>
      <c r="B111" s="231"/>
      <c r="C111" s="231"/>
      <c r="D111" s="228"/>
      <c r="E111" s="229"/>
      <c r="F111" s="10">
        <v>103</v>
      </c>
      <c r="G111" s="59">
        <f>SUM(G112:G113)</f>
        <v>1778292.64</v>
      </c>
      <c r="H111" s="60">
        <f>SUM(H112:H113)</f>
        <v>124963504.34</v>
      </c>
      <c r="I111" s="58">
        <f t="shared" si="2"/>
        <v>126741796.98</v>
      </c>
      <c r="J111" s="59">
        <f>SUM(J112:J113)</f>
        <v>1025663.03</v>
      </c>
      <c r="K111" s="60">
        <f>SUM(K112:K113)</f>
        <v>132982942.64999999</v>
      </c>
      <c r="L111" s="58">
        <f t="shared" si="3"/>
        <v>134008605.67999999</v>
      </c>
    </row>
    <row r="112" spans="1:12" ht="12.75">
      <c r="A112" s="227" t="s">
        <v>240</v>
      </c>
      <c r="B112" s="228"/>
      <c r="C112" s="228"/>
      <c r="D112" s="228"/>
      <c r="E112" s="229"/>
      <c r="F112" s="10">
        <v>104</v>
      </c>
      <c r="G112" s="56"/>
      <c r="H112" s="57">
        <v>121454870.14</v>
      </c>
      <c r="I112" s="58">
        <f t="shared" si="2"/>
        <v>121454870.14</v>
      </c>
      <c r="J112" s="56"/>
      <c r="K112" s="57">
        <v>119782986.24</v>
      </c>
      <c r="L112" s="58">
        <f t="shared" si="3"/>
        <v>119782986.24</v>
      </c>
    </row>
    <row r="113" spans="1:12" ht="12.75">
      <c r="A113" s="227" t="s">
        <v>241</v>
      </c>
      <c r="B113" s="228"/>
      <c r="C113" s="228"/>
      <c r="D113" s="228"/>
      <c r="E113" s="229"/>
      <c r="F113" s="10">
        <v>105</v>
      </c>
      <c r="G113" s="56">
        <v>1778292.64</v>
      </c>
      <c r="H113" s="57">
        <v>3508634.2</v>
      </c>
      <c r="I113" s="58">
        <f t="shared" si="2"/>
        <v>5286926.84</v>
      </c>
      <c r="J113" s="56">
        <v>1025663.03</v>
      </c>
      <c r="K113" s="57">
        <v>13199956.41</v>
      </c>
      <c r="L113" s="58">
        <f t="shared" si="3"/>
        <v>14225619.44</v>
      </c>
    </row>
    <row r="114" spans="1:12" ht="12.75">
      <c r="A114" s="230" t="s">
        <v>290</v>
      </c>
      <c r="B114" s="231"/>
      <c r="C114" s="231"/>
      <c r="D114" s="228"/>
      <c r="E114" s="229"/>
      <c r="F114" s="10">
        <v>106</v>
      </c>
      <c r="G114" s="56"/>
      <c r="H114" s="57"/>
      <c r="I114" s="58">
        <f t="shared" si="2"/>
        <v>0</v>
      </c>
      <c r="J114" s="56"/>
      <c r="K114" s="57"/>
      <c r="L114" s="58">
        <f t="shared" si="3"/>
        <v>0</v>
      </c>
    </row>
    <row r="115" spans="1:12" ht="12.75">
      <c r="A115" s="230" t="s">
        <v>183</v>
      </c>
      <c r="B115" s="231"/>
      <c r="C115" s="231"/>
      <c r="D115" s="228"/>
      <c r="E115" s="229"/>
      <c r="F115" s="10">
        <v>107</v>
      </c>
      <c r="G115" s="59">
        <f>SUM(G116:G118)</f>
        <v>0</v>
      </c>
      <c r="H115" s="60">
        <f>SUM(H116:H118)</f>
        <v>93507.43</v>
      </c>
      <c r="I115" s="58">
        <f t="shared" si="2"/>
        <v>93507.43</v>
      </c>
      <c r="J115" s="59">
        <f>SUM(J116:J118)</f>
        <v>0</v>
      </c>
      <c r="K115" s="60">
        <f>SUM(K116:K118)</f>
        <v>120038794.52</v>
      </c>
      <c r="L115" s="58">
        <f t="shared" si="3"/>
        <v>120038794.52</v>
      </c>
    </row>
    <row r="116" spans="1:12" ht="12.75">
      <c r="A116" s="227" t="s">
        <v>223</v>
      </c>
      <c r="B116" s="228"/>
      <c r="C116" s="228"/>
      <c r="D116" s="228"/>
      <c r="E116" s="229"/>
      <c r="F116" s="10">
        <v>108</v>
      </c>
      <c r="G116" s="56"/>
      <c r="H116" s="57">
        <v>93507.43</v>
      </c>
      <c r="I116" s="58">
        <f t="shared" si="2"/>
        <v>93507.43</v>
      </c>
      <c r="J116" s="56"/>
      <c r="K116" s="57">
        <v>120038794.52</v>
      </c>
      <c r="L116" s="58">
        <f t="shared" si="3"/>
        <v>120038794.52</v>
      </c>
    </row>
    <row r="117" spans="1:12" ht="12.75">
      <c r="A117" s="227" t="s">
        <v>224</v>
      </c>
      <c r="B117" s="228"/>
      <c r="C117" s="228"/>
      <c r="D117" s="228"/>
      <c r="E117" s="229"/>
      <c r="F117" s="10">
        <v>109</v>
      </c>
      <c r="G117" s="56"/>
      <c r="H117" s="57"/>
      <c r="I117" s="58">
        <f t="shared" si="2"/>
        <v>0</v>
      </c>
      <c r="J117" s="56"/>
      <c r="K117" s="57"/>
      <c r="L117" s="58">
        <f t="shared" si="3"/>
        <v>0</v>
      </c>
    </row>
    <row r="118" spans="1:12" ht="12.75">
      <c r="A118" s="227" t="s">
        <v>225</v>
      </c>
      <c r="B118" s="228"/>
      <c r="C118" s="228"/>
      <c r="D118" s="228"/>
      <c r="E118" s="229"/>
      <c r="F118" s="10">
        <v>110</v>
      </c>
      <c r="G118" s="56"/>
      <c r="H118" s="57"/>
      <c r="I118" s="58">
        <f t="shared" si="2"/>
        <v>0</v>
      </c>
      <c r="J118" s="56"/>
      <c r="K118" s="57"/>
      <c r="L118" s="58">
        <f t="shared" si="3"/>
        <v>0</v>
      </c>
    </row>
    <row r="119" spans="1:12" ht="12.75">
      <c r="A119" s="230" t="s">
        <v>184</v>
      </c>
      <c r="B119" s="231"/>
      <c r="C119" s="231"/>
      <c r="D119" s="228"/>
      <c r="E119" s="229"/>
      <c r="F119" s="10">
        <v>111</v>
      </c>
      <c r="G119" s="59">
        <f>SUM(G120:G123)</f>
        <v>9559081.47</v>
      </c>
      <c r="H119" s="60">
        <f>SUM(H120:H123)</f>
        <v>212953181.14</v>
      </c>
      <c r="I119" s="58">
        <f t="shared" si="2"/>
        <v>222512262.60999998</v>
      </c>
      <c r="J119" s="59">
        <f>SUM(J120:J123)</f>
        <v>2170566.1999999997</v>
      </c>
      <c r="K119" s="60">
        <f>SUM(K120:K123)</f>
        <v>221829910.61</v>
      </c>
      <c r="L119" s="58">
        <f t="shared" si="3"/>
        <v>224000476.81</v>
      </c>
    </row>
    <row r="120" spans="1:12" ht="12.75">
      <c r="A120" s="227" t="s">
        <v>226</v>
      </c>
      <c r="B120" s="228"/>
      <c r="C120" s="228"/>
      <c r="D120" s="228"/>
      <c r="E120" s="229"/>
      <c r="F120" s="10">
        <v>112</v>
      </c>
      <c r="G120" s="56">
        <v>1396952.09</v>
      </c>
      <c r="H120" s="57">
        <v>116927320.5</v>
      </c>
      <c r="I120" s="58">
        <f t="shared" si="2"/>
        <v>118324272.59</v>
      </c>
      <c r="J120" s="56">
        <v>2018603.13</v>
      </c>
      <c r="K120" s="57">
        <v>89633106.7</v>
      </c>
      <c r="L120" s="58">
        <f t="shared" si="3"/>
        <v>91651709.83</v>
      </c>
    </row>
    <row r="121" spans="1:12" ht="12.75">
      <c r="A121" s="227" t="s">
        <v>227</v>
      </c>
      <c r="B121" s="228"/>
      <c r="C121" s="228"/>
      <c r="D121" s="228"/>
      <c r="E121" s="229"/>
      <c r="F121" s="10">
        <v>113</v>
      </c>
      <c r="G121" s="56">
        <v>363.72</v>
      </c>
      <c r="H121" s="57">
        <v>18315820.1</v>
      </c>
      <c r="I121" s="58">
        <f t="shared" si="2"/>
        <v>18316183.82</v>
      </c>
      <c r="J121" s="56">
        <v>14657.03</v>
      </c>
      <c r="K121" s="57">
        <v>45290900.65</v>
      </c>
      <c r="L121" s="58">
        <f t="shared" si="3"/>
        <v>45305557.68</v>
      </c>
    </row>
    <row r="122" spans="1:12" ht="12.75">
      <c r="A122" s="227" t="s">
        <v>228</v>
      </c>
      <c r="B122" s="228"/>
      <c r="C122" s="228"/>
      <c r="D122" s="228"/>
      <c r="E122" s="229"/>
      <c r="F122" s="10">
        <v>114</v>
      </c>
      <c r="G122" s="56"/>
      <c r="H122" s="57"/>
      <c r="I122" s="58">
        <f t="shared" si="2"/>
        <v>0</v>
      </c>
      <c r="J122" s="56"/>
      <c r="K122" s="57"/>
      <c r="L122" s="58">
        <f t="shared" si="3"/>
        <v>0</v>
      </c>
    </row>
    <row r="123" spans="1:12" ht="12.75">
      <c r="A123" s="227" t="s">
        <v>229</v>
      </c>
      <c r="B123" s="228"/>
      <c r="C123" s="228"/>
      <c r="D123" s="228"/>
      <c r="E123" s="229"/>
      <c r="F123" s="10">
        <v>115</v>
      </c>
      <c r="G123" s="56">
        <v>8161765.66</v>
      </c>
      <c r="H123" s="57">
        <v>77710040.54</v>
      </c>
      <c r="I123" s="58">
        <f t="shared" si="2"/>
        <v>85871806.2</v>
      </c>
      <c r="J123" s="56">
        <v>137306.04</v>
      </c>
      <c r="K123" s="57">
        <v>86905903.26</v>
      </c>
      <c r="L123" s="58">
        <f t="shared" si="3"/>
        <v>87043209.30000001</v>
      </c>
    </row>
    <row r="124" spans="1:12" ht="26.25" customHeight="1">
      <c r="A124" s="230" t="s">
        <v>185</v>
      </c>
      <c r="B124" s="231"/>
      <c r="C124" s="231"/>
      <c r="D124" s="228"/>
      <c r="E124" s="229"/>
      <c r="F124" s="10">
        <v>116</v>
      </c>
      <c r="G124" s="59">
        <f>SUM(G125:G126)</f>
        <v>14152.5</v>
      </c>
      <c r="H124" s="60">
        <f>SUM(H125:H126)</f>
        <v>17430350.45</v>
      </c>
      <c r="I124" s="58">
        <f t="shared" si="2"/>
        <v>17444502.95</v>
      </c>
      <c r="J124" s="59">
        <f>SUM(J125:J126)</f>
        <v>24163.72</v>
      </c>
      <c r="K124" s="60">
        <f>SUM(K125:K126)</f>
        <v>166746963.22</v>
      </c>
      <c r="L124" s="58">
        <f t="shared" si="3"/>
        <v>166771126.94</v>
      </c>
    </row>
    <row r="125" spans="1:12" ht="12.75">
      <c r="A125" s="227" t="s">
        <v>230</v>
      </c>
      <c r="B125" s="228"/>
      <c r="C125" s="228"/>
      <c r="D125" s="228"/>
      <c r="E125" s="229"/>
      <c r="F125" s="10">
        <v>117</v>
      </c>
      <c r="G125" s="56"/>
      <c r="H125" s="57"/>
      <c r="I125" s="58">
        <f t="shared" si="2"/>
        <v>0</v>
      </c>
      <c r="J125" s="56"/>
      <c r="K125" s="57"/>
      <c r="L125" s="58">
        <f t="shared" si="3"/>
        <v>0</v>
      </c>
    </row>
    <row r="126" spans="1:12" ht="12.75">
      <c r="A126" s="227" t="s">
        <v>231</v>
      </c>
      <c r="B126" s="228"/>
      <c r="C126" s="228"/>
      <c r="D126" s="228"/>
      <c r="E126" s="229"/>
      <c r="F126" s="10">
        <v>118</v>
      </c>
      <c r="G126" s="56">
        <v>14152.5</v>
      </c>
      <c r="H126" s="57">
        <v>17430350.45</v>
      </c>
      <c r="I126" s="58">
        <f t="shared" si="2"/>
        <v>17444502.95</v>
      </c>
      <c r="J126" s="56">
        <v>24163.72</v>
      </c>
      <c r="K126" s="57">
        <v>166746963.22</v>
      </c>
      <c r="L126" s="58">
        <f t="shared" si="3"/>
        <v>166771126.94</v>
      </c>
    </row>
    <row r="127" spans="1:12" ht="12.75">
      <c r="A127" s="230" t="s">
        <v>186</v>
      </c>
      <c r="B127" s="231"/>
      <c r="C127" s="231"/>
      <c r="D127" s="228"/>
      <c r="E127" s="229"/>
      <c r="F127" s="10">
        <v>119</v>
      </c>
      <c r="G127" s="59">
        <f>G79+G99+G100+G107+G108+G111+G114+G115+G119+G124</f>
        <v>2017981276.4300003</v>
      </c>
      <c r="H127" s="60">
        <f>H79+H99+H100+H107+H108+H111+H114+H115+H119+H124</f>
        <v>6172995627.47</v>
      </c>
      <c r="I127" s="58">
        <f t="shared" si="2"/>
        <v>8190976903.900001</v>
      </c>
      <c r="J127" s="59">
        <f>J79+J99+J100+J107+J108+J111+J114+J115+J119+J124</f>
        <v>2082454204.7200003</v>
      </c>
      <c r="K127" s="60">
        <f>K79+K99+K100+K107+K108+K111+K114+K115+K119+K124</f>
        <v>6467187840.499999</v>
      </c>
      <c r="L127" s="58">
        <f t="shared" si="3"/>
        <v>8549642045.219999</v>
      </c>
    </row>
    <row r="128" spans="1:12" ht="12.75">
      <c r="A128" s="233" t="s">
        <v>33</v>
      </c>
      <c r="B128" s="234"/>
      <c r="C128" s="234"/>
      <c r="D128" s="236"/>
      <c r="E128" s="237"/>
      <c r="F128" s="12">
        <v>120</v>
      </c>
      <c r="G128" s="61"/>
      <c r="H128" s="62">
        <v>660553959.02</v>
      </c>
      <c r="I128" s="63">
        <f t="shared" si="2"/>
        <v>660553959.02</v>
      </c>
      <c r="J128" s="61"/>
      <c r="K128" s="62">
        <v>1048108531.33</v>
      </c>
      <c r="L128" s="63">
        <f t="shared" si="3"/>
        <v>1048108531.33</v>
      </c>
    </row>
    <row r="129" spans="1:12" ht="12.75">
      <c r="A129" s="238" t="s">
        <v>393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40"/>
    </row>
    <row r="130" spans="1:12" ht="12.75">
      <c r="A130" s="241" t="s">
        <v>55</v>
      </c>
      <c r="B130" s="242"/>
      <c r="C130" s="242"/>
      <c r="D130" s="242"/>
      <c r="E130" s="242"/>
      <c r="F130" s="9">
        <v>121</v>
      </c>
      <c r="G130" s="29">
        <f>SUM(G131:G132)</f>
        <v>0</v>
      </c>
      <c r="H130" s="30">
        <f>SUM(H131:H132)</f>
        <v>0</v>
      </c>
      <c r="I130" s="31">
        <f>G130+H130</f>
        <v>0</v>
      </c>
      <c r="J130" s="29">
        <f>SUM(J131:J132)</f>
        <v>0</v>
      </c>
      <c r="K130" s="30">
        <f>SUM(K131:K132)</f>
        <v>0</v>
      </c>
      <c r="L130" s="31">
        <f>J130+K130</f>
        <v>0</v>
      </c>
    </row>
    <row r="131" spans="1:12" ht="12.75">
      <c r="A131" s="230" t="s">
        <v>97</v>
      </c>
      <c r="B131" s="231"/>
      <c r="C131" s="231"/>
      <c r="D131" s="231"/>
      <c r="E131" s="232"/>
      <c r="F131" s="10">
        <v>122</v>
      </c>
      <c r="G131" s="5"/>
      <c r="H131" s="6"/>
      <c r="I131" s="32">
        <f>G131+H131</f>
        <v>0</v>
      </c>
      <c r="J131" s="5"/>
      <c r="K131" s="6"/>
      <c r="L131" s="32">
        <f>J131+K131</f>
        <v>0</v>
      </c>
    </row>
    <row r="132" spans="1:12" ht="12.75">
      <c r="A132" s="233" t="s">
        <v>98</v>
      </c>
      <c r="B132" s="234"/>
      <c r="C132" s="234"/>
      <c r="D132" s="234"/>
      <c r="E132" s="235"/>
      <c r="F132" s="11">
        <v>123</v>
      </c>
      <c r="G132" s="7"/>
      <c r="H132" s="8"/>
      <c r="I132" s="33">
        <f>G132+H132</f>
        <v>0</v>
      </c>
      <c r="J132" s="7"/>
      <c r="K132" s="8"/>
      <c r="L132" s="33">
        <f>J132+K132</f>
        <v>0</v>
      </c>
    </row>
    <row r="133" spans="1:12" ht="12.75">
      <c r="A133" s="20" t="s">
        <v>364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A130:L130 A108:F119 A120:F123 A65:F66 A125:F128 A124:F124 A129:L129 K44:K57 K59:K76" formula="1"/>
    <ignoredError sqref="A67:F72 A73:F77 I104:K127 I101:K103 A79:F87 A78:L78 I93:J99 I100:J100 I79:J87 I88:J92 I44:J76 I8:I39 K58" formula="1" formulaRange="1"/>
    <ignoredError sqref="I128:K128 A88:F92 A93:F99 G88:H92 A101:H103 L101:L103 G79:H87 A100:H100 G93:H99 K88:L92 K79:L87 K100:L100 K93:L99 I42:J43 I77:J77 I40:J41 J8:J39" formulaRange="1"/>
    <ignoredError sqref="K58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K18" sqref="K18"/>
    </sheetView>
  </sheetViews>
  <sheetFormatPr defaultColWidth="9.140625" defaultRowHeight="12.75"/>
  <cols>
    <col min="1" max="16384" width="9.140625" style="28" customWidth="1"/>
  </cols>
  <sheetData>
    <row r="1" spans="1:12" ht="15.75">
      <c r="A1" s="264" t="s">
        <v>367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2.75">
      <c r="A2" s="257" t="s">
        <v>398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>
      <c r="A3" s="137"/>
      <c r="B3" s="136"/>
      <c r="C3" s="136"/>
      <c r="D3" s="138"/>
      <c r="E3" s="138"/>
      <c r="F3" s="138"/>
      <c r="G3" s="138"/>
      <c r="H3" s="138"/>
      <c r="I3" s="139"/>
      <c r="J3" s="139"/>
      <c r="K3" s="265" t="s">
        <v>58</v>
      </c>
      <c r="L3" s="265"/>
    </row>
    <row r="4" spans="1:12" ht="12.75" customHeight="1">
      <c r="A4" s="253" t="s">
        <v>2</v>
      </c>
      <c r="B4" s="254"/>
      <c r="C4" s="254"/>
      <c r="D4" s="254"/>
      <c r="E4" s="254"/>
      <c r="F4" s="253" t="s">
        <v>221</v>
      </c>
      <c r="G4" s="253" t="s">
        <v>365</v>
      </c>
      <c r="H4" s="254"/>
      <c r="I4" s="254"/>
      <c r="J4" s="253" t="s">
        <v>366</v>
      </c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34" t="s">
        <v>353</v>
      </c>
      <c r="H5" s="34" t="s">
        <v>354</v>
      </c>
      <c r="I5" s="34" t="s">
        <v>355</v>
      </c>
      <c r="J5" s="34" t="s">
        <v>353</v>
      </c>
      <c r="K5" s="34" t="s">
        <v>354</v>
      </c>
      <c r="L5" s="34" t="s">
        <v>355</v>
      </c>
    </row>
    <row r="6" spans="1:12" ht="12.75">
      <c r="A6" s="253">
        <v>1</v>
      </c>
      <c r="B6" s="253"/>
      <c r="C6" s="253"/>
      <c r="D6" s="253"/>
      <c r="E6" s="253"/>
      <c r="F6" s="35">
        <v>2</v>
      </c>
      <c r="G6" s="35">
        <v>3</v>
      </c>
      <c r="H6" s="35">
        <v>4</v>
      </c>
      <c r="I6" s="35" t="s">
        <v>56</v>
      </c>
      <c r="J6" s="35">
        <v>6</v>
      </c>
      <c r="K6" s="35">
        <v>7</v>
      </c>
      <c r="L6" s="35" t="s">
        <v>57</v>
      </c>
    </row>
    <row r="7" spans="1:12" ht="12.75">
      <c r="A7" s="241" t="s">
        <v>99</v>
      </c>
      <c r="B7" s="242"/>
      <c r="C7" s="242"/>
      <c r="D7" s="242"/>
      <c r="E7" s="248"/>
      <c r="F7" s="9">
        <v>124</v>
      </c>
      <c r="G7" s="53">
        <f>SUM(G8:G15)</f>
        <v>83819649.67</v>
      </c>
      <c r="H7" s="54">
        <f>SUM(H8:H15)</f>
        <v>488471796.06</v>
      </c>
      <c r="I7" s="55">
        <f>G7+H7</f>
        <v>572291445.73</v>
      </c>
      <c r="J7" s="53">
        <f>SUM(J8:J15)</f>
        <v>79001361.38</v>
      </c>
      <c r="K7" s="54">
        <f>SUM(K8:K15)</f>
        <v>459732867.99000007</v>
      </c>
      <c r="L7" s="55">
        <f>J7+K7</f>
        <v>538734229.3700001</v>
      </c>
    </row>
    <row r="8" spans="1:12" ht="12.75">
      <c r="A8" s="227" t="s">
        <v>196</v>
      </c>
      <c r="B8" s="228"/>
      <c r="C8" s="228"/>
      <c r="D8" s="228"/>
      <c r="E8" s="229"/>
      <c r="F8" s="10">
        <v>125</v>
      </c>
      <c r="G8" s="56">
        <v>83581760.19</v>
      </c>
      <c r="H8" s="57">
        <v>635317691.05</v>
      </c>
      <c r="I8" s="58">
        <f aca="true" t="shared" si="0" ref="I8:I71">G8+H8</f>
        <v>718899451.24</v>
      </c>
      <c r="J8" s="56">
        <v>78768769.03</v>
      </c>
      <c r="K8" s="57">
        <v>633391477.6</v>
      </c>
      <c r="L8" s="58">
        <f aca="true" t="shared" si="1" ref="L8:L71">J8+K8</f>
        <v>712160246.63</v>
      </c>
    </row>
    <row r="9" spans="1:12" ht="12.75">
      <c r="A9" s="227" t="s">
        <v>197</v>
      </c>
      <c r="B9" s="228"/>
      <c r="C9" s="228"/>
      <c r="D9" s="228"/>
      <c r="E9" s="229"/>
      <c r="F9" s="10">
        <v>126</v>
      </c>
      <c r="G9" s="56"/>
      <c r="H9" s="57"/>
      <c r="I9" s="58">
        <f t="shared" si="0"/>
        <v>0</v>
      </c>
      <c r="J9" s="56"/>
      <c r="K9" s="57"/>
      <c r="L9" s="58">
        <f t="shared" si="1"/>
        <v>0</v>
      </c>
    </row>
    <row r="10" spans="1:12" ht="25.5" customHeight="1">
      <c r="A10" s="227" t="s">
        <v>198</v>
      </c>
      <c r="B10" s="228"/>
      <c r="C10" s="228"/>
      <c r="D10" s="228"/>
      <c r="E10" s="229"/>
      <c r="F10" s="10">
        <v>127</v>
      </c>
      <c r="G10" s="56"/>
      <c r="H10" s="57">
        <v>-15731921.66</v>
      </c>
      <c r="I10" s="58">
        <f t="shared" si="0"/>
        <v>-15731921.66</v>
      </c>
      <c r="J10" s="56"/>
      <c r="K10" s="57">
        <v>-21312619.5</v>
      </c>
      <c r="L10" s="58">
        <f t="shared" si="1"/>
        <v>-21312619.5</v>
      </c>
    </row>
    <row r="11" spans="1:12" ht="12.75">
      <c r="A11" s="227" t="s">
        <v>199</v>
      </c>
      <c r="B11" s="228"/>
      <c r="C11" s="228"/>
      <c r="D11" s="228"/>
      <c r="E11" s="229"/>
      <c r="F11" s="10">
        <v>128</v>
      </c>
      <c r="G11" s="56">
        <v>-12736.58</v>
      </c>
      <c r="H11" s="57">
        <v>-96076095.18</v>
      </c>
      <c r="I11" s="58">
        <f t="shared" si="0"/>
        <v>-96088831.76</v>
      </c>
      <c r="J11" s="56">
        <v>-19426.76</v>
      </c>
      <c r="K11" s="57">
        <v>-93369699.65</v>
      </c>
      <c r="L11" s="58">
        <f t="shared" si="1"/>
        <v>-93389126.41000001</v>
      </c>
    </row>
    <row r="12" spans="1:12" ht="12.75">
      <c r="A12" s="227" t="s">
        <v>200</v>
      </c>
      <c r="B12" s="228"/>
      <c r="C12" s="228"/>
      <c r="D12" s="228"/>
      <c r="E12" s="229"/>
      <c r="F12" s="10">
        <v>129</v>
      </c>
      <c r="G12" s="56"/>
      <c r="H12" s="57"/>
      <c r="I12" s="58">
        <f t="shared" si="0"/>
        <v>0</v>
      </c>
      <c r="J12" s="56"/>
      <c r="K12" s="57"/>
      <c r="L12" s="58">
        <f t="shared" si="1"/>
        <v>0</v>
      </c>
    </row>
    <row r="13" spans="1:12" ht="12.75">
      <c r="A13" s="227" t="s">
        <v>201</v>
      </c>
      <c r="B13" s="228"/>
      <c r="C13" s="228"/>
      <c r="D13" s="228"/>
      <c r="E13" s="229"/>
      <c r="F13" s="10">
        <v>130</v>
      </c>
      <c r="G13" s="56">
        <v>269880.47</v>
      </c>
      <c r="H13" s="57">
        <v>-24988140.15</v>
      </c>
      <c r="I13" s="58">
        <f t="shared" si="0"/>
        <v>-24718259.68</v>
      </c>
      <c r="J13" s="56">
        <v>275869.33</v>
      </c>
      <c r="K13" s="57">
        <v>-47949009.7</v>
      </c>
      <c r="L13" s="58">
        <f t="shared" si="1"/>
        <v>-47673140.370000005</v>
      </c>
    </row>
    <row r="14" spans="1:12" ht="12.75">
      <c r="A14" s="227" t="s">
        <v>202</v>
      </c>
      <c r="B14" s="228"/>
      <c r="C14" s="228"/>
      <c r="D14" s="228"/>
      <c r="E14" s="229"/>
      <c r="F14" s="10">
        <v>131</v>
      </c>
      <c r="G14" s="56">
        <v>-19254.41</v>
      </c>
      <c r="H14" s="57">
        <v>-10049738</v>
      </c>
      <c r="I14" s="58">
        <f t="shared" si="0"/>
        <v>-10068992.41</v>
      </c>
      <c r="J14" s="56">
        <v>-23850.22</v>
      </c>
      <c r="K14" s="57">
        <v>-11027280.76</v>
      </c>
      <c r="L14" s="58">
        <f t="shared" si="1"/>
        <v>-11051130.98</v>
      </c>
    </row>
    <row r="15" spans="1:12" ht="12.75">
      <c r="A15" s="227" t="s">
        <v>242</v>
      </c>
      <c r="B15" s="228"/>
      <c r="C15" s="228"/>
      <c r="D15" s="228"/>
      <c r="E15" s="229"/>
      <c r="F15" s="10">
        <v>132</v>
      </c>
      <c r="G15" s="56"/>
      <c r="H15" s="57"/>
      <c r="I15" s="58">
        <f t="shared" si="0"/>
        <v>0</v>
      </c>
      <c r="J15" s="56"/>
      <c r="K15" s="57"/>
      <c r="L15" s="58">
        <f t="shared" si="1"/>
        <v>0</v>
      </c>
    </row>
    <row r="16" spans="1:12" ht="24.75" customHeight="1">
      <c r="A16" s="230" t="s">
        <v>100</v>
      </c>
      <c r="B16" s="228"/>
      <c r="C16" s="228"/>
      <c r="D16" s="228"/>
      <c r="E16" s="229"/>
      <c r="F16" s="10">
        <v>133</v>
      </c>
      <c r="G16" s="59">
        <f>G17+G18+G22+G23+G24+G28+G29</f>
        <v>29419148.33</v>
      </c>
      <c r="H16" s="60">
        <f>H17+H18+H22+H23+H24+H28+H29</f>
        <v>66379327.440000005</v>
      </c>
      <c r="I16" s="58">
        <f t="shared" si="0"/>
        <v>95798475.77000001</v>
      </c>
      <c r="J16" s="59">
        <f>J17+J18+J22+J23+J24+J28+J29</f>
        <v>19834099.269999996</v>
      </c>
      <c r="K16" s="60">
        <f>K17+K18+K22+K23+K24+K28+K29</f>
        <v>76097179.25</v>
      </c>
      <c r="L16" s="58">
        <f t="shared" si="1"/>
        <v>95931278.52</v>
      </c>
    </row>
    <row r="17" spans="1:12" ht="19.5" customHeight="1">
      <c r="A17" s="227" t="s">
        <v>219</v>
      </c>
      <c r="B17" s="228"/>
      <c r="C17" s="228"/>
      <c r="D17" s="228"/>
      <c r="E17" s="229"/>
      <c r="F17" s="10">
        <v>134</v>
      </c>
      <c r="G17" s="56"/>
      <c r="H17" s="57">
        <v>21943470.21</v>
      </c>
      <c r="I17" s="58">
        <f t="shared" si="0"/>
        <v>21943470.21</v>
      </c>
      <c r="J17" s="56"/>
      <c r="K17" s="57">
        <v>45311236.95</v>
      </c>
      <c r="L17" s="58">
        <f t="shared" si="1"/>
        <v>45311236.95</v>
      </c>
    </row>
    <row r="18" spans="1:12" ht="26.25" customHeight="1">
      <c r="A18" s="227" t="s">
        <v>204</v>
      </c>
      <c r="B18" s="228"/>
      <c r="C18" s="228"/>
      <c r="D18" s="228"/>
      <c r="E18" s="229"/>
      <c r="F18" s="10">
        <v>135</v>
      </c>
      <c r="G18" s="59">
        <f>SUM(G19:G21)</f>
        <v>0</v>
      </c>
      <c r="H18" s="60">
        <f>SUM(H19:H21)</f>
        <v>6024379.82</v>
      </c>
      <c r="I18" s="58">
        <f t="shared" si="0"/>
        <v>6024379.82</v>
      </c>
      <c r="J18" s="59">
        <f>SUM(J19:J21)</f>
        <v>0</v>
      </c>
      <c r="K18" s="60">
        <f>SUM(K19:K21)</f>
        <v>5292343.25</v>
      </c>
      <c r="L18" s="58">
        <f t="shared" si="1"/>
        <v>5292343.25</v>
      </c>
    </row>
    <row r="19" spans="1:12" ht="12.75">
      <c r="A19" s="227" t="s">
        <v>243</v>
      </c>
      <c r="B19" s="228"/>
      <c r="C19" s="228"/>
      <c r="D19" s="228"/>
      <c r="E19" s="229"/>
      <c r="F19" s="10">
        <v>136</v>
      </c>
      <c r="G19" s="56"/>
      <c r="H19" s="57">
        <v>6024379.82</v>
      </c>
      <c r="I19" s="58">
        <f t="shared" si="0"/>
        <v>6024379.82</v>
      </c>
      <c r="J19" s="56"/>
      <c r="K19" s="57">
        <v>5286554.26</v>
      </c>
      <c r="L19" s="58">
        <f t="shared" si="1"/>
        <v>5286554.26</v>
      </c>
    </row>
    <row r="20" spans="1:12" ht="24" customHeight="1">
      <c r="A20" s="227" t="s">
        <v>54</v>
      </c>
      <c r="B20" s="228"/>
      <c r="C20" s="228"/>
      <c r="D20" s="228"/>
      <c r="E20" s="229"/>
      <c r="F20" s="10">
        <v>137</v>
      </c>
      <c r="G20" s="56"/>
      <c r="H20" s="57"/>
      <c r="I20" s="58">
        <f t="shared" si="0"/>
        <v>0</v>
      </c>
      <c r="J20" s="56"/>
      <c r="K20" s="57"/>
      <c r="L20" s="58">
        <f t="shared" si="1"/>
        <v>0</v>
      </c>
    </row>
    <row r="21" spans="1:12" ht="12.75">
      <c r="A21" s="227" t="s">
        <v>244</v>
      </c>
      <c r="B21" s="228"/>
      <c r="C21" s="228"/>
      <c r="D21" s="228"/>
      <c r="E21" s="229"/>
      <c r="F21" s="10">
        <v>138</v>
      </c>
      <c r="G21" s="56"/>
      <c r="H21" s="57"/>
      <c r="I21" s="58">
        <f t="shared" si="0"/>
        <v>0</v>
      </c>
      <c r="J21" s="56"/>
      <c r="K21" s="57">
        <v>5788.99</v>
      </c>
      <c r="L21" s="58">
        <f t="shared" si="1"/>
        <v>5788.99</v>
      </c>
    </row>
    <row r="22" spans="1:12" ht="12.75">
      <c r="A22" s="227" t="s">
        <v>245</v>
      </c>
      <c r="B22" s="228"/>
      <c r="C22" s="228"/>
      <c r="D22" s="228"/>
      <c r="E22" s="229"/>
      <c r="F22" s="10">
        <v>139</v>
      </c>
      <c r="G22" s="56">
        <v>24793355</v>
      </c>
      <c r="H22" s="57">
        <v>29439741.95</v>
      </c>
      <c r="I22" s="58">
        <f t="shared" si="0"/>
        <v>54233096.95</v>
      </c>
      <c r="J22" s="56">
        <v>25140632.27</v>
      </c>
      <c r="K22" s="57">
        <v>26021649.09</v>
      </c>
      <c r="L22" s="58">
        <f t="shared" si="1"/>
        <v>51162281.36</v>
      </c>
    </row>
    <row r="23" spans="1:12" ht="20.25" customHeight="1">
      <c r="A23" s="227" t="s">
        <v>268</v>
      </c>
      <c r="B23" s="228"/>
      <c r="C23" s="228"/>
      <c r="D23" s="228"/>
      <c r="E23" s="229"/>
      <c r="F23" s="10">
        <v>140</v>
      </c>
      <c r="G23" s="56">
        <v>3358922.44</v>
      </c>
      <c r="H23" s="57">
        <v>2163794.46</v>
      </c>
      <c r="I23" s="58">
        <f t="shared" si="0"/>
        <v>5522716.9</v>
      </c>
      <c r="J23" s="56">
        <v>25330.98</v>
      </c>
      <c r="K23" s="57">
        <v>-584475.98</v>
      </c>
      <c r="L23" s="58">
        <f t="shared" si="1"/>
        <v>-559145</v>
      </c>
    </row>
    <row r="24" spans="1:12" ht="19.5" customHeight="1">
      <c r="A24" s="227" t="s">
        <v>101</v>
      </c>
      <c r="B24" s="228"/>
      <c r="C24" s="228"/>
      <c r="D24" s="228"/>
      <c r="E24" s="229"/>
      <c r="F24" s="10">
        <v>141</v>
      </c>
      <c r="G24" s="59">
        <f>SUM(G25:G27)</f>
        <v>1140073.49</v>
      </c>
      <c r="H24" s="60">
        <f>SUM(H25:H27)</f>
        <v>1720460.71</v>
      </c>
      <c r="I24" s="58">
        <f t="shared" si="0"/>
        <v>2860534.2</v>
      </c>
      <c r="J24" s="59">
        <f>SUM(J25:J27)</f>
        <v>369572.11</v>
      </c>
      <c r="K24" s="60">
        <f>SUM(K25:K27)</f>
        <v>967071.92</v>
      </c>
      <c r="L24" s="58">
        <f t="shared" si="1"/>
        <v>1336644.03</v>
      </c>
    </row>
    <row r="25" spans="1:12" ht="12.75">
      <c r="A25" s="227" t="s">
        <v>246</v>
      </c>
      <c r="B25" s="228"/>
      <c r="C25" s="228"/>
      <c r="D25" s="228"/>
      <c r="E25" s="229"/>
      <c r="F25" s="10">
        <v>142</v>
      </c>
      <c r="G25" s="56">
        <v>696500.78</v>
      </c>
      <c r="H25" s="57">
        <v>901966.46</v>
      </c>
      <c r="I25" s="58">
        <f t="shared" si="0"/>
        <v>1598467.24</v>
      </c>
      <c r="J25" s="56">
        <v>369572.11</v>
      </c>
      <c r="K25" s="57">
        <v>755833.9</v>
      </c>
      <c r="L25" s="58">
        <f t="shared" si="1"/>
        <v>1125406.01</v>
      </c>
    </row>
    <row r="26" spans="1:12" ht="12.75">
      <c r="A26" s="227" t="s">
        <v>247</v>
      </c>
      <c r="B26" s="228"/>
      <c r="C26" s="228"/>
      <c r="D26" s="228"/>
      <c r="E26" s="229"/>
      <c r="F26" s="10">
        <v>143</v>
      </c>
      <c r="G26" s="56">
        <v>443572.71</v>
      </c>
      <c r="H26" s="57">
        <v>818494.25</v>
      </c>
      <c r="I26" s="58">
        <f t="shared" si="0"/>
        <v>1262066.96</v>
      </c>
      <c r="J26" s="56"/>
      <c r="K26" s="57">
        <v>211238.02</v>
      </c>
      <c r="L26" s="58">
        <f t="shared" si="1"/>
        <v>211238.02</v>
      </c>
    </row>
    <row r="27" spans="1:12" ht="12.75">
      <c r="A27" s="227" t="s">
        <v>7</v>
      </c>
      <c r="B27" s="228"/>
      <c r="C27" s="228"/>
      <c r="D27" s="228"/>
      <c r="E27" s="229"/>
      <c r="F27" s="10">
        <v>144</v>
      </c>
      <c r="G27" s="56"/>
      <c r="H27" s="57"/>
      <c r="I27" s="58">
        <f t="shared" si="0"/>
        <v>0</v>
      </c>
      <c r="J27" s="56"/>
      <c r="K27" s="57"/>
      <c r="L27" s="58">
        <f t="shared" si="1"/>
        <v>0</v>
      </c>
    </row>
    <row r="28" spans="1:12" ht="12.75">
      <c r="A28" s="227" t="s">
        <v>8</v>
      </c>
      <c r="B28" s="228"/>
      <c r="C28" s="228"/>
      <c r="D28" s="228"/>
      <c r="E28" s="229"/>
      <c r="F28" s="10">
        <v>145</v>
      </c>
      <c r="G28" s="56"/>
      <c r="H28" s="57">
        <v>55872.23</v>
      </c>
      <c r="I28" s="58">
        <f t="shared" si="0"/>
        <v>55872.23</v>
      </c>
      <c r="J28" s="56">
        <v>-5832061.74</v>
      </c>
      <c r="K28" s="57">
        <v>-4696502.48</v>
      </c>
      <c r="L28" s="58">
        <f t="shared" si="1"/>
        <v>-10528564.22</v>
      </c>
    </row>
    <row r="29" spans="1:12" ht="12.75">
      <c r="A29" s="227" t="s">
        <v>9</v>
      </c>
      <c r="B29" s="228"/>
      <c r="C29" s="228"/>
      <c r="D29" s="228"/>
      <c r="E29" s="229"/>
      <c r="F29" s="10">
        <v>146</v>
      </c>
      <c r="G29" s="56">
        <v>126797.4</v>
      </c>
      <c r="H29" s="57">
        <v>5031608.06</v>
      </c>
      <c r="I29" s="58">
        <f t="shared" si="0"/>
        <v>5158405.46</v>
      </c>
      <c r="J29" s="56">
        <v>130625.65</v>
      </c>
      <c r="K29" s="57">
        <v>3785856.5</v>
      </c>
      <c r="L29" s="58">
        <f t="shared" si="1"/>
        <v>3916482.15</v>
      </c>
    </row>
    <row r="30" spans="1:12" ht="12.75">
      <c r="A30" s="230" t="s">
        <v>10</v>
      </c>
      <c r="B30" s="228"/>
      <c r="C30" s="228"/>
      <c r="D30" s="228"/>
      <c r="E30" s="229"/>
      <c r="F30" s="10">
        <v>147</v>
      </c>
      <c r="G30" s="56">
        <v>6491.55</v>
      </c>
      <c r="H30" s="57">
        <v>5878033.49</v>
      </c>
      <c r="I30" s="58">
        <f t="shared" si="0"/>
        <v>5884525.04</v>
      </c>
      <c r="J30" s="56">
        <v>5230.27</v>
      </c>
      <c r="K30" s="57">
        <v>6864405.32</v>
      </c>
      <c r="L30" s="58">
        <f t="shared" si="1"/>
        <v>6869635.59</v>
      </c>
    </row>
    <row r="31" spans="1:12" ht="21.75" customHeight="1">
      <c r="A31" s="230" t="s">
        <v>11</v>
      </c>
      <c r="B31" s="228"/>
      <c r="C31" s="228"/>
      <c r="D31" s="228"/>
      <c r="E31" s="229"/>
      <c r="F31" s="10">
        <v>148</v>
      </c>
      <c r="G31" s="56">
        <v>1272.76</v>
      </c>
      <c r="H31" s="57">
        <v>-1440065.34</v>
      </c>
      <c r="I31" s="58">
        <f t="shared" si="0"/>
        <v>-1438792.58</v>
      </c>
      <c r="J31" s="56">
        <v>12639.23</v>
      </c>
      <c r="K31" s="57">
        <v>1588692.16</v>
      </c>
      <c r="L31" s="58">
        <f t="shared" si="1"/>
        <v>1601331.39</v>
      </c>
    </row>
    <row r="32" spans="1:12" ht="12.75">
      <c r="A32" s="230" t="s">
        <v>12</v>
      </c>
      <c r="B32" s="228"/>
      <c r="C32" s="228"/>
      <c r="D32" s="228"/>
      <c r="E32" s="229"/>
      <c r="F32" s="10">
        <v>149</v>
      </c>
      <c r="G32" s="56">
        <v>26293.84</v>
      </c>
      <c r="H32" s="57">
        <v>11078211.86</v>
      </c>
      <c r="I32" s="58">
        <f t="shared" si="0"/>
        <v>11104505.7</v>
      </c>
      <c r="J32" s="56">
        <v>1859577.1</v>
      </c>
      <c r="K32" s="57">
        <v>16141870.07</v>
      </c>
      <c r="L32" s="58">
        <f t="shared" si="1"/>
        <v>18001447.17</v>
      </c>
    </row>
    <row r="33" spans="1:12" ht="12.75">
      <c r="A33" s="230" t="s">
        <v>102</v>
      </c>
      <c r="B33" s="228"/>
      <c r="C33" s="228"/>
      <c r="D33" s="228"/>
      <c r="E33" s="229"/>
      <c r="F33" s="10">
        <v>150</v>
      </c>
      <c r="G33" s="59">
        <f>G34+G38</f>
        <v>-59364758.230000004</v>
      </c>
      <c r="H33" s="60">
        <f>H34+H38</f>
        <v>-247315475.03000003</v>
      </c>
      <c r="I33" s="58">
        <f t="shared" si="0"/>
        <v>-306680233.26000005</v>
      </c>
      <c r="J33" s="59">
        <f>J34+J38</f>
        <v>-97728399.99</v>
      </c>
      <c r="K33" s="60">
        <f>K34+K38</f>
        <v>-255528485.35999998</v>
      </c>
      <c r="L33" s="58">
        <f t="shared" si="1"/>
        <v>-353256885.34999996</v>
      </c>
    </row>
    <row r="34" spans="1:12" ht="12.75">
      <c r="A34" s="227" t="s">
        <v>103</v>
      </c>
      <c r="B34" s="228"/>
      <c r="C34" s="228"/>
      <c r="D34" s="228"/>
      <c r="E34" s="229"/>
      <c r="F34" s="10">
        <v>151</v>
      </c>
      <c r="G34" s="59">
        <f>SUM(G35:G37)</f>
        <v>-59795178.39</v>
      </c>
      <c r="H34" s="60">
        <f>SUM(H35:H37)</f>
        <v>-269305326.61</v>
      </c>
      <c r="I34" s="58">
        <f t="shared" si="0"/>
        <v>-329100505</v>
      </c>
      <c r="J34" s="59">
        <f>SUM(J35:J37)</f>
        <v>-98572277.32</v>
      </c>
      <c r="K34" s="60">
        <f>SUM(K35:K37)</f>
        <v>-242640312.26999998</v>
      </c>
      <c r="L34" s="58">
        <f t="shared" si="1"/>
        <v>-341212589.59</v>
      </c>
    </row>
    <row r="35" spans="1:12" ht="12.75">
      <c r="A35" s="227" t="s">
        <v>13</v>
      </c>
      <c r="B35" s="228"/>
      <c r="C35" s="228"/>
      <c r="D35" s="228"/>
      <c r="E35" s="229"/>
      <c r="F35" s="10">
        <v>152</v>
      </c>
      <c r="G35" s="56">
        <v>-59795178.39</v>
      </c>
      <c r="H35" s="57">
        <v>-353844961.33</v>
      </c>
      <c r="I35" s="58">
        <f t="shared" si="0"/>
        <v>-413640139.71999997</v>
      </c>
      <c r="J35" s="56">
        <v>-98572277.32</v>
      </c>
      <c r="K35" s="57">
        <v>-334527869.75</v>
      </c>
      <c r="L35" s="58">
        <f t="shared" si="1"/>
        <v>-433100147.07</v>
      </c>
    </row>
    <row r="36" spans="1:12" ht="12.75">
      <c r="A36" s="227" t="s">
        <v>14</v>
      </c>
      <c r="B36" s="228"/>
      <c r="C36" s="228"/>
      <c r="D36" s="228"/>
      <c r="E36" s="229"/>
      <c r="F36" s="10">
        <v>153</v>
      </c>
      <c r="G36" s="56"/>
      <c r="H36" s="57"/>
      <c r="I36" s="58">
        <f t="shared" si="0"/>
        <v>0</v>
      </c>
      <c r="J36" s="56"/>
      <c r="K36" s="57"/>
      <c r="L36" s="58">
        <f t="shared" si="1"/>
        <v>0</v>
      </c>
    </row>
    <row r="37" spans="1:12" ht="12.75">
      <c r="A37" s="227" t="s">
        <v>15</v>
      </c>
      <c r="B37" s="228"/>
      <c r="C37" s="228"/>
      <c r="D37" s="228"/>
      <c r="E37" s="229"/>
      <c r="F37" s="10">
        <v>154</v>
      </c>
      <c r="G37" s="56"/>
      <c r="H37" s="57">
        <v>84539634.72</v>
      </c>
      <c r="I37" s="58">
        <f t="shared" si="0"/>
        <v>84539634.72</v>
      </c>
      <c r="J37" s="56"/>
      <c r="K37" s="57">
        <v>91887557.48</v>
      </c>
      <c r="L37" s="58">
        <f t="shared" si="1"/>
        <v>91887557.48</v>
      </c>
    </row>
    <row r="38" spans="1:12" ht="12.75">
      <c r="A38" s="227" t="s">
        <v>104</v>
      </c>
      <c r="B38" s="228"/>
      <c r="C38" s="228"/>
      <c r="D38" s="228"/>
      <c r="E38" s="229"/>
      <c r="F38" s="10">
        <v>155</v>
      </c>
      <c r="G38" s="59">
        <f>SUM(G39:G41)</f>
        <v>430420.16</v>
      </c>
      <c r="H38" s="60">
        <f>SUM(H39:H41)</f>
        <v>21989851.58</v>
      </c>
      <c r="I38" s="58">
        <f t="shared" si="0"/>
        <v>22420271.74</v>
      </c>
      <c r="J38" s="59">
        <f>SUM(J39:J41)</f>
        <v>843877.33</v>
      </c>
      <c r="K38" s="60">
        <f>SUM(K39:K41)</f>
        <v>-12888173.09</v>
      </c>
      <c r="L38" s="58">
        <f t="shared" si="1"/>
        <v>-12044295.76</v>
      </c>
    </row>
    <row r="39" spans="1:12" ht="12.75">
      <c r="A39" s="227" t="s">
        <v>16</v>
      </c>
      <c r="B39" s="228"/>
      <c r="C39" s="228"/>
      <c r="D39" s="228"/>
      <c r="E39" s="229"/>
      <c r="F39" s="10">
        <v>156</v>
      </c>
      <c r="G39" s="56">
        <v>430420.16</v>
      </c>
      <c r="H39" s="57">
        <v>106081655.63</v>
      </c>
      <c r="I39" s="58">
        <f t="shared" si="0"/>
        <v>106512075.78999999</v>
      </c>
      <c r="J39" s="56">
        <v>843877.33</v>
      </c>
      <c r="K39" s="57">
        <v>14660036</v>
      </c>
      <c r="L39" s="58">
        <f t="shared" si="1"/>
        <v>15503913.33</v>
      </c>
    </row>
    <row r="40" spans="1:12" ht="12.75">
      <c r="A40" s="227" t="s">
        <v>17</v>
      </c>
      <c r="B40" s="228"/>
      <c r="C40" s="228"/>
      <c r="D40" s="228"/>
      <c r="E40" s="229"/>
      <c r="F40" s="10">
        <v>157</v>
      </c>
      <c r="G40" s="56"/>
      <c r="H40" s="57"/>
      <c r="I40" s="58">
        <f t="shared" si="0"/>
        <v>0</v>
      </c>
      <c r="J40" s="56"/>
      <c r="K40" s="57"/>
      <c r="L40" s="58">
        <f t="shared" si="1"/>
        <v>0</v>
      </c>
    </row>
    <row r="41" spans="1:12" ht="12.75">
      <c r="A41" s="227" t="s">
        <v>18</v>
      </c>
      <c r="B41" s="228"/>
      <c r="C41" s="228"/>
      <c r="D41" s="228"/>
      <c r="E41" s="229"/>
      <c r="F41" s="10">
        <v>158</v>
      </c>
      <c r="G41" s="56"/>
      <c r="H41" s="57">
        <v>-84091804.05</v>
      </c>
      <c r="I41" s="58">
        <f t="shared" si="0"/>
        <v>-84091804.05</v>
      </c>
      <c r="J41" s="56"/>
      <c r="K41" s="57">
        <v>-27548209.09</v>
      </c>
      <c r="L41" s="58">
        <f t="shared" si="1"/>
        <v>-27548209.09</v>
      </c>
    </row>
    <row r="42" spans="1:12" ht="22.5" customHeight="1">
      <c r="A42" s="230" t="s">
        <v>105</v>
      </c>
      <c r="B42" s="228"/>
      <c r="C42" s="228"/>
      <c r="D42" s="228"/>
      <c r="E42" s="229"/>
      <c r="F42" s="10">
        <v>159</v>
      </c>
      <c r="G42" s="59">
        <f>G43+G46</f>
        <v>-35892213.69</v>
      </c>
      <c r="H42" s="60">
        <f>H43+H46</f>
        <v>0</v>
      </c>
      <c r="I42" s="58">
        <f t="shared" si="0"/>
        <v>-35892213.69</v>
      </c>
      <c r="J42" s="59">
        <f>J43+J46</f>
        <v>25893472.16</v>
      </c>
      <c r="K42" s="60">
        <f>K43+K46</f>
        <v>0</v>
      </c>
      <c r="L42" s="58">
        <f t="shared" si="1"/>
        <v>25893472.16</v>
      </c>
    </row>
    <row r="43" spans="1:12" ht="21" customHeight="1">
      <c r="A43" s="227" t="s">
        <v>106</v>
      </c>
      <c r="B43" s="228"/>
      <c r="C43" s="228"/>
      <c r="D43" s="228"/>
      <c r="E43" s="229"/>
      <c r="F43" s="10">
        <v>160</v>
      </c>
      <c r="G43" s="59">
        <f>SUM(G44:G45)</f>
        <v>-35892213.69</v>
      </c>
      <c r="H43" s="60">
        <f>SUM(H44:H45)</f>
        <v>0</v>
      </c>
      <c r="I43" s="58">
        <f t="shared" si="0"/>
        <v>-35892213.69</v>
      </c>
      <c r="J43" s="59">
        <f>SUM(J44:J45)</f>
        <v>25893472.16</v>
      </c>
      <c r="K43" s="60">
        <f>SUM(K44:K45)</f>
        <v>0</v>
      </c>
      <c r="L43" s="58">
        <f t="shared" si="1"/>
        <v>25893472.16</v>
      </c>
    </row>
    <row r="44" spans="1:12" ht="12.75">
      <c r="A44" s="227" t="s">
        <v>19</v>
      </c>
      <c r="B44" s="228"/>
      <c r="C44" s="228"/>
      <c r="D44" s="228"/>
      <c r="E44" s="229"/>
      <c r="F44" s="10">
        <v>161</v>
      </c>
      <c r="G44" s="56">
        <v>-35879801.54</v>
      </c>
      <c r="H44" s="57"/>
      <c r="I44" s="58">
        <f t="shared" si="0"/>
        <v>-35879801.54</v>
      </c>
      <c r="J44" s="56">
        <v>25918359.01</v>
      </c>
      <c r="K44" s="57"/>
      <c r="L44" s="58">
        <f t="shared" si="1"/>
        <v>25918359.01</v>
      </c>
    </row>
    <row r="45" spans="1:12" ht="12.75">
      <c r="A45" s="227" t="s">
        <v>20</v>
      </c>
      <c r="B45" s="228"/>
      <c r="C45" s="228"/>
      <c r="D45" s="228"/>
      <c r="E45" s="229"/>
      <c r="F45" s="10">
        <v>162</v>
      </c>
      <c r="G45" s="56">
        <v>-12412.15</v>
      </c>
      <c r="H45" s="57"/>
      <c r="I45" s="58">
        <f t="shared" si="0"/>
        <v>-12412.15</v>
      </c>
      <c r="J45" s="56">
        <v>-24886.85</v>
      </c>
      <c r="K45" s="57"/>
      <c r="L45" s="58">
        <f t="shared" si="1"/>
        <v>-24886.85</v>
      </c>
    </row>
    <row r="46" spans="1:12" ht="21.75" customHeight="1">
      <c r="A46" s="227" t="s">
        <v>107</v>
      </c>
      <c r="B46" s="228"/>
      <c r="C46" s="228"/>
      <c r="D46" s="228"/>
      <c r="E46" s="229"/>
      <c r="F46" s="10">
        <v>163</v>
      </c>
      <c r="G46" s="59">
        <f>SUM(G47:G49)</f>
        <v>0</v>
      </c>
      <c r="H46" s="60">
        <f>SUM(H47:H49)</f>
        <v>0</v>
      </c>
      <c r="I46" s="58">
        <f t="shared" si="0"/>
        <v>0</v>
      </c>
      <c r="J46" s="59">
        <f>SUM(J47:J49)</f>
        <v>0</v>
      </c>
      <c r="K46" s="60">
        <f>SUM(K47:K49)</f>
        <v>0</v>
      </c>
      <c r="L46" s="58">
        <f t="shared" si="1"/>
        <v>0</v>
      </c>
    </row>
    <row r="47" spans="1:12" ht="12.75">
      <c r="A47" s="227" t="s">
        <v>21</v>
      </c>
      <c r="B47" s="228"/>
      <c r="C47" s="228"/>
      <c r="D47" s="228"/>
      <c r="E47" s="229"/>
      <c r="F47" s="10">
        <v>164</v>
      </c>
      <c r="G47" s="56"/>
      <c r="H47" s="57"/>
      <c r="I47" s="58">
        <f t="shared" si="0"/>
        <v>0</v>
      </c>
      <c r="J47" s="56"/>
      <c r="K47" s="57"/>
      <c r="L47" s="58">
        <f t="shared" si="1"/>
        <v>0</v>
      </c>
    </row>
    <row r="48" spans="1:12" ht="12.75">
      <c r="A48" s="227" t="s">
        <v>22</v>
      </c>
      <c r="B48" s="228"/>
      <c r="C48" s="228"/>
      <c r="D48" s="228"/>
      <c r="E48" s="229"/>
      <c r="F48" s="10">
        <v>165</v>
      </c>
      <c r="G48" s="56"/>
      <c r="H48" s="57"/>
      <c r="I48" s="58">
        <f t="shared" si="0"/>
        <v>0</v>
      </c>
      <c r="J48" s="56"/>
      <c r="K48" s="57"/>
      <c r="L48" s="58">
        <f t="shared" si="1"/>
        <v>0</v>
      </c>
    </row>
    <row r="49" spans="1:12" ht="12.75">
      <c r="A49" s="227" t="s">
        <v>23</v>
      </c>
      <c r="B49" s="228"/>
      <c r="C49" s="228"/>
      <c r="D49" s="228"/>
      <c r="E49" s="229"/>
      <c r="F49" s="10">
        <v>166</v>
      </c>
      <c r="G49" s="56"/>
      <c r="H49" s="57"/>
      <c r="I49" s="58">
        <f t="shared" si="0"/>
        <v>0</v>
      </c>
      <c r="J49" s="56"/>
      <c r="K49" s="57"/>
      <c r="L49" s="58">
        <f t="shared" si="1"/>
        <v>0</v>
      </c>
    </row>
    <row r="50" spans="1:12" ht="21" customHeight="1">
      <c r="A50" s="230" t="s">
        <v>209</v>
      </c>
      <c r="B50" s="228"/>
      <c r="C50" s="228"/>
      <c r="D50" s="228"/>
      <c r="E50" s="229"/>
      <c r="F50" s="10">
        <v>167</v>
      </c>
      <c r="G50" s="59">
        <f>SUM(G51:G53)</f>
        <v>870102.83</v>
      </c>
      <c r="H50" s="60">
        <f>SUM(H51:H53)</f>
        <v>0</v>
      </c>
      <c r="I50" s="58">
        <f t="shared" si="0"/>
        <v>870102.83</v>
      </c>
      <c r="J50" s="59">
        <f>SUM(J51:J53)</f>
        <v>945117.01</v>
      </c>
      <c r="K50" s="60">
        <f>SUM(K51:K53)</f>
        <v>0</v>
      </c>
      <c r="L50" s="58">
        <f t="shared" si="1"/>
        <v>945117.01</v>
      </c>
    </row>
    <row r="51" spans="1:12" ht="12.75">
      <c r="A51" s="227" t="s">
        <v>24</v>
      </c>
      <c r="B51" s="228"/>
      <c r="C51" s="228"/>
      <c r="D51" s="228"/>
      <c r="E51" s="229"/>
      <c r="F51" s="10">
        <v>168</v>
      </c>
      <c r="G51" s="56">
        <v>870102.83</v>
      </c>
      <c r="H51" s="57"/>
      <c r="I51" s="58">
        <f t="shared" si="0"/>
        <v>870102.83</v>
      </c>
      <c r="J51" s="56">
        <v>945117.01</v>
      </c>
      <c r="K51" s="57"/>
      <c r="L51" s="58">
        <f t="shared" si="1"/>
        <v>945117.01</v>
      </c>
    </row>
    <row r="52" spans="1:12" ht="12.75">
      <c r="A52" s="227" t="s">
        <v>25</v>
      </c>
      <c r="B52" s="228"/>
      <c r="C52" s="228"/>
      <c r="D52" s="228"/>
      <c r="E52" s="229"/>
      <c r="F52" s="10">
        <v>169</v>
      </c>
      <c r="G52" s="56"/>
      <c r="H52" s="57"/>
      <c r="I52" s="58">
        <f t="shared" si="0"/>
        <v>0</v>
      </c>
      <c r="J52" s="56"/>
      <c r="K52" s="57"/>
      <c r="L52" s="58">
        <f t="shared" si="1"/>
        <v>0</v>
      </c>
    </row>
    <row r="53" spans="1:12" ht="12.75">
      <c r="A53" s="227" t="s">
        <v>26</v>
      </c>
      <c r="B53" s="228"/>
      <c r="C53" s="228"/>
      <c r="D53" s="228"/>
      <c r="E53" s="229"/>
      <c r="F53" s="10">
        <v>170</v>
      </c>
      <c r="G53" s="56"/>
      <c r="H53" s="57"/>
      <c r="I53" s="58">
        <f t="shared" si="0"/>
        <v>0</v>
      </c>
      <c r="J53" s="56"/>
      <c r="K53" s="57"/>
      <c r="L53" s="58">
        <f t="shared" si="1"/>
        <v>0</v>
      </c>
    </row>
    <row r="54" spans="1:12" ht="21" customHeight="1">
      <c r="A54" s="230" t="s">
        <v>108</v>
      </c>
      <c r="B54" s="228"/>
      <c r="C54" s="228"/>
      <c r="D54" s="228"/>
      <c r="E54" s="229"/>
      <c r="F54" s="10">
        <v>171</v>
      </c>
      <c r="G54" s="59">
        <f>SUM(G55:G56)</f>
        <v>0</v>
      </c>
      <c r="H54" s="60">
        <f>SUM(H55:H56)</f>
        <v>0</v>
      </c>
      <c r="I54" s="58">
        <f t="shared" si="0"/>
        <v>0</v>
      </c>
      <c r="J54" s="59">
        <f>SUM(J55:J56)</f>
        <v>0</v>
      </c>
      <c r="K54" s="60">
        <f>SUM(K55:K56)</f>
        <v>0</v>
      </c>
      <c r="L54" s="58">
        <f t="shared" si="1"/>
        <v>0</v>
      </c>
    </row>
    <row r="55" spans="1:12" ht="12.75">
      <c r="A55" s="227" t="s">
        <v>27</v>
      </c>
      <c r="B55" s="228"/>
      <c r="C55" s="228"/>
      <c r="D55" s="228"/>
      <c r="E55" s="229"/>
      <c r="F55" s="10">
        <v>172</v>
      </c>
      <c r="G55" s="56"/>
      <c r="H55" s="57"/>
      <c r="I55" s="58">
        <f t="shared" si="0"/>
        <v>0</v>
      </c>
      <c r="J55" s="56"/>
      <c r="K55" s="57"/>
      <c r="L55" s="58">
        <f t="shared" si="1"/>
        <v>0</v>
      </c>
    </row>
    <row r="56" spans="1:12" ht="12.75">
      <c r="A56" s="260" t="s">
        <v>28</v>
      </c>
      <c r="B56" s="236"/>
      <c r="C56" s="236"/>
      <c r="D56" s="236"/>
      <c r="E56" s="243"/>
      <c r="F56" s="11">
        <v>173</v>
      </c>
      <c r="G56" s="61"/>
      <c r="H56" s="62"/>
      <c r="I56" s="63">
        <f t="shared" si="0"/>
        <v>0</v>
      </c>
      <c r="J56" s="61"/>
      <c r="K56" s="62"/>
      <c r="L56" s="63">
        <f t="shared" si="1"/>
        <v>0</v>
      </c>
    </row>
    <row r="57" spans="1:12" ht="21" customHeight="1">
      <c r="A57" s="261" t="s">
        <v>109</v>
      </c>
      <c r="B57" s="262"/>
      <c r="C57" s="262"/>
      <c r="D57" s="262"/>
      <c r="E57" s="263"/>
      <c r="F57" s="140">
        <v>174</v>
      </c>
      <c r="G57" s="141">
        <f>G58+G62</f>
        <v>-10877207.459999999</v>
      </c>
      <c r="H57" s="142">
        <f>H58+H62</f>
        <v>-207209102.93</v>
      </c>
      <c r="I57" s="143">
        <f t="shared" si="0"/>
        <v>-218086310.39000002</v>
      </c>
      <c r="J57" s="141">
        <f>J58+J62</f>
        <v>-17613581.97</v>
      </c>
      <c r="K57" s="142">
        <f>K58+K62</f>
        <v>-228404143.42000002</v>
      </c>
      <c r="L57" s="143">
        <f t="shared" si="1"/>
        <v>-246017725.39000002</v>
      </c>
    </row>
    <row r="58" spans="1:12" ht="12.75">
      <c r="A58" s="227" t="s">
        <v>110</v>
      </c>
      <c r="B58" s="228"/>
      <c r="C58" s="228"/>
      <c r="D58" s="228"/>
      <c r="E58" s="229"/>
      <c r="F58" s="10">
        <v>175</v>
      </c>
      <c r="G58" s="59">
        <f>SUM(G59:G61)</f>
        <v>-5302014.88</v>
      </c>
      <c r="H58" s="60">
        <f>SUM(H59:H61)</f>
        <v>-52677095.349999994</v>
      </c>
      <c r="I58" s="58">
        <f t="shared" si="0"/>
        <v>-57979110.23</v>
      </c>
      <c r="J58" s="59">
        <f>SUM(J59:J61)</f>
        <v>-5796600.04</v>
      </c>
      <c r="K58" s="60">
        <f>SUM(K59:K61)</f>
        <v>-62696785.480000004</v>
      </c>
      <c r="L58" s="58">
        <f t="shared" si="1"/>
        <v>-68493385.52000001</v>
      </c>
    </row>
    <row r="59" spans="1:12" ht="12.75">
      <c r="A59" s="227" t="s">
        <v>29</v>
      </c>
      <c r="B59" s="228"/>
      <c r="C59" s="228"/>
      <c r="D59" s="228"/>
      <c r="E59" s="229"/>
      <c r="F59" s="10">
        <v>176</v>
      </c>
      <c r="G59" s="56">
        <v>-3725396.89</v>
      </c>
      <c r="H59" s="57">
        <v>-40323923.12</v>
      </c>
      <c r="I59" s="58">
        <f t="shared" si="0"/>
        <v>-44049320.01</v>
      </c>
      <c r="J59" s="56">
        <v>-3303970.92</v>
      </c>
      <c r="K59" s="57">
        <v>-44424746.22</v>
      </c>
      <c r="L59" s="58">
        <f t="shared" si="1"/>
        <v>-47728717.14</v>
      </c>
    </row>
    <row r="60" spans="1:12" ht="12.75">
      <c r="A60" s="227" t="s">
        <v>30</v>
      </c>
      <c r="B60" s="228"/>
      <c r="C60" s="228"/>
      <c r="D60" s="228"/>
      <c r="E60" s="229"/>
      <c r="F60" s="10">
        <v>177</v>
      </c>
      <c r="G60" s="56">
        <v>-1576617.99</v>
      </c>
      <c r="H60" s="57">
        <v>-12353172.23</v>
      </c>
      <c r="I60" s="58">
        <f t="shared" si="0"/>
        <v>-13929790.22</v>
      </c>
      <c r="J60" s="56">
        <v>-2492629.12</v>
      </c>
      <c r="K60" s="57">
        <v>-18272039.26</v>
      </c>
      <c r="L60" s="58">
        <f t="shared" si="1"/>
        <v>-20764668.380000003</v>
      </c>
    </row>
    <row r="61" spans="1:12" ht="12.75">
      <c r="A61" s="227" t="s">
        <v>31</v>
      </c>
      <c r="B61" s="228"/>
      <c r="C61" s="228"/>
      <c r="D61" s="228"/>
      <c r="E61" s="229"/>
      <c r="F61" s="10">
        <v>178</v>
      </c>
      <c r="G61" s="56"/>
      <c r="H61" s="57"/>
      <c r="I61" s="58">
        <f t="shared" si="0"/>
        <v>0</v>
      </c>
      <c r="J61" s="56"/>
      <c r="K61" s="57"/>
      <c r="L61" s="58">
        <f t="shared" si="1"/>
        <v>0</v>
      </c>
    </row>
    <row r="62" spans="1:12" ht="24" customHeight="1">
      <c r="A62" s="227" t="s">
        <v>111</v>
      </c>
      <c r="B62" s="228"/>
      <c r="C62" s="228"/>
      <c r="D62" s="228"/>
      <c r="E62" s="229"/>
      <c r="F62" s="10">
        <v>179</v>
      </c>
      <c r="G62" s="59">
        <f>SUM(G63:G65)</f>
        <v>-5575192.579999999</v>
      </c>
      <c r="H62" s="60">
        <f>SUM(H63:H65)</f>
        <v>-154532007.58</v>
      </c>
      <c r="I62" s="58">
        <f t="shared" si="0"/>
        <v>-160107200.16000003</v>
      </c>
      <c r="J62" s="59">
        <f>SUM(J63:J65)</f>
        <v>-11816981.93</v>
      </c>
      <c r="K62" s="60">
        <f>SUM(K63:K65)</f>
        <v>-165707357.94</v>
      </c>
      <c r="L62" s="58">
        <f t="shared" si="1"/>
        <v>-177524339.87</v>
      </c>
    </row>
    <row r="63" spans="1:12" ht="12.75">
      <c r="A63" s="227" t="s">
        <v>32</v>
      </c>
      <c r="B63" s="228"/>
      <c r="C63" s="228"/>
      <c r="D63" s="228"/>
      <c r="E63" s="229"/>
      <c r="F63" s="10">
        <v>180</v>
      </c>
      <c r="G63" s="56">
        <v>-434257.11</v>
      </c>
      <c r="H63" s="57">
        <v>-11570664.32</v>
      </c>
      <c r="I63" s="58">
        <f t="shared" si="0"/>
        <v>-12004921.43</v>
      </c>
      <c r="J63" s="56">
        <v>-407649.1</v>
      </c>
      <c r="K63" s="57">
        <v>-10998214.51</v>
      </c>
      <c r="L63" s="58">
        <f t="shared" si="1"/>
        <v>-11405863.61</v>
      </c>
    </row>
    <row r="64" spans="1:12" ht="12.75">
      <c r="A64" s="227" t="s">
        <v>47</v>
      </c>
      <c r="B64" s="228"/>
      <c r="C64" s="228"/>
      <c r="D64" s="228"/>
      <c r="E64" s="229"/>
      <c r="F64" s="10">
        <v>181</v>
      </c>
      <c r="G64" s="56">
        <v>-10352252.92</v>
      </c>
      <c r="H64" s="57">
        <v>-79499471.05</v>
      </c>
      <c r="I64" s="58">
        <f t="shared" si="0"/>
        <v>-89851723.97</v>
      </c>
      <c r="J64" s="56">
        <v>-11755727.33</v>
      </c>
      <c r="K64" s="57">
        <v>-87787180.29</v>
      </c>
      <c r="L64" s="58">
        <f t="shared" si="1"/>
        <v>-99542907.62</v>
      </c>
    </row>
    <row r="65" spans="1:12" ht="12.75">
      <c r="A65" s="227" t="s">
        <v>48</v>
      </c>
      <c r="B65" s="228"/>
      <c r="C65" s="228"/>
      <c r="D65" s="228"/>
      <c r="E65" s="229"/>
      <c r="F65" s="10">
        <v>182</v>
      </c>
      <c r="G65" s="56">
        <v>5211317.45</v>
      </c>
      <c r="H65" s="57">
        <v>-63461872.21</v>
      </c>
      <c r="I65" s="58">
        <f t="shared" si="0"/>
        <v>-58250554.76</v>
      </c>
      <c r="J65" s="56">
        <v>346394.5</v>
      </c>
      <c r="K65" s="57">
        <v>-66921963.14</v>
      </c>
      <c r="L65" s="58">
        <f t="shared" si="1"/>
        <v>-66575568.64</v>
      </c>
    </row>
    <row r="66" spans="1:12" ht="12.75">
      <c r="A66" s="230" t="s">
        <v>112</v>
      </c>
      <c r="B66" s="228"/>
      <c r="C66" s="228"/>
      <c r="D66" s="228"/>
      <c r="E66" s="229"/>
      <c r="F66" s="10">
        <v>183</v>
      </c>
      <c r="G66" s="59">
        <f>SUM(G67:G73)</f>
        <v>-11902268.629999999</v>
      </c>
      <c r="H66" s="60">
        <f>SUM(H67:H73)</f>
        <v>-55744310.33</v>
      </c>
      <c r="I66" s="58">
        <f t="shared" si="0"/>
        <v>-67646578.96</v>
      </c>
      <c r="J66" s="59">
        <f>SUM(J67:J73)</f>
        <v>-18350719.68</v>
      </c>
      <c r="K66" s="60">
        <f>SUM(K67:K73)</f>
        <v>-17217563.4</v>
      </c>
      <c r="L66" s="58">
        <f t="shared" si="1"/>
        <v>-35568283.08</v>
      </c>
    </row>
    <row r="67" spans="1:12" ht="21" customHeight="1">
      <c r="A67" s="227" t="s">
        <v>220</v>
      </c>
      <c r="B67" s="228"/>
      <c r="C67" s="228"/>
      <c r="D67" s="228"/>
      <c r="E67" s="229"/>
      <c r="F67" s="10">
        <v>184</v>
      </c>
      <c r="G67" s="56"/>
      <c r="H67" s="57"/>
      <c r="I67" s="58">
        <f t="shared" si="0"/>
        <v>0</v>
      </c>
      <c r="J67" s="56"/>
      <c r="K67" s="57"/>
      <c r="L67" s="58">
        <f t="shared" si="1"/>
        <v>0</v>
      </c>
    </row>
    <row r="68" spans="1:12" ht="12.75">
      <c r="A68" s="227" t="s">
        <v>49</v>
      </c>
      <c r="B68" s="228"/>
      <c r="C68" s="228"/>
      <c r="D68" s="228"/>
      <c r="E68" s="229"/>
      <c r="F68" s="10">
        <v>185</v>
      </c>
      <c r="G68" s="56"/>
      <c r="H68" s="57"/>
      <c r="I68" s="58">
        <f t="shared" si="0"/>
        <v>0</v>
      </c>
      <c r="J68" s="56"/>
      <c r="K68" s="57">
        <v>-38794.52</v>
      </c>
      <c r="L68" s="58">
        <f t="shared" si="1"/>
        <v>-38794.52</v>
      </c>
    </row>
    <row r="69" spans="1:12" ht="12.75">
      <c r="A69" s="227" t="s">
        <v>205</v>
      </c>
      <c r="B69" s="228"/>
      <c r="C69" s="228"/>
      <c r="D69" s="228"/>
      <c r="E69" s="229"/>
      <c r="F69" s="10">
        <v>186</v>
      </c>
      <c r="G69" s="56">
        <v>-10624798</v>
      </c>
      <c r="H69" s="57">
        <v>-27382762.43</v>
      </c>
      <c r="I69" s="58">
        <f t="shared" si="0"/>
        <v>-38007560.43</v>
      </c>
      <c r="J69" s="56"/>
      <c r="K69" s="57">
        <v>-219948.6</v>
      </c>
      <c r="L69" s="58">
        <f t="shared" si="1"/>
        <v>-219948.6</v>
      </c>
    </row>
    <row r="70" spans="1:12" ht="23.25" customHeight="1">
      <c r="A70" s="227" t="s">
        <v>248</v>
      </c>
      <c r="B70" s="228"/>
      <c r="C70" s="228"/>
      <c r="D70" s="228"/>
      <c r="E70" s="229"/>
      <c r="F70" s="10">
        <v>187</v>
      </c>
      <c r="G70" s="56">
        <v>-2917028.51</v>
      </c>
      <c r="H70" s="57">
        <v>-338103.08</v>
      </c>
      <c r="I70" s="58">
        <f t="shared" si="0"/>
        <v>-3255131.59</v>
      </c>
      <c r="J70" s="56"/>
      <c r="K70" s="57">
        <v>-202825.84</v>
      </c>
      <c r="L70" s="58">
        <f t="shared" si="1"/>
        <v>-202825.84</v>
      </c>
    </row>
    <row r="71" spans="1:12" ht="19.5" customHeight="1">
      <c r="A71" s="227" t="s">
        <v>249</v>
      </c>
      <c r="B71" s="228"/>
      <c r="C71" s="228"/>
      <c r="D71" s="228"/>
      <c r="E71" s="229"/>
      <c r="F71" s="10">
        <v>188</v>
      </c>
      <c r="G71" s="56">
        <v>-198648.9</v>
      </c>
      <c r="H71" s="57">
        <v>-284601.75</v>
      </c>
      <c r="I71" s="58">
        <f t="shared" si="0"/>
        <v>-483250.65</v>
      </c>
      <c r="J71" s="56">
        <v>-4063550.68</v>
      </c>
      <c r="K71" s="57">
        <v>-3497718.84</v>
      </c>
      <c r="L71" s="58">
        <f t="shared" si="1"/>
        <v>-7561269.52</v>
      </c>
    </row>
    <row r="72" spans="1:12" ht="12.75">
      <c r="A72" s="227" t="s">
        <v>251</v>
      </c>
      <c r="B72" s="228"/>
      <c r="C72" s="228"/>
      <c r="D72" s="228"/>
      <c r="E72" s="229"/>
      <c r="F72" s="10">
        <v>189</v>
      </c>
      <c r="G72" s="56">
        <v>1954257.3</v>
      </c>
      <c r="H72" s="57">
        <v>2600907.49</v>
      </c>
      <c r="I72" s="58">
        <f aca="true" t="shared" si="2" ref="I72:I99">G72+H72</f>
        <v>4555164.79</v>
      </c>
      <c r="J72" s="56">
        <v>-14169375</v>
      </c>
      <c r="K72" s="57">
        <v>-6004513.15</v>
      </c>
      <c r="L72" s="58">
        <f aca="true" t="shared" si="3" ref="L72:L99">J72+K72</f>
        <v>-20173888.15</v>
      </c>
    </row>
    <row r="73" spans="1:12" ht="12.75">
      <c r="A73" s="227" t="s">
        <v>250</v>
      </c>
      <c r="B73" s="228"/>
      <c r="C73" s="228"/>
      <c r="D73" s="228"/>
      <c r="E73" s="229"/>
      <c r="F73" s="10">
        <v>190</v>
      </c>
      <c r="G73" s="56">
        <v>-116050.52</v>
      </c>
      <c r="H73" s="57">
        <v>-30339750.56</v>
      </c>
      <c r="I73" s="58">
        <f t="shared" si="2"/>
        <v>-30455801.08</v>
      </c>
      <c r="J73" s="56">
        <v>-117794</v>
      </c>
      <c r="K73" s="57">
        <v>-7253762.45</v>
      </c>
      <c r="L73" s="58">
        <f t="shared" si="3"/>
        <v>-7371556.45</v>
      </c>
    </row>
    <row r="74" spans="1:12" ht="24.75" customHeight="1">
      <c r="A74" s="230" t="s">
        <v>113</v>
      </c>
      <c r="B74" s="228"/>
      <c r="C74" s="228"/>
      <c r="D74" s="228"/>
      <c r="E74" s="229"/>
      <c r="F74" s="10">
        <v>191</v>
      </c>
      <c r="G74" s="59">
        <f>SUM(G75:G76)</f>
        <v>-50172.49</v>
      </c>
      <c r="H74" s="60">
        <f>SUM(H75:H76)</f>
        <v>-17693971.52</v>
      </c>
      <c r="I74" s="58">
        <f t="shared" si="2"/>
        <v>-17744144.009999998</v>
      </c>
      <c r="J74" s="59">
        <f>SUM(J75:J76)</f>
        <v>-62540.31</v>
      </c>
      <c r="K74" s="60">
        <f>SUM(K75:K76)</f>
        <v>-17180385.74</v>
      </c>
      <c r="L74" s="58">
        <f t="shared" si="3"/>
        <v>-17242926.049999997</v>
      </c>
    </row>
    <row r="75" spans="1:12" ht="12.75">
      <c r="A75" s="227" t="s">
        <v>50</v>
      </c>
      <c r="B75" s="228"/>
      <c r="C75" s="228"/>
      <c r="D75" s="228"/>
      <c r="E75" s="229"/>
      <c r="F75" s="10">
        <v>192</v>
      </c>
      <c r="G75" s="56"/>
      <c r="H75" s="57"/>
      <c r="I75" s="58">
        <f t="shared" si="2"/>
        <v>0</v>
      </c>
      <c r="J75" s="56"/>
      <c r="K75" s="57"/>
      <c r="L75" s="58">
        <f t="shared" si="3"/>
        <v>0</v>
      </c>
    </row>
    <row r="76" spans="1:12" ht="12.75">
      <c r="A76" s="227" t="s">
        <v>51</v>
      </c>
      <c r="B76" s="228"/>
      <c r="C76" s="228"/>
      <c r="D76" s="228"/>
      <c r="E76" s="229"/>
      <c r="F76" s="10">
        <v>193</v>
      </c>
      <c r="G76" s="56">
        <v>-50172.49</v>
      </c>
      <c r="H76" s="57">
        <v>-17693971.52</v>
      </c>
      <c r="I76" s="58">
        <f t="shared" si="2"/>
        <v>-17744144.009999998</v>
      </c>
      <c r="J76" s="56">
        <v>-62540.31</v>
      </c>
      <c r="K76" s="57">
        <v>-17180385.74</v>
      </c>
      <c r="L76" s="58">
        <f t="shared" si="3"/>
        <v>-17242926.049999997</v>
      </c>
    </row>
    <row r="77" spans="1:12" ht="12.75">
      <c r="A77" s="230" t="s">
        <v>59</v>
      </c>
      <c r="B77" s="228"/>
      <c r="C77" s="228"/>
      <c r="D77" s="228"/>
      <c r="E77" s="229"/>
      <c r="F77" s="10">
        <v>194</v>
      </c>
      <c r="G77" s="56"/>
      <c r="H77" s="57">
        <v>-32346.46</v>
      </c>
      <c r="I77" s="58">
        <f t="shared" si="2"/>
        <v>-32346.46</v>
      </c>
      <c r="J77" s="56"/>
      <c r="K77" s="57">
        <v>-315128.83</v>
      </c>
      <c r="L77" s="58">
        <f t="shared" si="3"/>
        <v>-315128.83</v>
      </c>
    </row>
    <row r="78" spans="1:12" ht="48" customHeight="1">
      <c r="A78" s="230" t="s">
        <v>357</v>
      </c>
      <c r="B78" s="228"/>
      <c r="C78" s="228"/>
      <c r="D78" s="228"/>
      <c r="E78" s="229"/>
      <c r="F78" s="10">
        <v>195</v>
      </c>
      <c r="G78" s="59">
        <f>G7+G16+G30+G31+G32+G33+G42+G50+G54+G57+G66+G74+G77</f>
        <v>-3943661.519999996</v>
      </c>
      <c r="H78" s="60">
        <f>H7+H16+H30+H31+H32+H33+H42+H50+H54+H57+H66+H74+H77</f>
        <v>42372097.23999996</v>
      </c>
      <c r="I78" s="58">
        <f t="shared" si="2"/>
        <v>38428435.71999996</v>
      </c>
      <c r="J78" s="59">
        <f>J7+J16+J30+J31+J32+J33+J42+J50+J54+J57+J66+J74+J77</f>
        <v>-6203745.530000006</v>
      </c>
      <c r="K78" s="60">
        <f>K7+K16+K30+K31+K32+K33+K42+K50+K54+K57+K66+K74+K77</f>
        <v>41779308.04000005</v>
      </c>
      <c r="L78" s="58">
        <f t="shared" si="3"/>
        <v>35575562.51000004</v>
      </c>
    </row>
    <row r="79" spans="1:12" ht="12.75">
      <c r="A79" s="230" t="s">
        <v>114</v>
      </c>
      <c r="B79" s="228"/>
      <c r="C79" s="228"/>
      <c r="D79" s="228"/>
      <c r="E79" s="229"/>
      <c r="F79" s="10">
        <v>196</v>
      </c>
      <c r="G79" s="59">
        <f>SUM(G80:G81)</f>
        <v>788732.31</v>
      </c>
      <c r="H79" s="60">
        <f>SUM(H80:H81)</f>
        <v>-8474419.46</v>
      </c>
      <c r="I79" s="58">
        <f t="shared" si="2"/>
        <v>-7685687.15</v>
      </c>
      <c r="J79" s="59">
        <f>SUM(J80:J81)</f>
        <v>1240749.24</v>
      </c>
      <c r="K79" s="60">
        <f>SUM(K80:K81)</f>
        <v>-8355861.61</v>
      </c>
      <c r="L79" s="58">
        <f t="shared" si="3"/>
        <v>-7115112.37</v>
      </c>
    </row>
    <row r="80" spans="1:12" ht="12.75">
      <c r="A80" s="227" t="s">
        <v>52</v>
      </c>
      <c r="B80" s="228"/>
      <c r="C80" s="228"/>
      <c r="D80" s="228"/>
      <c r="E80" s="229"/>
      <c r="F80" s="10">
        <v>197</v>
      </c>
      <c r="G80" s="56">
        <v>788732.31</v>
      </c>
      <c r="H80" s="57">
        <v>-8474419.46</v>
      </c>
      <c r="I80" s="58">
        <f t="shared" si="2"/>
        <v>-7685687.15</v>
      </c>
      <c r="J80" s="56">
        <v>1240749.24</v>
      </c>
      <c r="K80" s="57">
        <v>-8355861.61</v>
      </c>
      <c r="L80" s="58">
        <f t="shared" si="3"/>
        <v>-7115112.37</v>
      </c>
    </row>
    <row r="81" spans="1:12" ht="12.75">
      <c r="A81" s="227" t="s">
        <v>53</v>
      </c>
      <c r="B81" s="228"/>
      <c r="C81" s="228"/>
      <c r="D81" s="228"/>
      <c r="E81" s="229"/>
      <c r="F81" s="10">
        <v>198</v>
      </c>
      <c r="G81" s="56"/>
      <c r="H81" s="57"/>
      <c r="I81" s="58">
        <f t="shared" si="2"/>
        <v>0</v>
      </c>
      <c r="J81" s="56"/>
      <c r="K81" s="57"/>
      <c r="L81" s="58">
        <f t="shared" si="3"/>
        <v>0</v>
      </c>
    </row>
    <row r="82" spans="1:12" ht="21" customHeight="1">
      <c r="A82" s="230" t="s">
        <v>207</v>
      </c>
      <c r="B82" s="228"/>
      <c r="C82" s="228"/>
      <c r="D82" s="228"/>
      <c r="E82" s="229"/>
      <c r="F82" s="10">
        <v>199</v>
      </c>
      <c r="G82" s="59">
        <f>G78+G79</f>
        <v>-3154929.209999996</v>
      </c>
      <c r="H82" s="60">
        <f>H78+H79</f>
        <v>33897677.77999996</v>
      </c>
      <c r="I82" s="58">
        <f t="shared" si="2"/>
        <v>30742748.56999996</v>
      </c>
      <c r="J82" s="59">
        <f>J78+J79</f>
        <v>-4962996.290000006</v>
      </c>
      <c r="K82" s="60">
        <f>K78+K79</f>
        <v>33423446.43000005</v>
      </c>
      <c r="L82" s="58">
        <f>J82+K82</f>
        <v>28460450.140000045</v>
      </c>
    </row>
    <row r="83" spans="1:12" ht="12.75">
      <c r="A83" s="230" t="s">
        <v>252</v>
      </c>
      <c r="B83" s="231"/>
      <c r="C83" s="231"/>
      <c r="D83" s="231"/>
      <c r="E83" s="232"/>
      <c r="F83" s="10">
        <v>200</v>
      </c>
      <c r="G83" s="56"/>
      <c r="H83" s="57"/>
      <c r="I83" s="58">
        <f t="shared" si="2"/>
        <v>0</v>
      </c>
      <c r="J83" s="56"/>
      <c r="K83" s="57"/>
      <c r="L83" s="58">
        <f t="shared" si="3"/>
        <v>0</v>
      </c>
    </row>
    <row r="84" spans="1:12" ht="12.75">
      <c r="A84" s="230" t="s">
        <v>253</v>
      </c>
      <c r="B84" s="231"/>
      <c r="C84" s="231"/>
      <c r="D84" s="231"/>
      <c r="E84" s="232"/>
      <c r="F84" s="10">
        <v>201</v>
      </c>
      <c r="G84" s="56"/>
      <c r="H84" s="57"/>
      <c r="I84" s="58">
        <f t="shared" si="2"/>
        <v>0</v>
      </c>
      <c r="J84" s="56"/>
      <c r="K84" s="57"/>
      <c r="L84" s="58">
        <f t="shared" si="3"/>
        <v>0</v>
      </c>
    </row>
    <row r="85" spans="1:12" ht="12.75">
      <c r="A85" s="230" t="s">
        <v>258</v>
      </c>
      <c r="B85" s="231"/>
      <c r="C85" s="231"/>
      <c r="D85" s="231"/>
      <c r="E85" s="231"/>
      <c r="F85" s="10">
        <v>202</v>
      </c>
      <c r="G85" s="56">
        <f>+G7+G16+G30+G31+G32+G81</f>
        <v>113272856.15</v>
      </c>
      <c r="H85" s="56">
        <f>+H7+H16+H30+H31+H32+H81</f>
        <v>570367303.51</v>
      </c>
      <c r="I85" s="64">
        <f>IF((G85+H85)=(I7+I16+I30+I31+I32+I81),(G85+H85),FALSE)</f>
        <v>683640159.66</v>
      </c>
      <c r="J85" s="56">
        <f>+J7+J16+J30+J31+J32+J81</f>
        <v>100712907.24999999</v>
      </c>
      <c r="K85" s="57">
        <f>+K7+K16+K30+K31+K32+K81</f>
        <v>560425014.7900001</v>
      </c>
      <c r="L85" s="64">
        <f>IF((J85+K85)=(L7+L16+L30+L31+L32+L81),(J85+K85),FALSE)</f>
        <v>661137922.0400001</v>
      </c>
    </row>
    <row r="86" spans="1:12" ht="12.75">
      <c r="A86" s="230" t="s">
        <v>259</v>
      </c>
      <c r="B86" s="231"/>
      <c r="C86" s="231"/>
      <c r="D86" s="231"/>
      <c r="E86" s="231"/>
      <c r="F86" s="10">
        <v>203</v>
      </c>
      <c r="G86" s="56">
        <f>+G33+G42+G50+G54+G57+G66+G74+G77+G80</f>
        <v>-116427785.35999998</v>
      </c>
      <c r="H86" s="56">
        <f>+H33+H42+H50+H54+H57+H66+H74+H77+H80</f>
        <v>-536469625.72999996</v>
      </c>
      <c r="I86" s="64">
        <f>IF((G86+H86)=(I33+I42+I50+I54+I57+I66+I74+I77+I80),(G86+H86),FALSE)</f>
        <v>-652897411.0899999</v>
      </c>
      <c r="J86" s="56">
        <f>+J33+J42+J50+J54+J57+J66+J74+J77+J80</f>
        <v>-105675903.54</v>
      </c>
      <c r="K86" s="57">
        <f>+K33+K42+K50+K54+K57+K66+K74+K77+K80</f>
        <v>-527001568.35999995</v>
      </c>
      <c r="L86" s="64">
        <f>IF((J86+K86)=(L33+L42+L50+L54+L57+L66+L74+L77+L80),(J86+K86),FALSE)</f>
        <v>-632677471.9</v>
      </c>
    </row>
    <row r="87" spans="1:12" ht="12.75">
      <c r="A87" s="230" t="s">
        <v>208</v>
      </c>
      <c r="B87" s="228"/>
      <c r="C87" s="228"/>
      <c r="D87" s="228"/>
      <c r="E87" s="228"/>
      <c r="F87" s="10">
        <v>204</v>
      </c>
      <c r="G87" s="59">
        <f>SUM(G88:G94)-G95</f>
        <v>4129117.07</v>
      </c>
      <c r="H87" s="60">
        <f>SUM(H88:H94)-H95</f>
        <v>-13489946.17</v>
      </c>
      <c r="I87" s="58">
        <f t="shared" si="2"/>
        <v>-9360829.1</v>
      </c>
      <c r="J87" s="59">
        <f>SUM(J88:J94)-J95</f>
        <v>-2483525.67</v>
      </c>
      <c r="K87" s="60">
        <f>SUM(K88:K94)-K95</f>
        <v>-17732078.98</v>
      </c>
      <c r="L87" s="58">
        <f t="shared" si="3"/>
        <v>-20215604.65</v>
      </c>
    </row>
    <row r="88" spans="1:12" ht="19.5" customHeight="1">
      <c r="A88" s="227" t="s">
        <v>260</v>
      </c>
      <c r="B88" s="228"/>
      <c r="C88" s="228"/>
      <c r="D88" s="228"/>
      <c r="E88" s="228"/>
      <c r="F88" s="10">
        <v>205</v>
      </c>
      <c r="G88" s="56"/>
      <c r="H88" s="57"/>
      <c r="I88" s="58">
        <f t="shared" si="2"/>
        <v>0</v>
      </c>
      <c r="J88" s="56"/>
      <c r="K88" s="57"/>
      <c r="L88" s="58">
        <f t="shared" si="3"/>
        <v>0</v>
      </c>
    </row>
    <row r="89" spans="1:12" ht="23.25" customHeight="1">
      <c r="A89" s="227" t="s">
        <v>261</v>
      </c>
      <c r="B89" s="228"/>
      <c r="C89" s="228"/>
      <c r="D89" s="228"/>
      <c r="E89" s="228"/>
      <c r="F89" s="10">
        <v>206</v>
      </c>
      <c r="G89" s="56">
        <v>4129117.07</v>
      </c>
      <c r="H89" s="57">
        <v>-12152439.06</v>
      </c>
      <c r="I89" s="58">
        <f t="shared" si="2"/>
        <v>-8023321.99</v>
      </c>
      <c r="J89" s="56">
        <v>-2483525.67</v>
      </c>
      <c r="K89" s="57">
        <v>-18066455.76</v>
      </c>
      <c r="L89" s="58">
        <f t="shared" si="3"/>
        <v>-20549981.43</v>
      </c>
    </row>
    <row r="90" spans="1:12" ht="21.75" customHeight="1">
      <c r="A90" s="227" t="s">
        <v>262</v>
      </c>
      <c r="B90" s="228"/>
      <c r="C90" s="228"/>
      <c r="D90" s="228"/>
      <c r="E90" s="228"/>
      <c r="F90" s="10">
        <v>207</v>
      </c>
      <c r="G90" s="56"/>
      <c r="H90" s="57">
        <v>-1337507.11</v>
      </c>
      <c r="I90" s="58">
        <f t="shared" si="2"/>
        <v>-1337507.11</v>
      </c>
      <c r="J90" s="56"/>
      <c r="K90" s="57">
        <v>334376.78</v>
      </c>
      <c r="L90" s="58">
        <f t="shared" si="3"/>
        <v>334376.78</v>
      </c>
    </row>
    <row r="91" spans="1:12" ht="21" customHeight="1">
      <c r="A91" s="227" t="s">
        <v>263</v>
      </c>
      <c r="B91" s="228"/>
      <c r="C91" s="228"/>
      <c r="D91" s="228"/>
      <c r="E91" s="228"/>
      <c r="F91" s="10">
        <v>208</v>
      </c>
      <c r="G91" s="56"/>
      <c r="H91" s="57"/>
      <c r="I91" s="58">
        <f t="shared" si="2"/>
        <v>0</v>
      </c>
      <c r="J91" s="56"/>
      <c r="K91" s="57"/>
      <c r="L91" s="58">
        <f t="shared" si="3"/>
        <v>0</v>
      </c>
    </row>
    <row r="92" spans="1:12" ht="12.75">
      <c r="A92" s="227" t="s">
        <v>264</v>
      </c>
      <c r="B92" s="228"/>
      <c r="C92" s="228"/>
      <c r="D92" s="228"/>
      <c r="E92" s="228"/>
      <c r="F92" s="10">
        <v>209</v>
      </c>
      <c r="G92" s="56"/>
      <c r="H92" s="57"/>
      <c r="I92" s="58">
        <f t="shared" si="2"/>
        <v>0</v>
      </c>
      <c r="J92" s="56"/>
      <c r="K92" s="57"/>
      <c r="L92" s="58">
        <f t="shared" si="3"/>
        <v>0</v>
      </c>
    </row>
    <row r="93" spans="1:12" ht="22.5" customHeight="1">
      <c r="A93" s="227" t="s">
        <v>265</v>
      </c>
      <c r="B93" s="228"/>
      <c r="C93" s="228"/>
      <c r="D93" s="228"/>
      <c r="E93" s="228"/>
      <c r="F93" s="10">
        <v>210</v>
      </c>
      <c r="G93" s="56"/>
      <c r="H93" s="57"/>
      <c r="I93" s="58">
        <f t="shared" si="2"/>
        <v>0</v>
      </c>
      <c r="J93" s="56"/>
      <c r="K93" s="57"/>
      <c r="L93" s="58">
        <f t="shared" si="3"/>
        <v>0</v>
      </c>
    </row>
    <row r="94" spans="1:12" ht="12.75">
      <c r="A94" s="227" t="s">
        <v>266</v>
      </c>
      <c r="B94" s="228"/>
      <c r="C94" s="228"/>
      <c r="D94" s="228"/>
      <c r="E94" s="228"/>
      <c r="F94" s="10">
        <v>211</v>
      </c>
      <c r="G94" s="56"/>
      <c r="H94" s="57"/>
      <c r="I94" s="58">
        <f t="shared" si="2"/>
        <v>0</v>
      </c>
      <c r="J94" s="56"/>
      <c r="K94" s="57"/>
      <c r="L94" s="58">
        <f t="shared" si="3"/>
        <v>0</v>
      </c>
    </row>
    <row r="95" spans="1:12" ht="12.75">
      <c r="A95" s="227" t="s">
        <v>267</v>
      </c>
      <c r="B95" s="228"/>
      <c r="C95" s="228"/>
      <c r="D95" s="228"/>
      <c r="E95" s="228"/>
      <c r="F95" s="10">
        <v>212</v>
      </c>
      <c r="G95" s="56"/>
      <c r="H95" s="57"/>
      <c r="I95" s="58">
        <f t="shared" si="2"/>
        <v>0</v>
      </c>
      <c r="J95" s="56"/>
      <c r="K95" s="57"/>
      <c r="L95" s="58">
        <f t="shared" si="3"/>
        <v>0</v>
      </c>
    </row>
    <row r="96" spans="1:12" ht="12.75">
      <c r="A96" s="230" t="s">
        <v>206</v>
      </c>
      <c r="B96" s="228"/>
      <c r="C96" s="228"/>
      <c r="D96" s="228"/>
      <c r="E96" s="228"/>
      <c r="F96" s="10">
        <v>213</v>
      </c>
      <c r="G96" s="59">
        <f>G82+G87</f>
        <v>974187.8600000041</v>
      </c>
      <c r="H96" s="60">
        <f>H82+H87</f>
        <v>20407731.609999955</v>
      </c>
      <c r="I96" s="58">
        <f t="shared" si="2"/>
        <v>21381919.469999958</v>
      </c>
      <c r="J96" s="59">
        <f>J82+J87</f>
        <v>-7446521.960000006</v>
      </c>
      <c r="K96" s="60">
        <f>K82+K87</f>
        <v>15691367.450000051</v>
      </c>
      <c r="L96" s="58">
        <f t="shared" si="3"/>
        <v>8244845.490000046</v>
      </c>
    </row>
    <row r="97" spans="1:12" ht="12.75">
      <c r="A97" s="230" t="s">
        <v>252</v>
      </c>
      <c r="B97" s="231"/>
      <c r="C97" s="231"/>
      <c r="D97" s="231"/>
      <c r="E97" s="232"/>
      <c r="F97" s="10">
        <v>214</v>
      </c>
      <c r="G97" s="5"/>
      <c r="H97" s="6"/>
      <c r="I97" s="32">
        <f t="shared" si="2"/>
        <v>0</v>
      </c>
      <c r="J97" s="5"/>
      <c r="K97" s="6"/>
      <c r="L97" s="32">
        <f t="shared" si="3"/>
        <v>0</v>
      </c>
    </row>
    <row r="98" spans="1:12" ht="12.75">
      <c r="A98" s="230" t="s">
        <v>253</v>
      </c>
      <c r="B98" s="231"/>
      <c r="C98" s="231"/>
      <c r="D98" s="231"/>
      <c r="E98" s="232"/>
      <c r="F98" s="10">
        <v>215</v>
      </c>
      <c r="G98" s="5"/>
      <c r="H98" s="6"/>
      <c r="I98" s="32">
        <f t="shared" si="2"/>
        <v>0</v>
      </c>
      <c r="J98" s="5"/>
      <c r="K98" s="6"/>
      <c r="L98" s="32">
        <f t="shared" si="3"/>
        <v>0</v>
      </c>
    </row>
    <row r="99" spans="1:12" ht="12.75">
      <c r="A99" s="233" t="s">
        <v>291</v>
      </c>
      <c r="B99" s="236"/>
      <c r="C99" s="236"/>
      <c r="D99" s="236"/>
      <c r="E99" s="236"/>
      <c r="F99" s="11">
        <v>216</v>
      </c>
      <c r="G99" s="7">
        <v>0</v>
      </c>
      <c r="H99" s="8">
        <v>0</v>
      </c>
      <c r="I99" s="33">
        <f t="shared" si="2"/>
        <v>0</v>
      </c>
      <c r="J99" s="7">
        <v>0</v>
      </c>
      <c r="K99" s="8">
        <v>0</v>
      </c>
      <c r="L99" s="33">
        <f t="shared" si="3"/>
        <v>0</v>
      </c>
    </row>
    <row r="100" spans="1:12" ht="12.75">
      <c r="A100" s="259" t="s">
        <v>369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87:L96 I71:L73 I79:L81 I41:K66 I21:L23 I36:L38 L20 I20:K20 I19:K19" formula="1"/>
    <ignoredError sqref="I74:L78 I24:L35 I7:K18 I83:L86 I82:L82" formula="1" formulaRange="1"/>
    <ignoredError sqref="H74:H78 H24:H35 G7:H18 L7:L18" formulaRange="1"/>
    <ignoredError sqref="G82:H82 G83:H86" unlockedFormula="1"/>
    <ignoredError sqref="I83:L86 I82:L8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1">
      <selection activeCell="K85" sqref="K85"/>
    </sheetView>
  </sheetViews>
  <sheetFormatPr defaultColWidth="9.140625" defaultRowHeight="12.75"/>
  <cols>
    <col min="1" max="4" width="9.140625" style="28" customWidth="1"/>
    <col min="5" max="5" width="22.421875" style="28" customWidth="1"/>
    <col min="6" max="16384" width="9.140625" style="28" customWidth="1"/>
  </cols>
  <sheetData>
    <row r="1" spans="1:12" ht="15.75">
      <c r="A1" s="25" t="s">
        <v>368</v>
      </c>
      <c r="B1" s="36"/>
      <c r="C1" s="36"/>
      <c r="D1" s="36"/>
      <c r="E1" s="36"/>
      <c r="F1" s="36"/>
      <c r="G1" s="36"/>
      <c r="H1" s="37"/>
      <c r="I1" s="37"/>
      <c r="J1" s="38"/>
      <c r="K1" s="39"/>
      <c r="L1" s="40"/>
    </row>
    <row r="2" spans="1:12" ht="12.75">
      <c r="A2" s="257" t="s">
        <v>398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2.75">
      <c r="A3" s="137"/>
      <c r="B3" s="136"/>
      <c r="C3" s="136"/>
      <c r="D3" s="138"/>
      <c r="E3" s="138"/>
      <c r="F3" s="138"/>
      <c r="G3" s="138"/>
      <c r="H3" s="138"/>
      <c r="I3" s="139"/>
      <c r="J3" s="139"/>
      <c r="K3" s="265" t="s">
        <v>58</v>
      </c>
      <c r="L3" s="265"/>
    </row>
    <row r="4" spans="1:12" ht="12.75" customHeight="1">
      <c r="A4" s="253" t="s">
        <v>2</v>
      </c>
      <c r="B4" s="254"/>
      <c r="C4" s="254"/>
      <c r="D4" s="254"/>
      <c r="E4" s="254"/>
      <c r="F4" s="253" t="s">
        <v>221</v>
      </c>
      <c r="G4" s="253" t="s">
        <v>365</v>
      </c>
      <c r="H4" s="254"/>
      <c r="I4" s="254"/>
      <c r="J4" s="253" t="s">
        <v>366</v>
      </c>
      <c r="K4" s="254"/>
      <c r="L4" s="254"/>
    </row>
    <row r="5" spans="1:12" ht="12.75">
      <c r="A5" s="254"/>
      <c r="B5" s="254"/>
      <c r="C5" s="254"/>
      <c r="D5" s="254"/>
      <c r="E5" s="254"/>
      <c r="F5" s="254"/>
      <c r="G5" s="34" t="s">
        <v>353</v>
      </c>
      <c r="H5" s="34" t="s">
        <v>354</v>
      </c>
      <c r="I5" s="34" t="s">
        <v>355</v>
      </c>
      <c r="J5" s="34" t="s">
        <v>353</v>
      </c>
      <c r="K5" s="34" t="s">
        <v>354</v>
      </c>
      <c r="L5" s="34" t="s">
        <v>355</v>
      </c>
    </row>
    <row r="6" spans="1:12" ht="12.75">
      <c r="A6" s="253">
        <v>1</v>
      </c>
      <c r="B6" s="253"/>
      <c r="C6" s="253"/>
      <c r="D6" s="253"/>
      <c r="E6" s="253"/>
      <c r="F6" s="35">
        <v>2</v>
      </c>
      <c r="G6" s="35">
        <v>3</v>
      </c>
      <c r="H6" s="35">
        <v>4</v>
      </c>
      <c r="I6" s="35" t="s">
        <v>56</v>
      </c>
      <c r="J6" s="35">
        <v>6</v>
      </c>
      <c r="K6" s="35">
        <v>7</v>
      </c>
      <c r="L6" s="35" t="s">
        <v>57</v>
      </c>
    </row>
    <row r="7" spans="1:12" ht="12.75">
      <c r="A7" s="241" t="s">
        <v>99</v>
      </c>
      <c r="B7" s="242"/>
      <c r="C7" s="242"/>
      <c r="D7" s="242"/>
      <c r="E7" s="248"/>
      <c r="F7" s="9">
        <v>124</v>
      </c>
      <c r="G7" s="53">
        <f>SUM(G8:G15)</f>
        <v>164491754.24</v>
      </c>
      <c r="H7" s="54">
        <f>SUM(H8:H15)</f>
        <v>941268963.6500001</v>
      </c>
      <c r="I7" s="55">
        <f>G7+H7</f>
        <v>1105760717.89</v>
      </c>
      <c r="J7" s="53">
        <f>SUM(J8:J15)</f>
        <v>170253352.21999997</v>
      </c>
      <c r="K7" s="54">
        <f>SUM(K8:K15)</f>
        <v>880255325.19</v>
      </c>
      <c r="L7" s="55">
        <f>J7+K7</f>
        <v>1050508677.4100001</v>
      </c>
    </row>
    <row r="8" spans="1:12" ht="12.75">
      <c r="A8" s="227" t="s">
        <v>196</v>
      </c>
      <c r="B8" s="228"/>
      <c r="C8" s="228"/>
      <c r="D8" s="228"/>
      <c r="E8" s="229"/>
      <c r="F8" s="10">
        <v>125</v>
      </c>
      <c r="G8" s="56">
        <v>164772040.17</v>
      </c>
      <c r="H8" s="57">
        <v>1505285475.44</v>
      </c>
      <c r="I8" s="58">
        <f aca="true" t="shared" si="0" ref="I8:I71">G8+H8</f>
        <v>1670057515.6100001</v>
      </c>
      <c r="J8" s="56">
        <v>169771797.79</v>
      </c>
      <c r="K8" s="57">
        <v>1441357470.73</v>
      </c>
      <c r="L8" s="58">
        <f aca="true" t="shared" si="1" ref="L8:L71">J8+K8</f>
        <v>1611129268.52</v>
      </c>
    </row>
    <row r="9" spans="1:12" ht="12.75">
      <c r="A9" s="227" t="s">
        <v>197</v>
      </c>
      <c r="B9" s="228"/>
      <c r="C9" s="228"/>
      <c r="D9" s="228"/>
      <c r="E9" s="229"/>
      <c r="F9" s="10">
        <v>126</v>
      </c>
      <c r="G9" s="56"/>
      <c r="H9" s="57"/>
      <c r="I9" s="58">
        <f t="shared" si="0"/>
        <v>0</v>
      </c>
      <c r="J9" s="56"/>
      <c r="K9" s="57"/>
      <c r="L9" s="58">
        <f t="shared" si="1"/>
        <v>0</v>
      </c>
    </row>
    <row r="10" spans="1:12" ht="25.5" customHeight="1">
      <c r="A10" s="227" t="s">
        <v>198</v>
      </c>
      <c r="B10" s="228"/>
      <c r="C10" s="228"/>
      <c r="D10" s="228"/>
      <c r="E10" s="229"/>
      <c r="F10" s="10">
        <v>127</v>
      </c>
      <c r="G10" s="56"/>
      <c r="H10" s="57">
        <v>-41554410.52</v>
      </c>
      <c r="I10" s="58">
        <f t="shared" si="0"/>
        <v>-41554410.52</v>
      </c>
      <c r="J10" s="56"/>
      <c r="K10" s="57">
        <v>-42726118.47</v>
      </c>
      <c r="L10" s="58">
        <f t="shared" si="1"/>
        <v>-42726118.47</v>
      </c>
    </row>
    <row r="11" spans="1:12" ht="12.75">
      <c r="A11" s="227" t="s">
        <v>199</v>
      </c>
      <c r="B11" s="228"/>
      <c r="C11" s="228"/>
      <c r="D11" s="228"/>
      <c r="E11" s="229"/>
      <c r="F11" s="10">
        <v>128</v>
      </c>
      <c r="G11" s="56">
        <v>-99019.32</v>
      </c>
      <c r="H11" s="57">
        <v>-248675349.36</v>
      </c>
      <c r="I11" s="58">
        <f t="shared" si="0"/>
        <v>-248774368.68</v>
      </c>
      <c r="J11" s="56">
        <v>-113272.84</v>
      </c>
      <c r="K11" s="57">
        <v>-236829250.3</v>
      </c>
      <c r="L11" s="58">
        <f t="shared" si="1"/>
        <v>-236942523.14000002</v>
      </c>
    </row>
    <row r="12" spans="1:12" ht="12.75">
      <c r="A12" s="227" t="s">
        <v>200</v>
      </c>
      <c r="B12" s="228"/>
      <c r="C12" s="228"/>
      <c r="D12" s="228"/>
      <c r="E12" s="229"/>
      <c r="F12" s="10">
        <v>129</v>
      </c>
      <c r="G12" s="56"/>
      <c r="H12" s="57">
        <v>-3950575.62</v>
      </c>
      <c r="I12" s="58">
        <f t="shared" si="0"/>
        <v>-3950575.62</v>
      </c>
      <c r="J12" s="56"/>
      <c r="K12" s="57"/>
      <c r="L12" s="58">
        <f t="shared" si="1"/>
        <v>0</v>
      </c>
    </row>
    <row r="13" spans="1:12" ht="12.75">
      <c r="A13" s="227" t="s">
        <v>201</v>
      </c>
      <c r="B13" s="228"/>
      <c r="C13" s="228"/>
      <c r="D13" s="228"/>
      <c r="E13" s="229"/>
      <c r="F13" s="10">
        <v>130</v>
      </c>
      <c r="G13" s="56">
        <v>-227434.6</v>
      </c>
      <c r="H13" s="57">
        <v>-315807234.35</v>
      </c>
      <c r="I13" s="58">
        <f t="shared" si="0"/>
        <v>-316034668.95000005</v>
      </c>
      <c r="J13" s="56">
        <v>552649.48</v>
      </c>
      <c r="K13" s="57">
        <v>-321728532.85</v>
      </c>
      <c r="L13" s="58">
        <f t="shared" si="1"/>
        <v>-321175883.37</v>
      </c>
    </row>
    <row r="14" spans="1:12" ht="12.75">
      <c r="A14" s="227" t="s">
        <v>202</v>
      </c>
      <c r="B14" s="228"/>
      <c r="C14" s="228"/>
      <c r="D14" s="228"/>
      <c r="E14" s="229"/>
      <c r="F14" s="10">
        <v>131</v>
      </c>
      <c r="G14" s="56">
        <v>46167.99</v>
      </c>
      <c r="H14" s="57">
        <v>45971058.06</v>
      </c>
      <c r="I14" s="58">
        <f t="shared" si="0"/>
        <v>46017226.050000004</v>
      </c>
      <c r="J14" s="56">
        <v>42177.79</v>
      </c>
      <c r="K14" s="57">
        <v>40181756.08</v>
      </c>
      <c r="L14" s="58">
        <f t="shared" si="1"/>
        <v>40223933.87</v>
      </c>
    </row>
    <row r="15" spans="1:12" ht="12.75">
      <c r="A15" s="227" t="s">
        <v>242</v>
      </c>
      <c r="B15" s="228"/>
      <c r="C15" s="228"/>
      <c r="D15" s="228"/>
      <c r="E15" s="229"/>
      <c r="F15" s="10">
        <v>132</v>
      </c>
      <c r="G15" s="56"/>
      <c r="H15" s="57"/>
      <c r="I15" s="58">
        <f t="shared" si="0"/>
        <v>0</v>
      </c>
      <c r="J15" s="56"/>
      <c r="K15" s="57"/>
      <c r="L15" s="58">
        <f t="shared" si="1"/>
        <v>0</v>
      </c>
    </row>
    <row r="16" spans="1:12" ht="24.75" customHeight="1">
      <c r="A16" s="230" t="s">
        <v>100</v>
      </c>
      <c r="B16" s="228"/>
      <c r="C16" s="228"/>
      <c r="D16" s="228"/>
      <c r="E16" s="229"/>
      <c r="F16" s="10">
        <v>133</v>
      </c>
      <c r="G16" s="59">
        <f>G17+G18+G22+G23+G24+G28+G29</f>
        <v>61342033.22</v>
      </c>
      <c r="H16" s="60">
        <f>H17+H18+H22+H23+H24+H28+H29</f>
        <v>110601990.2</v>
      </c>
      <c r="I16" s="58">
        <f t="shared" si="0"/>
        <v>171944023.42000002</v>
      </c>
      <c r="J16" s="59">
        <f>J17+J18+J22+J23+J24+J28+J29</f>
        <v>52333099.51999999</v>
      </c>
      <c r="K16" s="60">
        <f>K17+K18+K22+K23+K24+K28+K29</f>
        <v>119405412.89999999</v>
      </c>
      <c r="L16" s="58">
        <f t="shared" si="1"/>
        <v>171738512.42</v>
      </c>
    </row>
    <row r="17" spans="1:12" ht="19.5" customHeight="1">
      <c r="A17" s="227" t="s">
        <v>219</v>
      </c>
      <c r="B17" s="228"/>
      <c r="C17" s="228"/>
      <c r="D17" s="228"/>
      <c r="E17" s="229"/>
      <c r="F17" s="10">
        <v>134</v>
      </c>
      <c r="G17" s="56"/>
      <c r="H17" s="57">
        <v>24569937.84</v>
      </c>
      <c r="I17" s="58">
        <f t="shared" si="0"/>
        <v>24569937.84</v>
      </c>
      <c r="J17" s="56"/>
      <c r="K17" s="57">
        <v>45311236.95</v>
      </c>
      <c r="L17" s="58">
        <f t="shared" si="1"/>
        <v>45311236.95</v>
      </c>
    </row>
    <row r="18" spans="1:12" ht="26.25" customHeight="1">
      <c r="A18" s="227" t="s">
        <v>204</v>
      </c>
      <c r="B18" s="228"/>
      <c r="C18" s="228"/>
      <c r="D18" s="228"/>
      <c r="E18" s="229"/>
      <c r="F18" s="10">
        <v>135</v>
      </c>
      <c r="G18" s="59">
        <f>SUM(G19:G21)</f>
        <v>0</v>
      </c>
      <c r="H18" s="60">
        <f>SUM(H19:H21)</f>
        <v>11509348.74</v>
      </c>
      <c r="I18" s="58">
        <f t="shared" si="0"/>
        <v>11509348.74</v>
      </c>
      <c r="J18" s="59">
        <f>SUM(J19:J21)</f>
        <v>0</v>
      </c>
      <c r="K18" s="60">
        <f>SUM(K19:K21)</f>
        <v>11473340.85</v>
      </c>
      <c r="L18" s="58">
        <f t="shared" si="1"/>
        <v>11473340.85</v>
      </c>
    </row>
    <row r="19" spans="1:12" ht="12.75">
      <c r="A19" s="227" t="s">
        <v>243</v>
      </c>
      <c r="B19" s="228"/>
      <c r="C19" s="228"/>
      <c r="D19" s="228"/>
      <c r="E19" s="229"/>
      <c r="F19" s="10">
        <v>136</v>
      </c>
      <c r="G19" s="56"/>
      <c r="H19" s="57">
        <v>11509348.74</v>
      </c>
      <c r="I19" s="58">
        <f t="shared" si="0"/>
        <v>11509348.74</v>
      </c>
      <c r="J19" s="56"/>
      <c r="K19" s="57">
        <v>11467551.86</v>
      </c>
      <c r="L19" s="58">
        <f t="shared" si="1"/>
        <v>11467551.86</v>
      </c>
    </row>
    <row r="20" spans="1:12" ht="24" customHeight="1">
      <c r="A20" s="227" t="s">
        <v>54</v>
      </c>
      <c r="B20" s="228"/>
      <c r="C20" s="228"/>
      <c r="D20" s="228"/>
      <c r="E20" s="229"/>
      <c r="F20" s="10">
        <v>137</v>
      </c>
      <c r="G20" s="56"/>
      <c r="H20" s="57"/>
      <c r="I20" s="58"/>
      <c r="J20" s="56"/>
      <c r="K20" s="57"/>
      <c r="L20" s="58">
        <f t="shared" si="1"/>
        <v>0</v>
      </c>
    </row>
    <row r="21" spans="1:12" ht="12.75">
      <c r="A21" s="227" t="s">
        <v>244</v>
      </c>
      <c r="B21" s="228"/>
      <c r="C21" s="228"/>
      <c r="D21" s="228"/>
      <c r="E21" s="229"/>
      <c r="F21" s="10">
        <v>138</v>
      </c>
      <c r="G21" s="56"/>
      <c r="H21" s="57"/>
      <c r="I21" s="58"/>
      <c r="J21" s="56"/>
      <c r="K21" s="57">
        <v>5788.99</v>
      </c>
      <c r="L21" s="58">
        <f t="shared" si="1"/>
        <v>5788.99</v>
      </c>
    </row>
    <row r="22" spans="1:12" ht="12.75">
      <c r="A22" s="227" t="s">
        <v>245</v>
      </c>
      <c r="B22" s="228"/>
      <c r="C22" s="228"/>
      <c r="D22" s="228"/>
      <c r="E22" s="229"/>
      <c r="F22" s="10">
        <v>139</v>
      </c>
      <c r="G22" s="56">
        <v>51112868.7</v>
      </c>
      <c r="H22" s="57">
        <v>58769095.98</v>
      </c>
      <c r="I22" s="58">
        <f t="shared" si="0"/>
        <v>109881964.68</v>
      </c>
      <c r="J22" s="56">
        <v>50662757.66</v>
      </c>
      <c r="K22" s="57">
        <v>52722922.55</v>
      </c>
      <c r="L22" s="58">
        <f t="shared" si="1"/>
        <v>103385680.21</v>
      </c>
    </row>
    <row r="23" spans="1:12" ht="20.25" customHeight="1">
      <c r="A23" s="227" t="s">
        <v>268</v>
      </c>
      <c r="B23" s="228"/>
      <c r="C23" s="228"/>
      <c r="D23" s="228"/>
      <c r="E23" s="229"/>
      <c r="F23" s="10">
        <v>140</v>
      </c>
      <c r="G23" s="56">
        <v>8629486.19</v>
      </c>
      <c r="H23" s="57">
        <v>6804344.26</v>
      </c>
      <c r="I23" s="58">
        <f t="shared" si="0"/>
        <v>15433830.45</v>
      </c>
      <c r="J23" s="56">
        <v>835918.23</v>
      </c>
      <c r="K23" s="57">
        <v>1225939.24</v>
      </c>
      <c r="L23" s="58">
        <f t="shared" si="1"/>
        <v>2061857.47</v>
      </c>
    </row>
    <row r="24" spans="1:12" ht="19.5" customHeight="1">
      <c r="A24" s="227" t="s">
        <v>101</v>
      </c>
      <c r="B24" s="228"/>
      <c r="C24" s="228"/>
      <c r="D24" s="228"/>
      <c r="E24" s="229"/>
      <c r="F24" s="10">
        <v>141</v>
      </c>
      <c r="G24" s="59">
        <f>SUM(G25:G27)</f>
        <v>1471001.94</v>
      </c>
      <c r="H24" s="60">
        <f>SUM(H25:H27)</f>
        <v>2562032.05</v>
      </c>
      <c r="I24" s="58">
        <f t="shared" si="0"/>
        <v>4033033.9899999998</v>
      </c>
      <c r="J24" s="59">
        <f>SUM(J25:J27)</f>
        <v>547578.12</v>
      </c>
      <c r="K24" s="60">
        <f>SUM(K25:K27)</f>
        <v>1640738.33</v>
      </c>
      <c r="L24" s="58">
        <f t="shared" si="1"/>
        <v>2188316.45</v>
      </c>
    </row>
    <row r="25" spans="1:12" ht="12.75">
      <c r="A25" s="227" t="s">
        <v>246</v>
      </c>
      <c r="B25" s="228"/>
      <c r="C25" s="228"/>
      <c r="D25" s="228"/>
      <c r="E25" s="229"/>
      <c r="F25" s="10">
        <v>142</v>
      </c>
      <c r="G25" s="56">
        <v>973717.84</v>
      </c>
      <c r="H25" s="57">
        <v>1141186.7</v>
      </c>
      <c r="I25" s="58">
        <f t="shared" si="0"/>
        <v>2114904.54</v>
      </c>
      <c r="J25" s="56">
        <v>547578.12</v>
      </c>
      <c r="K25" s="57">
        <v>1276804.2</v>
      </c>
      <c r="L25" s="58">
        <f t="shared" si="1"/>
        <v>1824382.3199999998</v>
      </c>
    </row>
    <row r="26" spans="1:12" ht="12.75">
      <c r="A26" s="227" t="s">
        <v>247</v>
      </c>
      <c r="B26" s="228"/>
      <c r="C26" s="228"/>
      <c r="D26" s="228"/>
      <c r="E26" s="229"/>
      <c r="F26" s="10">
        <v>143</v>
      </c>
      <c r="G26" s="56">
        <v>497284.1</v>
      </c>
      <c r="H26" s="57">
        <v>1420845.35</v>
      </c>
      <c r="I26" s="58">
        <f t="shared" si="0"/>
        <v>1918129.4500000002</v>
      </c>
      <c r="J26" s="56"/>
      <c r="K26" s="57">
        <v>363934.13</v>
      </c>
      <c r="L26" s="58">
        <f t="shared" si="1"/>
        <v>363934.13</v>
      </c>
    </row>
    <row r="27" spans="1:12" ht="12.75">
      <c r="A27" s="227" t="s">
        <v>7</v>
      </c>
      <c r="B27" s="228"/>
      <c r="C27" s="228"/>
      <c r="D27" s="228"/>
      <c r="E27" s="229"/>
      <c r="F27" s="10">
        <v>144</v>
      </c>
      <c r="G27" s="56"/>
      <c r="H27" s="57"/>
      <c r="I27" s="58">
        <f t="shared" si="0"/>
        <v>0</v>
      </c>
      <c r="J27" s="56"/>
      <c r="K27" s="57"/>
      <c r="L27" s="58">
        <f t="shared" si="1"/>
        <v>0</v>
      </c>
    </row>
    <row r="28" spans="1:12" ht="12.75">
      <c r="A28" s="227" t="s">
        <v>8</v>
      </c>
      <c r="B28" s="228"/>
      <c r="C28" s="228"/>
      <c r="D28" s="228"/>
      <c r="E28" s="229"/>
      <c r="F28" s="10">
        <v>145</v>
      </c>
      <c r="G28" s="56"/>
      <c r="H28" s="57">
        <v>55872.23</v>
      </c>
      <c r="I28" s="58">
        <f t="shared" si="0"/>
        <v>55872.23</v>
      </c>
      <c r="J28" s="56"/>
      <c r="K28" s="57"/>
      <c r="L28" s="58">
        <f t="shared" si="1"/>
        <v>0</v>
      </c>
    </row>
    <row r="29" spans="1:12" ht="12.75">
      <c r="A29" s="227" t="s">
        <v>9</v>
      </c>
      <c r="B29" s="228"/>
      <c r="C29" s="228"/>
      <c r="D29" s="228"/>
      <c r="E29" s="229"/>
      <c r="F29" s="10">
        <v>146</v>
      </c>
      <c r="G29" s="56">
        <v>128676.39</v>
      </c>
      <c r="H29" s="57">
        <v>6331359.1</v>
      </c>
      <c r="I29" s="58">
        <f t="shared" si="0"/>
        <v>6460035.489999999</v>
      </c>
      <c r="J29" s="56">
        <v>286845.51</v>
      </c>
      <c r="K29" s="57">
        <v>7031234.98</v>
      </c>
      <c r="L29" s="58">
        <f t="shared" si="1"/>
        <v>7318080.49</v>
      </c>
    </row>
    <row r="30" spans="1:12" ht="12.75">
      <c r="A30" s="230" t="s">
        <v>10</v>
      </c>
      <c r="B30" s="228"/>
      <c r="C30" s="228"/>
      <c r="D30" s="228"/>
      <c r="E30" s="229"/>
      <c r="F30" s="10">
        <v>147</v>
      </c>
      <c r="G30" s="56">
        <v>14228.36</v>
      </c>
      <c r="H30" s="57">
        <v>15359156.21</v>
      </c>
      <c r="I30" s="58">
        <f t="shared" si="0"/>
        <v>15373384.57</v>
      </c>
      <c r="J30" s="56">
        <v>10337.46</v>
      </c>
      <c r="K30" s="57">
        <v>15179239.1</v>
      </c>
      <c r="L30" s="58">
        <f t="shared" si="1"/>
        <v>15189576.56</v>
      </c>
    </row>
    <row r="31" spans="1:12" ht="21.75" customHeight="1">
      <c r="A31" s="230" t="s">
        <v>11</v>
      </c>
      <c r="B31" s="228"/>
      <c r="C31" s="228"/>
      <c r="D31" s="228"/>
      <c r="E31" s="229"/>
      <c r="F31" s="10">
        <v>148</v>
      </c>
      <c r="G31" s="56">
        <v>39889.45</v>
      </c>
      <c r="H31" s="57">
        <v>3723386.04</v>
      </c>
      <c r="I31" s="58">
        <f t="shared" si="0"/>
        <v>3763275.49</v>
      </c>
      <c r="J31" s="56">
        <v>22807.63</v>
      </c>
      <c r="K31" s="57">
        <v>3983689.83</v>
      </c>
      <c r="L31" s="58">
        <f t="shared" si="1"/>
        <v>4006497.46</v>
      </c>
    </row>
    <row r="32" spans="1:12" ht="12.75">
      <c r="A32" s="230" t="s">
        <v>12</v>
      </c>
      <c r="B32" s="228"/>
      <c r="C32" s="228"/>
      <c r="D32" s="228"/>
      <c r="E32" s="229"/>
      <c r="F32" s="10">
        <v>149</v>
      </c>
      <c r="G32" s="56">
        <v>170044.23</v>
      </c>
      <c r="H32" s="57">
        <v>28559179.47</v>
      </c>
      <c r="I32" s="58">
        <f t="shared" si="0"/>
        <v>28729223.7</v>
      </c>
      <c r="J32" s="56">
        <v>1948419.86</v>
      </c>
      <c r="K32" s="57">
        <v>34425961.92</v>
      </c>
      <c r="L32" s="58">
        <f t="shared" si="1"/>
        <v>36374381.78</v>
      </c>
    </row>
    <row r="33" spans="1:12" ht="12.75">
      <c r="A33" s="230" t="s">
        <v>102</v>
      </c>
      <c r="B33" s="228"/>
      <c r="C33" s="228"/>
      <c r="D33" s="228"/>
      <c r="E33" s="229"/>
      <c r="F33" s="10">
        <v>150</v>
      </c>
      <c r="G33" s="59">
        <f>G34+G38</f>
        <v>-127746903.47000001</v>
      </c>
      <c r="H33" s="60">
        <f>H34+H38</f>
        <v>-543439068.38</v>
      </c>
      <c r="I33" s="58">
        <f t="shared" si="0"/>
        <v>-671185971.85</v>
      </c>
      <c r="J33" s="59">
        <f>J34+J38</f>
        <v>-185188524.89</v>
      </c>
      <c r="K33" s="60">
        <f>K34+K38</f>
        <v>-485359600.21000004</v>
      </c>
      <c r="L33" s="58">
        <f t="shared" si="1"/>
        <v>-670548125.1</v>
      </c>
    </row>
    <row r="34" spans="1:12" ht="12.75">
      <c r="A34" s="227" t="s">
        <v>103</v>
      </c>
      <c r="B34" s="228"/>
      <c r="C34" s="228"/>
      <c r="D34" s="228"/>
      <c r="E34" s="229"/>
      <c r="F34" s="10">
        <v>151</v>
      </c>
      <c r="G34" s="59">
        <f>SUM(G35:G37)</f>
        <v>-134238711.58</v>
      </c>
      <c r="H34" s="60">
        <f>SUM(H35:H37)</f>
        <v>-530570659.66</v>
      </c>
      <c r="I34" s="58">
        <f t="shared" si="0"/>
        <v>-664809371.24</v>
      </c>
      <c r="J34" s="59">
        <f>SUM(J35:J37)</f>
        <v>-196249496.57</v>
      </c>
      <c r="K34" s="60">
        <f>SUM(K35:K37)</f>
        <v>-506508548.99000007</v>
      </c>
      <c r="L34" s="58">
        <f t="shared" si="1"/>
        <v>-702758045.5600001</v>
      </c>
    </row>
    <row r="35" spans="1:12" ht="12.75">
      <c r="A35" s="227" t="s">
        <v>13</v>
      </c>
      <c r="B35" s="228"/>
      <c r="C35" s="228"/>
      <c r="D35" s="228"/>
      <c r="E35" s="229"/>
      <c r="F35" s="10">
        <v>152</v>
      </c>
      <c r="G35" s="56">
        <v>-134238711.58</v>
      </c>
      <c r="H35" s="57">
        <v>-655469372.61</v>
      </c>
      <c r="I35" s="58">
        <f t="shared" si="0"/>
        <v>-789708084.19</v>
      </c>
      <c r="J35" s="56">
        <v>-196249496.57</v>
      </c>
      <c r="K35" s="57">
        <v>-621422947.69</v>
      </c>
      <c r="L35" s="58">
        <f t="shared" si="1"/>
        <v>-817672444.26</v>
      </c>
    </row>
    <row r="36" spans="1:12" ht="12.75">
      <c r="A36" s="227" t="s">
        <v>14</v>
      </c>
      <c r="B36" s="228"/>
      <c r="C36" s="228"/>
      <c r="D36" s="228"/>
      <c r="E36" s="229"/>
      <c r="F36" s="10">
        <v>153</v>
      </c>
      <c r="G36" s="56"/>
      <c r="H36" s="57"/>
      <c r="I36" s="58">
        <f t="shared" si="0"/>
        <v>0</v>
      </c>
      <c r="J36" s="56"/>
      <c r="K36" s="57"/>
      <c r="L36" s="58">
        <f t="shared" si="1"/>
        <v>0</v>
      </c>
    </row>
    <row r="37" spans="1:12" ht="12.75">
      <c r="A37" s="227" t="s">
        <v>15</v>
      </c>
      <c r="B37" s="228"/>
      <c r="C37" s="228"/>
      <c r="D37" s="228"/>
      <c r="E37" s="229"/>
      <c r="F37" s="10">
        <v>154</v>
      </c>
      <c r="G37" s="56"/>
      <c r="H37" s="57">
        <v>124898712.95</v>
      </c>
      <c r="I37" s="58">
        <f t="shared" si="0"/>
        <v>124898712.95</v>
      </c>
      <c r="J37" s="56"/>
      <c r="K37" s="57">
        <v>114914398.7</v>
      </c>
      <c r="L37" s="58">
        <f t="shared" si="1"/>
        <v>114914398.7</v>
      </c>
    </row>
    <row r="38" spans="1:12" ht="12.75">
      <c r="A38" s="227" t="s">
        <v>104</v>
      </c>
      <c r="B38" s="228"/>
      <c r="C38" s="228"/>
      <c r="D38" s="228"/>
      <c r="E38" s="229"/>
      <c r="F38" s="10">
        <v>155</v>
      </c>
      <c r="G38" s="59">
        <f>SUM(G39:G41)</f>
        <v>6491808.11</v>
      </c>
      <c r="H38" s="60">
        <f>SUM(H39:H41)</f>
        <v>-12868408.719999999</v>
      </c>
      <c r="I38" s="58">
        <f t="shared" si="0"/>
        <v>-6376600.6099999985</v>
      </c>
      <c r="J38" s="59">
        <f>SUM(J39:J41)</f>
        <v>11060971.68</v>
      </c>
      <c r="K38" s="60">
        <f>SUM(K39:K41)</f>
        <v>21148948.78</v>
      </c>
      <c r="L38" s="58">
        <f t="shared" si="1"/>
        <v>32209920.46</v>
      </c>
    </row>
    <row r="39" spans="1:12" ht="12.75">
      <c r="A39" s="227" t="s">
        <v>16</v>
      </c>
      <c r="B39" s="228"/>
      <c r="C39" s="228"/>
      <c r="D39" s="228"/>
      <c r="E39" s="229"/>
      <c r="F39" s="10">
        <v>156</v>
      </c>
      <c r="G39" s="56">
        <v>6491808.11</v>
      </c>
      <c r="H39" s="57">
        <v>45819813.22</v>
      </c>
      <c r="I39" s="58">
        <f t="shared" si="0"/>
        <v>52311621.33</v>
      </c>
      <c r="J39" s="56">
        <v>11060971.68</v>
      </c>
      <c r="K39" s="57">
        <v>31133520.8</v>
      </c>
      <c r="L39" s="58">
        <f t="shared" si="1"/>
        <v>42194492.480000004</v>
      </c>
    </row>
    <row r="40" spans="1:12" ht="12.75">
      <c r="A40" s="227" t="s">
        <v>17</v>
      </c>
      <c r="B40" s="228"/>
      <c r="C40" s="228"/>
      <c r="D40" s="228"/>
      <c r="E40" s="229"/>
      <c r="F40" s="10">
        <v>157</v>
      </c>
      <c r="G40" s="56"/>
      <c r="H40" s="57"/>
      <c r="I40" s="58">
        <f t="shared" si="0"/>
        <v>0</v>
      </c>
      <c r="J40" s="56"/>
      <c r="K40" s="57"/>
      <c r="L40" s="58">
        <f t="shared" si="1"/>
        <v>0</v>
      </c>
    </row>
    <row r="41" spans="1:12" ht="12.75">
      <c r="A41" s="227" t="s">
        <v>18</v>
      </c>
      <c r="B41" s="228"/>
      <c r="C41" s="228"/>
      <c r="D41" s="228"/>
      <c r="E41" s="229"/>
      <c r="F41" s="10">
        <v>158</v>
      </c>
      <c r="G41" s="56"/>
      <c r="H41" s="57">
        <v>-58688221.94</v>
      </c>
      <c r="I41" s="58">
        <f t="shared" si="0"/>
        <v>-58688221.94</v>
      </c>
      <c r="J41" s="56"/>
      <c r="K41" s="57">
        <v>-9984572.02</v>
      </c>
      <c r="L41" s="58">
        <f t="shared" si="1"/>
        <v>-9984572.02</v>
      </c>
    </row>
    <row r="42" spans="1:12" ht="34.5" customHeight="1">
      <c r="A42" s="230" t="s">
        <v>105</v>
      </c>
      <c r="B42" s="228"/>
      <c r="C42" s="228"/>
      <c r="D42" s="228"/>
      <c r="E42" s="229"/>
      <c r="F42" s="10">
        <v>159</v>
      </c>
      <c r="G42" s="59">
        <f>G43+G46</f>
        <v>-36061723.12</v>
      </c>
      <c r="H42" s="60">
        <f>H43+H46</f>
        <v>0</v>
      </c>
      <c r="I42" s="58">
        <f t="shared" si="0"/>
        <v>-36061723.12</v>
      </c>
      <c r="J42" s="59">
        <f>J43+J46</f>
        <v>24256884.93</v>
      </c>
      <c r="K42" s="60">
        <f>K43+K46</f>
        <v>0</v>
      </c>
      <c r="L42" s="58">
        <f t="shared" si="1"/>
        <v>24256884.93</v>
      </c>
    </row>
    <row r="43" spans="1:12" ht="21" customHeight="1">
      <c r="A43" s="227" t="s">
        <v>106</v>
      </c>
      <c r="B43" s="228"/>
      <c r="C43" s="228"/>
      <c r="D43" s="228"/>
      <c r="E43" s="229"/>
      <c r="F43" s="10">
        <v>160</v>
      </c>
      <c r="G43" s="59">
        <f>SUM(G44:G45)</f>
        <v>-36061723.12</v>
      </c>
      <c r="H43" s="60">
        <f>SUM(H44:H45)</f>
        <v>0</v>
      </c>
      <c r="I43" s="58">
        <f t="shared" si="0"/>
        <v>-36061723.12</v>
      </c>
      <c r="J43" s="59">
        <f>SUM(J44:J45)</f>
        <v>24256884.93</v>
      </c>
      <c r="K43" s="60">
        <f>SUM(K44:K45)</f>
        <v>0</v>
      </c>
      <c r="L43" s="58">
        <f t="shared" si="1"/>
        <v>24256884.93</v>
      </c>
    </row>
    <row r="44" spans="1:12" ht="12.75">
      <c r="A44" s="227" t="s">
        <v>19</v>
      </c>
      <c r="B44" s="228"/>
      <c r="C44" s="228"/>
      <c r="D44" s="228"/>
      <c r="E44" s="229"/>
      <c r="F44" s="10">
        <v>161</v>
      </c>
      <c r="G44" s="56">
        <v>-36040053.37</v>
      </c>
      <c r="H44" s="57"/>
      <c r="I44" s="58">
        <f t="shared" si="0"/>
        <v>-36040053.37</v>
      </c>
      <c r="J44" s="56">
        <v>24294815.5</v>
      </c>
      <c r="K44" s="57"/>
      <c r="L44" s="58">
        <f t="shared" si="1"/>
        <v>24294815.5</v>
      </c>
    </row>
    <row r="45" spans="1:12" ht="12.75">
      <c r="A45" s="227" t="s">
        <v>20</v>
      </c>
      <c r="B45" s="228"/>
      <c r="C45" s="228"/>
      <c r="D45" s="228"/>
      <c r="E45" s="229"/>
      <c r="F45" s="10">
        <v>162</v>
      </c>
      <c r="G45" s="56">
        <v>-21669.75</v>
      </c>
      <c r="H45" s="57"/>
      <c r="I45" s="58">
        <f t="shared" si="0"/>
        <v>-21669.75</v>
      </c>
      <c r="J45" s="56">
        <v>-37930.57</v>
      </c>
      <c r="K45" s="57"/>
      <c r="L45" s="58">
        <f t="shared" si="1"/>
        <v>-37930.57</v>
      </c>
    </row>
    <row r="46" spans="1:12" ht="21.75" customHeight="1">
      <c r="A46" s="227" t="s">
        <v>107</v>
      </c>
      <c r="B46" s="228"/>
      <c r="C46" s="228"/>
      <c r="D46" s="228"/>
      <c r="E46" s="229"/>
      <c r="F46" s="10">
        <v>163</v>
      </c>
      <c r="G46" s="59">
        <f>SUM(G47:G49)</f>
        <v>0</v>
      </c>
      <c r="H46" s="60">
        <f>SUM(H47:H49)</f>
        <v>0</v>
      </c>
      <c r="I46" s="58">
        <f t="shared" si="0"/>
        <v>0</v>
      </c>
      <c r="J46" s="59">
        <f>SUM(J47:J49)</f>
        <v>0</v>
      </c>
      <c r="K46" s="60">
        <f>SUM(K47:K49)</f>
        <v>0</v>
      </c>
      <c r="L46" s="58">
        <f t="shared" si="1"/>
        <v>0</v>
      </c>
    </row>
    <row r="47" spans="1:12" ht="12.75">
      <c r="A47" s="227" t="s">
        <v>21</v>
      </c>
      <c r="B47" s="228"/>
      <c r="C47" s="228"/>
      <c r="D47" s="228"/>
      <c r="E47" s="229"/>
      <c r="F47" s="10">
        <v>164</v>
      </c>
      <c r="G47" s="56"/>
      <c r="H47" s="57"/>
      <c r="I47" s="58">
        <f t="shared" si="0"/>
        <v>0</v>
      </c>
      <c r="J47" s="56"/>
      <c r="K47" s="57"/>
      <c r="L47" s="58">
        <f t="shared" si="1"/>
        <v>0</v>
      </c>
    </row>
    <row r="48" spans="1:12" ht="12.75">
      <c r="A48" s="227" t="s">
        <v>22</v>
      </c>
      <c r="B48" s="228"/>
      <c r="C48" s="228"/>
      <c r="D48" s="228"/>
      <c r="E48" s="229"/>
      <c r="F48" s="10">
        <v>165</v>
      </c>
      <c r="G48" s="56"/>
      <c r="H48" s="57"/>
      <c r="I48" s="58">
        <f t="shared" si="0"/>
        <v>0</v>
      </c>
      <c r="J48" s="56"/>
      <c r="K48" s="57"/>
      <c r="L48" s="58">
        <f t="shared" si="1"/>
        <v>0</v>
      </c>
    </row>
    <row r="49" spans="1:12" ht="12.75">
      <c r="A49" s="227" t="s">
        <v>23</v>
      </c>
      <c r="B49" s="228"/>
      <c r="C49" s="228"/>
      <c r="D49" s="228"/>
      <c r="E49" s="229"/>
      <c r="F49" s="10">
        <v>166</v>
      </c>
      <c r="G49" s="56"/>
      <c r="H49" s="57"/>
      <c r="I49" s="58">
        <f t="shared" si="0"/>
        <v>0</v>
      </c>
      <c r="J49" s="56"/>
      <c r="K49" s="57"/>
      <c r="L49" s="58">
        <f t="shared" si="1"/>
        <v>0</v>
      </c>
    </row>
    <row r="50" spans="1:12" ht="46.5" customHeight="1">
      <c r="A50" s="230" t="s">
        <v>209</v>
      </c>
      <c r="B50" s="228"/>
      <c r="C50" s="228"/>
      <c r="D50" s="228"/>
      <c r="E50" s="229"/>
      <c r="F50" s="10">
        <v>167</v>
      </c>
      <c r="G50" s="59">
        <f>SUM(G51:G53)</f>
        <v>2212760.57</v>
      </c>
      <c r="H50" s="60">
        <f>SUM(H51:H53)</f>
        <v>0</v>
      </c>
      <c r="I50" s="58">
        <f t="shared" si="0"/>
        <v>2212760.57</v>
      </c>
      <c r="J50" s="59">
        <f>SUM(J51:J53)</f>
        <v>2146558.54</v>
      </c>
      <c r="K50" s="60">
        <f>SUM(K51:K53)</f>
        <v>0</v>
      </c>
      <c r="L50" s="58">
        <f t="shared" si="1"/>
        <v>2146558.54</v>
      </c>
    </row>
    <row r="51" spans="1:12" ht="12.75">
      <c r="A51" s="227" t="s">
        <v>24</v>
      </c>
      <c r="B51" s="228"/>
      <c r="C51" s="228"/>
      <c r="D51" s="228"/>
      <c r="E51" s="229"/>
      <c r="F51" s="10">
        <v>168</v>
      </c>
      <c r="G51" s="56">
        <v>2212760.57</v>
      </c>
      <c r="H51" s="57"/>
      <c r="I51" s="58">
        <f t="shared" si="0"/>
        <v>2212760.57</v>
      </c>
      <c r="J51" s="56">
        <v>2146558.54</v>
      </c>
      <c r="K51" s="57"/>
      <c r="L51" s="58">
        <f t="shared" si="1"/>
        <v>2146558.54</v>
      </c>
    </row>
    <row r="52" spans="1:12" ht="12.75">
      <c r="A52" s="227" t="s">
        <v>25</v>
      </c>
      <c r="B52" s="228"/>
      <c r="C52" s="228"/>
      <c r="D52" s="228"/>
      <c r="E52" s="229"/>
      <c r="F52" s="10">
        <v>169</v>
      </c>
      <c r="G52" s="56"/>
      <c r="H52" s="57"/>
      <c r="I52" s="58">
        <f t="shared" si="0"/>
        <v>0</v>
      </c>
      <c r="J52" s="56"/>
      <c r="K52" s="57"/>
      <c r="L52" s="58">
        <f t="shared" si="1"/>
        <v>0</v>
      </c>
    </row>
    <row r="53" spans="1:12" ht="12.75">
      <c r="A53" s="227" t="s">
        <v>26</v>
      </c>
      <c r="B53" s="228"/>
      <c r="C53" s="228"/>
      <c r="D53" s="228"/>
      <c r="E53" s="229"/>
      <c r="F53" s="10">
        <v>170</v>
      </c>
      <c r="G53" s="56"/>
      <c r="H53" s="57"/>
      <c r="I53" s="58">
        <f t="shared" si="0"/>
        <v>0</v>
      </c>
      <c r="J53" s="56"/>
      <c r="K53" s="57"/>
      <c r="L53" s="58">
        <f t="shared" si="1"/>
        <v>0</v>
      </c>
    </row>
    <row r="54" spans="1:12" ht="21" customHeight="1">
      <c r="A54" s="230" t="s">
        <v>108</v>
      </c>
      <c r="B54" s="228"/>
      <c r="C54" s="228"/>
      <c r="D54" s="228"/>
      <c r="E54" s="229"/>
      <c r="F54" s="10">
        <v>171</v>
      </c>
      <c r="G54" s="59">
        <f>SUM(G55:G56)</f>
        <v>0</v>
      </c>
      <c r="H54" s="60">
        <f>SUM(H55:H56)</f>
        <v>0</v>
      </c>
      <c r="I54" s="58">
        <f t="shared" si="0"/>
        <v>0</v>
      </c>
      <c r="J54" s="59">
        <f>SUM(J55:J56)</f>
        <v>0</v>
      </c>
      <c r="K54" s="60">
        <f>SUM(K55:K56)</f>
        <v>0</v>
      </c>
      <c r="L54" s="58">
        <f t="shared" si="1"/>
        <v>0</v>
      </c>
    </row>
    <row r="55" spans="1:12" ht="12.75">
      <c r="A55" s="227" t="s">
        <v>27</v>
      </c>
      <c r="B55" s="228"/>
      <c r="C55" s="228"/>
      <c r="D55" s="228"/>
      <c r="E55" s="229"/>
      <c r="F55" s="10">
        <v>172</v>
      </c>
      <c r="G55" s="56"/>
      <c r="H55" s="57"/>
      <c r="I55" s="58">
        <f t="shared" si="0"/>
        <v>0</v>
      </c>
      <c r="J55" s="56"/>
      <c r="K55" s="57"/>
      <c r="L55" s="58">
        <f t="shared" si="1"/>
        <v>0</v>
      </c>
    </row>
    <row r="56" spans="1:12" ht="12.75">
      <c r="A56" s="260" t="s">
        <v>28</v>
      </c>
      <c r="B56" s="236"/>
      <c r="C56" s="236"/>
      <c r="D56" s="236"/>
      <c r="E56" s="243"/>
      <c r="F56" s="11">
        <v>173</v>
      </c>
      <c r="G56" s="61"/>
      <c r="H56" s="62"/>
      <c r="I56" s="63">
        <f t="shared" si="0"/>
        <v>0</v>
      </c>
      <c r="J56" s="61"/>
      <c r="K56" s="62"/>
      <c r="L56" s="63">
        <f t="shared" si="1"/>
        <v>0</v>
      </c>
    </row>
    <row r="57" spans="1:12" ht="21" customHeight="1">
      <c r="A57" s="261" t="s">
        <v>109</v>
      </c>
      <c r="B57" s="262"/>
      <c r="C57" s="262"/>
      <c r="D57" s="262"/>
      <c r="E57" s="263"/>
      <c r="F57" s="140">
        <v>174</v>
      </c>
      <c r="G57" s="141">
        <f>G58+G62</f>
        <v>-43660288.67</v>
      </c>
      <c r="H57" s="142">
        <f>H58+H62</f>
        <v>-384489335.90999997</v>
      </c>
      <c r="I57" s="143">
        <f t="shared" si="0"/>
        <v>-428149624.58</v>
      </c>
      <c r="J57" s="141">
        <f>J58+J62</f>
        <v>-39680906.46</v>
      </c>
      <c r="K57" s="142">
        <f>K58+K62</f>
        <v>-413278980.11</v>
      </c>
      <c r="L57" s="143">
        <f t="shared" si="1"/>
        <v>-452959886.57</v>
      </c>
    </row>
    <row r="58" spans="1:12" ht="12.75">
      <c r="A58" s="227" t="s">
        <v>110</v>
      </c>
      <c r="B58" s="228"/>
      <c r="C58" s="228"/>
      <c r="D58" s="228"/>
      <c r="E58" s="229"/>
      <c r="F58" s="10">
        <v>175</v>
      </c>
      <c r="G58" s="59">
        <f>SUM(G59:G61)</f>
        <v>-10610328.07</v>
      </c>
      <c r="H58" s="60">
        <f>SUM(H59:H61)</f>
        <v>-100556196</v>
      </c>
      <c r="I58" s="58">
        <f t="shared" si="0"/>
        <v>-111166524.07</v>
      </c>
      <c r="J58" s="59">
        <f>SUM(J59:J61)</f>
        <v>-10630342.36</v>
      </c>
      <c r="K58" s="60">
        <f>SUM(K59:K61)</f>
        <v>-107805487.93</v>
      </c>
      <c r="L58" s="58">
        <f t="shared" si="1"/>
        <v>-118435830.29</v>
      </c>
    </row>
    <row r="59" spans="1:12" ht="12.75">
      <c r="A59" s="227" t="s">
        <v>29</v>
      </c>
      <c r="B59" s="228"/>
      <c r="C59" s="228"/>
      <c r="D59" s="228"/>
      <c r="E59" s="229"/>
      <c r="F59" s="10">
        <v>176</v>
      </c>
      <c r="G59" s="56">
        <v>-7552732.38</v>
      </c>
      <c r="H59" s="57">
        <v>-75652708.98</v>
      </c>
      <c r="I59" s="58">
        <f t="shared" si="0"/>
        <v>-83205441.36</v>
      </c>
      <c r="J59" s="56">
        <v>-7075943.21</v>
      </c>
      <c r="K59" s="57">
        <v>-81050430.17</v>
      </c>
      <c r="L59" s="58">
        <f t="shared" si="1"/>
        <v>-88126373.38</v>
      </c>
    </row>
    <row r="60" spans="1:12" ht="12.75">
      <c r="A60" s="227" t="s">
        <v>30</v>
      </c>
      <c r="B60" s="228"/>
      <c r="C60" s="228"/>
      <c r="D60" s="228"/>
      <c r="E60" s="229"/>
      <c r="F60" s="10">
        <v>177</v>
      </c>
      <c r="G60" s="56">
        <v>-3057595.69</v>
      </c>
      <c r="H60" s="57">
        <v>-24903487.02</v>
      </c>
      <c r="I60" s="58">
        <f t="shared" si="0"/>
        <v>-27961082.71</v>
      </c>
      <c r="J60" s="56">
        <v>-3554399.15</v>
      </c>
      <c r="K60" s="57">
        <v>-26755057.76</v>
      </c>
      <c r="L60" s="58">
        <f t="shared" si="1"/>
        <v>-30309456.91</v>
      </c>
    </row>
    <row r="61" spans="1:12" ht="12.75">
      <c r="A61" s="227" t="s">
        <v>31</v>
      </c>
      <c r="B61" s="228"/>
      <c r="C61" s="228"/>
      <c r="D61" s="228"/>
      <c r="E61" s="229"/>
      <c r="F61" s="10">
        <v>178</v>
      </c>
      <c r="G61" s="56"/>
      <c r="H61" s="57"/>
      <c r="I61" s="58">
        <f t="shared" si="0"/>
        <v>0</v>
      </c>
      <c r="J61" s="56"/>
      <c r="K61" s="57"/>
      <c r="L61" s="58">
        <f t="shared" si="1"/>
        <v>0</v>
      </c>
    </row>
    <row r="62" spans="1:12" ht="24" customHeight="1">
      <c r="A62" s="227" t="s">
        <v>111</v>
      </c>
      <c r="B62" s="228"/>
      <c r="C62" s="228"/>
      <c r="D62" s="228"/>
      <c r="E62" s="229"/>
      <c r="F62" s="10">
        <v>179</v>
      </c>
      <c r="G62" s="59">
        <f>SUM(G63:G65)</f>
        <v>-33049960.6</v>
      </c>
      <c r="H62" s="60">
        <f>SUM(H63:H65)</f>
        <v>-283933139.90999997</v>
      </c>
      <c r="I62" s="58">
        <f t="shared" si="0"/>
        <v>-316983100.51</v>
      </c>
      <c r="J62" s="59">
        <f>SUM(J63:J65)</f>
        <v>-29050564.1</v>
      </c>
      <c r="K62" s="60">
        <f>SUM(K63:K65)</f>
        <v>-305473492.18</v>
      </c>
      <c r="L62" s="58">
        <f t="shared" si="1"/>
        <v>-334524056.28000003</v>
      </c>
    </row>
    <row r="63" spans="1:12" ht="12.75">
      <c r="A63" s="227" t="s">
        <v>32</v>
      </c>
      <c r="B63" s="228"/>
      <c r="C63" s="228"/>
      <c r="D63" s="228"/>
      <c r="E63" s="229"/>
      <c r="F63" s="10">
        <v>180</v>
      </c>
      <c r="G63" s="56">
        <v>-922522.45</v>
      </c>
      <c r="H63" s="57">
        <v>-23520670.62</v>
      </c>
      <c r="I63" s="58">
        <f t="shared" si="0"/>
        <v>-24443193.07</v>
      </c>
      <c r="J63" s="56">
        <v>-830128.64</v>
      </c>
      <c r="K63" s="57">
        <v>-22154159.88</v>
      </c>
      <c r="L63" s="58">
        <f t="shared" si="1"/>
        <v>-22984288.52</v>
      </c>
    </row>
    <row r="64" spans="1:12" ht="12.75">
      <c r="A64" s="227" t="s">
        <v>47</v>
      </c>
      <c r="B64" s="228"/>
      <c r="C64" s="228"/>
      <c r="D64" s="228"/>
      <c r="E64" s="229"/>
      <c r="F64" s="10">
        <v>181</v>
      </c>
      <c r="G64" s="56">
        <v>-20697134.77</v>
      </c>
      <c r="H64" s="57">
        <v>-158522316.1</v>
      </c>
      <c r="I64" s="58">
        <f t="shared" si="0"/>
        <v>-179219450.87</v>
      </c>
      <c r="J64" s="56">
        <v>-22072032.76</v>
      </c>
      <c r="K64" s="57">
        <v>-164768751.75</v>
      </c>
      <c r="L64" s="58">
        <f t="shared" si="1"/>
        <v>-186840784.51</v>
      </c>
    </row>
    <row r="65" spans="1:12" ht="12.75">
      <c r="A65" s="227" t="s">
        <v>48</v>
      </c>
      <c r="B65" s="228"/>
      <c r="C65" s="228"/>
      <c r="D65" s="228"/>
      <c r="E65" s="229"/>
      <c r="F65" s="10">
        <v>182</v>
      </c>
      <c r="G65" s="56">
        <v>-11430303.38</v>
      </c>
      <c r="H65" s="57">
        <v>-101890153.19</v>
      </c>
      <c r="I65" s="58">
        <f t="shared" si="0"/>
        <v>-113320456.57</v>
      </c>
      <c r="J65" s="56">
        <v>-6148402.7</v>
      </c>
      <c r="K65" s="57">
        <v>-118550580.55</v>
      </c>
      <c r="L65" s="58">
        <f t="shared" si="1"/>
        <v>-124698983.25</v>
      </c>
    </row>
    <row r="66" spans="1:12" ht="15.75" customHeight="1">
      <c r="A66" s="230" t="s">
        <v>112</v>
      </c>
      <c r="B66" s="228"/>
      <c r="C66" s="228"/>
      <c r="D66" s="228"/>
      <c r="E66" s="229"/>
      <c r="F66" s="10">
        <v>183</v>
      </c>
      <c r="G66" s="59">
        <f>SUM(G67:G73)</f>
        <v>-15717101.68</v>
      </c>
      <c r="H66" s="60">
        <f>SUM(H67:H73)</f>
        <v>-73547421.38999999</v>
      </c>
      <c r="I66" s="58">
        <f t="shared" si="0"/>
        <v>-89264523.07</v>
      </c>
      <c r="J66" s="59">
        <f>SUM(J67:J73)</f>
        <v>-20848642.75</v>
      </c>
      <c r="K66" s="60">
        <f>SUM(K67:K73)</f>
        <v>-58085494.94</v>
      </c>
      <c r="L66" s="58">
        <f t="shared" si="1"/>
        <v>-78934137.69</v>
      </c>
    </row>
    <row r="67" spans="1:12" ht="24.75" customHeight="1">
      <c r="A67" s="227" t="s">
        <v>220</v>
      </c>
      <c r="B67" s="228"/>
      <c r="C67" s="228"/>
      <c r="D67" s="228"/>
      <c r="E67" s="229"/>
      <c r="F67" s="10">
        <v>184</v>
      </c>
      <c r="G67" s="56"/>
      <c r="H67" s="57"/>
      <c r="I67" s="58">
        <f t="shared" si="0"/>
        <v>0</v>
      </c>
      <c r="J67" s="56"/>
      <c r="K67" s="57"/>
      <c r="L67" s="58">
        <f t="shared" si="1"/>
        <v>0</v>
      </c>
    </row>
    <row r="68" spans="1:12" ht="12.75">
      <c r="A68" s="227" t="s">
        <v>49</v>
      </c>
      <c r="B68" s="228"/>
      <c r="C68" s="228"/>
      <c r="D68" s="228"/>
      <c r="E68" s="229"/>
      <c r="F68" s="10">
        <v>185</v>
      </c>
      <c r="G68" s="56"/>
      <c r="H68" s="57"/>
      <c r="I68" s="58">
        <f t="shared" si="0"/>
        <v>0</v>
      </c>
      <c r="J68" s="56"/>
      <c r="K68" s="57">
        <v>-75755.56</v>
      </c>
      <c r="L68" s="58">
        <f t="shared" si="1"/>
        <v>-75755.56</v>
      </c>
    </row>
    <row r="69" spans="1:12" ht="12.75">
      <c r="A69" s="227" t="s">
        <v>205</v>
      </c>
      <c r="B69" s="228"/>
      <c r="C69" s="228"/>
      <c r="D69" s="228"/>
      <c r="E69" s="229"/>
      <c r="F69" s="10">
        <v>186</v>
      </c>
      <c r="G69" s="56">
        <v>-10624798</v>
      </c>
      <c r="H69" s="57">
        <v>-27507493.24</v>
      </c>
      <c r="I69" s="58">
        <f t="shared" si="0"/>
        <v>-38132291.239999995</v>
      </c>
      <c r="J69" s="56"/>
      <c r="K69" s="57">
        <v>-22197633.18</v>
      </c>
      <c r="L69" s="58">
        <f t="shared" si="1"/>
        <v>-22197633.18</v>
      </c>
    </row>
    <row r="70" spans="1:12" ht="23.25" customHeight="1">
      <c r="A70" s="227" t="s">
        <v>248</v>
      </c>
      <c r="B70" s="228"/>
      <c r="C70" s="228"/>
      <c r="D70" s="228"/>
      <c r="E70" s="229"/>
      <c r="F70" s="10">
        <v>187</v>
      </c>
      <c r="G70" s="56">
        <v>-2918028.44</v>
      </c>
      <c r="H70" s="57">
        <v>-346602.08</v>
      </c>
      <c r="I70" s="58">
        <f t="shared" si="0"/>
        <v>-3264630.52</v>
      </c>
      <c r="J70" s="56"/>
      <c r="K70" s="57">
        <v>-217869</v>
      </c>
      <c r="L70" s="58">
        <f t="shared" si="1"/>
        <v>-217869</v>
      </c>
    </row>
    <row r="71" spans="1:12" ht="19.5" customHeight="1">
      <c r="A71" s="227" t="s">
        <v>249</v>
      </c>
      <c r="B71" s="228"/>
      <c r="C71" s="228"/>
      <c r="D71" s="228"/>
      <c r="E71" s="229"/>
      <c r="F71" s="10">
        <v>188</v>
      </c>
      <c r="G71" s="56">
        <v>-462983.37</v>
      </c>
      <c r="H71" s="57">
        <v>-577198.84</v>
      </c>
      <c r="I71" s="58">
        <f t="shared" si="0"/>
        <v>-1040182.21</v>
      </c>
      <c r="J71" s="56">
        <v>-6413474.42</v>
      </c>
      <c r="K71" s="57">
        <v>-5086986.61</v>
      </c>
      <c r="L71" s="58">
        <f t="shared" si="1"/>
        <v>-11500461.030000001</v>
      </c>
    </row>
    <row r="72" spans="1:12" ht="12.75">
      <c r="A72" s="227" t="s">
        <v>251</v>
      </c>
      <c r="B72" s="228"/>
      <c r="C72" s="228"/>
      <c r="D72" s="228"/>
      <c r="E72" s="229"/>
      <c r="F72" s="10">
        <v>189</v>
      </c>
      <c r="G72" s="56">
        <v>-1366226.9</v>
      </c>
      <c r="H72" s="57"/>
      <c r="I72" s="58">
        <f aca="true" t="shared" si="2" ref="I72:I99">G72+H72</f>
        <v>-1366226.9</v>
      </c>
      <c r="J72" s="56">
        <v>-14169375.6</v>
      </c>
      <c r="K72" s="57">
        <v>-6004513.15</v>
      </c>
      <c r="L72" s="58">
        <f aca="true" t="shared" si="3" ref="L72:L99">J72+K72</f>
        <v>-20173888.75</v>
      </c>
    </row>
    <row r="73" spans="1:12" ht="12.75">
      <c r="A73" s="227" t="s">
        <v>250</v>
      </c>
      <c r="B73" s="228"/>
      <c r="C73" s="228"/>
      <c r="D73" s="228"/>
      <c r="E73" s="229"/>
      <c r="F73" s="10">
        <v>190</v>
      </c>
      <c r="G73" s="56">
        <v>-345064.97</v>
      </c>
      <c r="H73" s="57">
        <v>-45116127.23</v>
      </c>
      <c r="I73" s="58">
        <f t="shared" si="2"/>
        <v>-45461192.199999996</v>
      </c>
      <c r="J73" s="56">
        <v>-265792.73</v>
      </c>
      <c r="K73" s="57">
        <v>-24502737.44</v>
      </c>
      <c r="L73" s="58">
        <f t="shared" si="3"/>
        <v>-24768530.17</v>
      </c>
    </row>
    <row r="74" spans="1:12" ht="24.75" customHeight="1">
      <c r="A74" s="230" t="s">
        <v>113</v>
      </c>
      <c r="B74" s="228"/>
      <c r="C74" s="228"/>
      <c r="D74" s="228"/>
      <c r="E74" s="229"/>
      <c r="F74" s="10">
        <v>191</v>
      </c>
      <c r="G74" s="59">
        <f>SUM(G75:G76)</f>
        <v>-136891.48</v>
      </c>
      <c r="H74" s="60">
        <f>SUM(H75:H76)</f>
        <v>-37911516.14</v>
      </c>
      <c r="I74" s="58">
        <f t="shared" si="2"/>
        <v>-38048407.62</v>
      </c>
      <c r="J74" s="59">
        <f>SUM(J75:J76)</f>
        <v>-125070.93</v>
      </c>
      <c r="K74" s="60">
        <f>SUM(K75:K76)</f>
        <v>-30119621.3</v>
      </c>
      <c r="L74" s="58">
        <f t="shared" si="3"/>
        <v>-30244692.23</v>
      </c>
    </row>
    <row r="75" spans="1:12" ht="12.75">
      <c r="A75" s="227" t="s">
        <v>50</v>
      </c>
      <c r="B75" s="228"/>
      <c r="C75" s="228"/>
      <c r="D75" s="228"/>
      <c r="E75" s="229"/>
      <c r="F75" s="10">
        <v>192</v>
      </c>
      <c r="G75" s="56"/>
      <c r="H75" s="57"/>
      <c r="I75" s="58">
        <f t="shared" si="2"/>
        <v>0</v>
      </c>
      <c r="J75" s="56"/>
      <c r="K75" s="57"/>
      <c r="L75" s="58">
        <f t="shared" si="3"/>
        <v>0</v>
      </c>
    </row>
    <row r="76" spans="1:12" ht="12.75">
      <c r="A76" s="227" t="s">
        <v>51</v>
      </c>
      <c r="B76" s="228"/>
      <c r="C76" s="228"/>
      <c r="D76" s="228"/>
      <c r="E76" s="229"/>
      <c r="F76" s="10">
        <v>193</v>
      </c>
      <c r="G76" s="56">
        <v>-136891.48</v>
      </c>
      <c r="H76" s="57">
        <v>-37911516.14</v>
      </c>
      <c r="I76" s="58">
        <f t="shared" si="2"/>
        <v>-38048407.62</v>
      </c>
      <c r="J76" s="56">
        <v>-125070.93</v>
      </c>
      <c r="K76" s="57">
        <v>-30119621.3</v>
      </c>
      <c r="L76" s="58">
        <f t="shared" si="3"/>
        <v>-30244692.23</v>
      </c>
    </row>
    <row r="77" spans="1:12" ht="12.75">
      <c r="A77" s="230" t="s">
        <v>59</v>
      </c>
      <c r="B77" s="228"/>
      <c r="C77" s="228"/>
      <c r="D77" s="228"/>
      <c r="E77" s="229"/>
      <c r="F77" s="10">
        <v>194</v>
      </c>
      <c r="G77" s="56"/>
      <c r="H77" s="57">
        <v>-210065.52</v>
      </c>
      <c r="I77" s="58">
        <f t="shared" si="2"/>
        <v>-210065.52</v>
      </c>
      <c r="J77" s="56"/>
      <c r="K77" s="57">
        <v>-406150.35</v>
      </c>
      <c r="L77" s="58">
        <f t="shared" si="3"/>
        <v>-406150.35</v>
      </c>
    </row>
    <row r="78" spans="1:12" ht="48" customHeight="1">
      <c r="A78" s="230" t="s">
        <v>357</v>
      </c>
      <c r="B78" s="228"/>
      <c r="C78" s="228"/>
      <c r="D78" s="228"/>
      <c r="E78" s="229"/>
      <c r="F78" s="10">
        <v>195</v>
      </c>
      <c r="G78" s="59">
        <f>G7+G16+G30+G31+G32+G33+G42+G50+G54+G57+G66+G74+G77</f>
        <v>4947801.649999987</v>
      </c>
      <c r="H78" s="60">
        <f>H7+H16+H30+H31+H32+H33+H42+H50+H54+H57+H66+H74+H77</f>
        <v>59915268.23000022</v>
      </c>
      <c r="I78" s="58">
        <f t="shared" si="2"/>
        <v>64863069.880000204</v>
      </c>
      <c r="J78" s="59">
        <f>J7+J16+J30+J31+J32+J33+J42+J50+J54+J57+J66+J74+J77</f>
        <v>5128315.12999998</v>
      </c>
      <c r="K78" s="60">
        <f>K7+K16+K30+K31+K32+K33+K42+K50+K54+K57+K66+K74+K77</f>
        <v>65999782.03000001</v>
      </c>
      <c r="L78" s="58">
        <f t="shared" si="3"/>
        <v>71128097.16</v>
      </c>
    </row>
    <row r="79" spans="1:12" ht="12.75">
      <c r="A79" s="230" t="s">
        <v>114</v>
      </c>
      <c r="B79" s="228"/>
      <c r="C79" s="228"/>
      <c r="D79" s="228"/>
      <c r="E79" s="229"/>
      <c r="F79" s="10">
        <v>196</v>
      </c>
      <c r="G79" s="59">
        <f>SUM(G80:G81)</f>
        <v>-989560.33</v>
      </c>
      <c r="H79" s="60">
        <f>SUM(H80:H81)</f>
        <v>-11983053.66</v>
      </c>
      <c r="I79" s="58">
        <f t="shared" si="2"/>
        <v>-12972613.99</v>
      </c>
      <c r="J79" s="59">
        <f>SUM(J80:J81)</f>
        <v>-1025663.03</v>
      </c>
      <c r="K79" s="60">
        <f>SUM(K80:K81)</f>
        <v>-13199956.41</v>
      </c>
      <c r="L79" s="58">
        <f t="shared" si="3"/>
        <v>-14225619.44</v>
      </c>
    </row>
    <row r="80" spans="1:12" ht="12.75">
      <c r="A80" s="227" t="s">
        <v>52</v>
      </c>
      <c r="B80" s="228"/>
      <c r="C80" s="228"/>
      <c r="D80" s="228"/>
      <c r="E80" s="229"/>
      <c r="F80" s="10">
        <v>197</v>
      </c>
      <c r="G80" s="56">
        <v>-989560.33</v>
      </c>
      <c r="H80" s="57">
        <v>-11983053.66</v>
      </c>
      <c r="I80" s="58">
        <f t="shared" si="2"/>
        <v>-12972613.99</v>
      </c>
      <c r="J80" s="56">
        <v>-1025663.03</v>
      </c>
      <c r="K80" s="57">
        <v>-13199956.41</v>
      </c>
      <c r="L80" s="58">
        <f t="shared" si="3"/>
        <v>-14225619.44</v>
      </c>
    </row>
    <row r="81" spans="1:12" ht="12.75">
      <c r="A81" s="227" t="s">
        <v>53</v>
      </c>
      <c r="B81" s="228"/>
      <c r="C81" s="228"/>
      <c r="D81" s="228"/>
      <c r="E81" s="229"/>
      <c r="F81" s="10">
        <v>198</v>
      </c>
      <c r="G81" s="56"/>
      <c r="H81" s="57"/>
      <c r="I81" s="58">
        <f t="shared" si="2"/>
        <v>0</v>
      </c>
      <c r="J81" s="56"/>
      <c r="K81" s="57"/>
      <c r="L81" s="58">
        <f t="shared" si="3"/>
        <v>0</v>
      </c>
    </row>
    <row r="82" spans="1:12" ht="21" customHeight="1">
      <c r="A82" s="230" t="s">
        <v>207</v>
      </c>
      <c r="B82" s="228"/>
      <c r="C82" s="228"/>
      <c r="D82" s="228"/>
      <c r="E82" s="229"/>
      <c r="F82" s="10">
        <v>199</v>
      </c>
      <c r="G82" s="59">
        <f>G78+G79</f>
        <v>3958241.3199999873</v>
      </c>
      <c r="H82" s="60">
        <f>H78+H79</f>
        <v>47932214.57000022</v>
      </c>
      <c r="I82" s="58">
        <f t="shared" si="2"/>
        <v>51890455.8900002</v>
      </c>
      <c r="J82" s="59">
        <f>J78+J79</f>
        <v>4102652.09999998</v>
      </c>
      <c r="K82" s="60">
        <f>K78+K79</f>
        <v>52799825.620000005</v>
      </c>
      <c r="L82" s="58">
        <f>J82+K82</f>
        <v>56902477.719999984</v>
      </c>
    </row>
    <row r="83" spans="1:12" ht="12.75">
      <c r="A83" s="230" t="s">
        <v>252</v>
      </c>
      <c r="B83" s="231"/>
      <c r="C83" s="231"/>
      <c r="D83" s="231"/>
      <c r="E83" s="232"/>
      <c r="F83" s="10">
        <v>200</v>
      </c>
      <c r="G83" s="56"/>
      <c r="H83" s="57"/>
      <c r="I83" s="58">
        <f t="shared" si="2"/>
        <v>0</v>
      </c>
      <c r="J83" s="56"/>
      <c r="K83" s="57"/>
      <c r="L83" s="58">
        <f t="shared" si="3"/>
        <v>0</v>
      </c>
    </row>
    <row r="84" spans="1:12" ht="12.75">
      <c r="A84" s="230" t="s">
        <v>253</v>
      </c>
      <c r="B84" s="231"/>
      <c r="C84" s="231"/>
      <c r="D84" s="231"/>
      <c r="E84" s="232"/>
      <c r="F84" s="10">
        <v>201</v>
      </c>
      <c r="G84" s="56"/>
      <c r="H84" s="57"/>
      <c r="I84" s="58">
        <f t="shared" si="2"/>
        <v>0</v>
      </c>
      <c r="J84" s="56"/>
      <c r="K84" s="65"/>
      <c r="L84" s="58">
        <f t="shared" si="3"/>
        <v>0</v>
      </c>
    </row>
    <row r="85" spans="1:12" ht="12.75">
      <c r="A85" s="230" t="s">
        <v>258</v>
      </c>
      <c r="B85" s="231"/>
      <c r="C85" s="231"/>
      <c r="D85" s="231"/>
      <c r="E85" s="231"/>
      <c r="F85" s="10">
        <v>202</v>
      </c>
      <c r="G85" s="56">
        <f>+G7+G16+G30+G31+G32+G81</f>
        <v>226057949.5</v>
      </c>
      <c r="H85" s="57">
        <f>+H7+H16+H30+H31+H32+H81</f>
        <v>1099512675.5700002</v>
      </c>
      <c r="I85" s="65">
        <f>IF((G85+H85)=(I7+I16+I30+I31+I32+I81),(G85+H85),FALSE)</f>
        <v>1325570625.0700002</v>
      </c>
      <c r="J85" s="56">
        <f>+J7+J16+J30+J31+J32+J81</f>
        <v>224568016.68999997</v>
      </c>
      <c r="K85" s="65">
        <f>+K7+K16+K30+K31+K32+K81</f>
        <v>1053249628.94</v>
      </c>
      <c r="L85" s="64">
        <f>IF((J85+K85)=(L7+L16+L30+L31+L32+L81),(J85+K85),FALSE)</f>
        <v>1277817645.63</v>
      </c>
    </row>
    <row r="86" spans="1:12" ht="12.75">
      <c r="A86" s="230" t="s">
        <v>259</v>
      </c>
      <c r="B86" s="231"/>
      <c r="C86" s="231"/>
      <c r="D86" s="231"/>
      <c r="E86" s="231"/>
      <c r="F86" s="10">
        <v>203</v>
      </c>
      <c r="G86" s="56">
        <f>+G33+G42+G50+G54+G57+G66+G74+G77+G80</f>
        <v>-222099708.18</v>
      </c>
      <c r="H86" s="57">
        <f>+H33+H42+H50+H54+H57+H66+H74+H77+H80</f>
        <v>-1051580460.9999999</v>
      </c>
      <c r="I86" s="65">
        <f>IF((G86+H86)=(I33+I42+I50+I54+I57+I66+I74+I77+I80),(G86+H86),FALSE)</f>
        <v>-1273680169.1799998</v>
      </c>
      <c r="J86" s="56">
        <f>+J33+J42+J50+J54+J57+J66+J74+J77+J80</f>
        <v>-220465364.59</v>
      </c>
      <c r="K86" s="65">
        <f>+K33+K42+K50+K54+K57+K66+K74+K77+K80</f>
        <v>-1000449803.3199999</v>
      </c>
      <c r="L86" s="64">
        <f>IF((J86+K86)=(L33+L42+L50+L54+L57+L66+L74+L77+L80),(J86+K86),FALSE)</f>
        <v>-1220915167.9099998</v>
      </c>
    </row>
    <row r="87" spans="1:12" ht="12.75">
      <c r="A87" s="230" t="s">
        <v>208</v>
      </c>
      <c r="B87" s="228"/>
      <c r="C87" s="228"/>
      <c r="D87" s="228"/>
      <c r="E87" s="228"/>
      <c r="F87" s="10">
        <v>204</v>
      </c>
      <c r="G87" s="59">
        <f>SUM(G88:G94)-G95</f>
        <v>8356231.99</v>
      </c>
      <c r="H87" s="60">
        <f>SUM(H88:H94)-H95</f>
        <v>-6902036.2700000005</v>
      </c>
      <c r="I87" s="66">
        <f t="shared" si="2"/>
        <v>1454195.7199999997</v>
      </c>
      <c r="J87" s="59">
        <f>SUM(J88:J94)-J95</f>
        <v>9065619.63</v>
      </c>
      <c r="K87" s="67">
        <f>SUM(K88:K94)-K95</f>
        <v>-2905439.3200000003</v>
      </c>
      <c r="L87" s="58">
        <f t="shared" si="3"/>
        <v>6160180.3100000005</v>
      </c>
    </row>
    <row r="88" spans="1:12" ht="19.5" customHeight="1">
      <c r="A88" s="227" t="s">
        <v>260</v>
      </c>
      <c r="B88" s="228"/>
      <c r="C88" s="228"/>
      <c r="D88" s="228"/>
      <c r="E88" s="228"/>
      <c r="F88" s="10">
        <v>205</v>
      </c>
      <c r="G88" s="56"/>
      <c r="H88" s="57"/>
      <c r="I88" s="58">
        <f t="shared" si="2"/>
        <v>0</v>
      </c>
      <c r="J88" s="56"/>
      <c r="K88" s="57"/>
      <c r="L88" s="58">
        <f t="shared" si="3"/>
        <v>0</v>
      </c>
    </row>
    <row r="89" spans="1:12" ht="23.25" customHeight="1">
      <c r="A89" s="227" t="s">
        <v>261</v>
      </c>
      <c r="B89" s="228"/>
      <c r="C89" s="228"/>
      <c r="D89" s="228"/>
      <c r="E89" s="228"/>
      <c r="F89" s="10">
        <v>206</v>
      </c>
      <c r="G89" s="56">
        <v>8356231.99</v>
      </c>
      <c r="H89" s="57">
        <v>-4226732.4</v>
      </c>
      <c r="I89" s="58">
        <f t="shared" si="2"/>
        <v>4129499.59</v>
      </c>
      <c r="J89" s="56">
        <v>9065619.63</v>
      </c>
      <c r="K89" s="68">
        <v>-3179165.45</v>
      </c>
      <c r="L89" s="58">
        <f t="shared" si="3"/>
        <v>5886454.180000001</v>
      </c>
    </row>
    <row r="90" spans="1:12" ht="21.75" customHeight="1">
      <c r="A90" s="227" t="s">
        <v>262</v>
      </c>
      <c r="B90" s="228"/>
      <c r="C90" s="228"/>
      <c r="D90" s="228"/>
      <c r="E90" s="228"/>
      <c r="F90" s="10">
        <v>207</v>
      </c>
      <c r="G90" s="56"/>
      <c r="H90" s="57">
        <v>-2675303.87</v>
      </c>
      <c r="I90" s="58">
        <f t="shared" si="2"/>
        <v>-2675303.87</v>
      </c>
      <c r="J90" s="56"/>
      <c r="K90" s="57">
        <v>273726.13</v>
      </c>
      <c r="L90" s="58">
        <f t="shared" si="3"/>
        <v>273726.13</v>
      </c>
    </row>
    <row r="91" spans="1:12" ht="21" customHeight="1">
      <c r="A91" s="227" t="s">
        <v>263</v>
      </c>
      <c r="B91" s="228"/>
      <c r="C91" s="228"/>
      <c r="D91" s="228"/>
      <c r="E91" s="228"/>
      <c r="F91" s="10">
        <v>208</v>
      </c>
      <c r="G91" s="56"/>
      <c r="H91" s="57"/>
      <c r="I91" s="58">
        <f t="shared" si="2"/>
        <v>0</v>
      </c>
      <c r="J91" s="56"/>
      <c r="K91" s="57"/>
      <c r="L91" s="58">
        <f t="shared" si="3"/>
        <v>0</v>
      </c>
    </row>
    <row r="92" spans="1:12" ht="14.25" customHeight="1">
      <c r="A92" s="227" t="s">
        <v>264</v>
      </c>
      <c r="B92" s="228"/>
      <c r="C92" s="228"/>
      <c r="D92" s="228"/>
      <c r="E92" s="228"/>
      <c r="F92" s="10">
        <v>209</v>
      </c>
      <c r="G92" s="56"/>
      <c r="H92" s="57"/>
      <c r="I92" s="58">
        <f t="shared" si="2"/>
        <v>0</v>
      </c>
      <c r="J92" s="56"/>
      <c r="K92" s="57"/>
      <c r="L92" s="58">
        <f t="shared" si="3"/>
        <v>0</v>
      </c>
    </row>
    <row r="93" spans="1:12" ht="22.5" customHeight="1">
      <c r="A93" s="227" t="s">
        <v>265</v>
      </c>
      <c r="B93" s="228"/>
      <c r="C93" s="228"/>
      <c r="D93" s="228"/>
      <c r="E93" s="228"/>
      <c r="F93" s="10">
        <v>210</v>
      </c>
      <c r="G93" s="56"/>
      <c r="H93" s="57"/>
      <c r="I93" s="58">
        <f t="shared" si="2"/>
        <v>0</v>
      </c>
      <c r="J93" s="56"/>
      <c r="K93" s="57"/>
      <c r="L93" s="58">
        <f t="shared" si="3"/>
        <v>0</v>
      </c>
    </row>
    <row r="94" spans="1:12" ht="12.75">
      <c r="A94" s="227" t="s">
        <v>266</v>
      </c>
      <c r="B94" s="228"/>
      <c r="C94" s="228"/>
      <c r="D94" s="228"/>
      <c r="E94" s="228"/>
      <c r="F94" s="10">
        <v>211</v>
      </c>
      <c r="G94" s="56"/>
      <c r="H94" s="57"/>
      <c r="I94" s="58">
        <f t="shared" si="2"/>
        <v>0</v>
      </c>
      <c r="J94" s="56"/>
      <c r="K94" s="57"/>
      <c r="L94" s="58">
        <f t="shared" si="3"/>
        <v>0</v>
      </c>
    </row>
    <row r="95" spans="1:12" ht="12.75">
      <c r="A95" s="227" t="s">
        <v>267</v>
      </c>
      <c r="B95" s="228"/>
      <c r="C95" s="228"/>
      <c r="D95" s="228"/>
      <c r="E95" s="228"/>
      <c r="F95" s="10">
        <v>212</v>
      </c>
      <c r="G95" s="56"/>
      <c r="H95" s="57"/>
      <c r="I95" s="58">
        <f t="shared" si="2"/>
        <v>0</v>
      </c>
      <c r="J95" s="56"/>
      <c r="K95" s="57"/>
      <c r="L95" s="58">
        <f t="shared" si="3"/>
        <v>0</v>
      </c>
    </row>
    <row r="96" spans="1:12" ht="12.75">
      <c r="A96" s="230" t="s">
        <v>206</v>
      </c>
      <c r="B96" s="228"/>
      <c r="C96" s="228"/>
      <c r="D96" s="228"/>
      <c r="E96" s="228"/>
      <c r="F96" s="10">
        <v>213</v>
      </c>
      <c r="G96" s="59">
        <f>G82+G87</f>
        <v>12314473.309999987</v>
      </c>
      <c r="H96" s="60">
        <f>H82+H87</f>
        <v>41030178.30000021</v>
      </c>
      <c r="I96" s="58">
        <f t="shared" si="2"/>
        <v>53344651.6100002</v>
      </c>
      <c r="J96" s="59">
        <f>J82+J87</f>
        <v>13168271.729999982</v>
      </c>
      <c r="K96" s="60">
        <f>K82+K87</f>
        <v>49894386.300000004</v>
      </c>
      <c r="L96" s="58">
        <f t="shared" si="3"/>
        <v>63062658.02999999</v>
      </c>
    </row>
    <row r="97" spans="1:12" ht="12.75">
      <c r="A97" s="230" t="s">
        <v>252</v>
      </c>
      <c r="B97" s="231"/>
      <c r="C97" s="231"/>
      <c r="D97" s="231"/>
      <c r="E97" s="232"/>
      <c r="F97" s="10">
        <v>214</v>
      </c>
      <c r="G97" s="5"/>
      <c r="H97" s="6"/>
      <c r="I97" s="32">
        <f t="shared" si="2"/>
        <v>0</v>
      </c>
      <c r="J97" s="5"/>
      <c r="K97" s="6"/>
      <c r="L97" s="32">
        <f t="shared" si="3"/>
        <v>0</v>
      </c>
    </row>
    <row r="98" spans="1:12" ht="12.75">
      <c r="A98" s="230" t="s">
        <v>253</v>
      </c>
      <c r="B98" s="231"/>
      <c r="C98" s="231"/>
      <c r="D98" s="231"/>
      <c r="E98" s="232"/>
      <c r="F98" s="10">
        <v>215</v>
      </c>
      <c r="G98" s="5"/>
      <c r="H98" s="6"/>
      <c r="I98" s="32">
        <f t="shared" si="2"/>
        <v>0</v>
      </c>
      <c r="J98" s="5"/>
      <c r="K98" s="6"/>
      <c r="L98" s="32">
        <f t="shared" si="3"/>
        <v>0</v>
      </c>
    </row>
    <row r="99" spans="1:12" ht="12.75">
      <c r="A99" s="233" t="s">
        <v>291</v>
      </c>
      <c r="B99" s="236"/>
      <c r="C99" s="236"/>
      <c r="D99" s="236"/>
      <c r="E99" s="236"/>
      <c r="F99" s="11">
        <v>216</v>
      </c>
      <c r="G99" s="7">
        <v>0</v>
      </c>
      <c r="H99" s="8">
        <v>0</v>
      </c>
      <c r="I99" s="33">
        <f t="shared" si="2"/>
        <v>0</v>
      </c>
      <c r="J99" s="7">
        <v>0</v>
      </c>
      <c r="K99" s="8">
        <v>0</v>
      </c>
      <c r="L99" s="33">
        <f t="shared" si="3"/>
        <v>0</v>
      </c>
    </row>
    <row r="100" spans="1:12" ht="12.75">
      <c r="A100" s="259" t="s">
        <v>369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1" r:id="rId1"/>
  <rowBreaks count="1" manualBreakCount="1">
    <brk id="56" max="255" man="1"/>
  </rowBreaks>
  <ignoredErrors>
    <ignoredError sqref="I7:L17 I33:L50 I54:K73" formula="1"/>
    <ignoredError sqref="I18:L24 I74:K76 I78:K84 I88:K88 I96 L85:L87 H85:H87 I85:K87" formula="1" formulaRange="1"/>
    <ignoredError sqref="G25:L28 G18:H24 H77:L77 H74:H76 L74:L76 H78:H84 L78:L84" formulaRange="1"/>
    <ignoredError sqref="G85:G87 G89:L95 G88:H88 L88 G97:L98 G96:H96 J96:L96" unlockedFormula="1"/>
    <ignoredError sqref="I88:K88 I96" formula="1" unlockedFormula="1"/>
    <ignoredError sqref="L85:L87 H85:H87" formulaRange="1" unlockedFormula="1"/>
    <ignoredError sqref="I85:K87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37">
      <selection activeCell="J32" sqref="J32"/>
    </sheetView>
  </sheetViews>
  <sheetFormatPr defaultColWidth="9.140625" defaultRowHeight="12.75"/>
  <cols>
    <col min="1" max="16384" width="9.140625" style="40" customWidth="1"/>
  </cols>
  <sheetData>
    <row r="1" spans="1:10" ht="12.75">
      <c r="A1" s="276" t="s">
        <v>210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2.75">
      <c r="A2" s="279" t="s">
        <v>398</v>
      </c>
      <c r="B2" s="280"/>
      <c r="C2" s="280"/>
      <c r="D2" s="280"/>
      <c r="E2" s="280"/>
      <c r="F2" s="280"/>
      <c r="G2" s="280"/>
      <c r="H2" s="280"/>
      <c r="I2" s="280"/>
      <c r="J2" s="278"/>
    </row>
    <row r="3" spans="1:11" ht="12.75">
      <c r="A3" s="144"/>
      <c r="B3" s="151"/>
      <c r="C3" s="151"/>
      <c r="D3" s="273"/>
      <c r="E3" s="273"/>
      <c r="F3" s="151"/>
      <c r="G3" s="151"/>
      <c r="H3" s="151"/>
      <c r="I3" s="151"/>
      <c r="J3" s="145"/>
      <c r="K3" s="146" t="s">
        <v>58</v>
      </c>
    </row>
    <row r="4" spans="1:11" ht="33.75">
      <c r="A4" s="281" t="s">
        <v>6</v>
      </c>
      <c r="B4" s="281"/>
      <c r="C4" s="281"/>
      <c r="D4" s="281"/>
      <c r="E4" s="281"/>
      <c r="F4" s="281"/>
      <c r="G4" s="281"/>
      <c r="H4" s="281"/>
      <c r="I4" s="47" t="s">
        <v>62</v>
      </c>
      <c r="J4" s="48" t="s">
        <v>365</v>
      </c>
      <c r="K4" s="48" t="s">
        <v>366</v>
      </c>
    </row>
    <row r="5" spans="1:11" ht="12.75" customHeight="1">
      <c r="A5" s="282">
        <v>1</v>
      </c>
      <c r="B5" s="282"/>
      <c r="C5" s="282"/>
      <c r="D5" s="282"/>
      <c r="E5" s="282"/>
      <c r="F5" s="282"/>
      <c r="G5" s="282"/>
      <c r="H5" s="282"/>
      <c r="I5" s="49">
        <v>2</v>
      </c>
      <c r="J5" s="50" t="s">
        <v>60</v>
      </c>
      <c r="K5" s="50" t="s">
        <v>61</v>
      </c>
    </row>
    <row r="6" spans="1:11" ht="12.75">
      <c r="A6" s="283" t="s">
        <v>212</v>
      </c>
      <c r="B6" s="284"/>
      <c r="C6" s="284"/>
      <c r="D6" s="284"/>
      <c r="E6" s="284"/>
      <c r="F6" s="284"/>
      <c r="G6" s="284"/>
      <c r="H6" s="285"/>
      <c r="I6" s="45">
        <v>1</v>
      </c>
      <c r="J6" s="46">
        <f>J7+J18+J36</f>
        <v>-239597758.39000013</v>
      </c>
      <c r="K6" s="46">
        <f>K7+K18+K36</f>
        <v>110715992.33999997</v>
      </c>
    </row>
    <row r="7" spans="1:11" ht="12.75">
      <c r="A7" s="266" t="s">
        <v>213</v>
      </c>
      <c r="B7" s="274"/>
      <c r="C7" s="274"/>
      <c r="D7" s="274"/>
      <c r="E7" s="274"/>
      <c r="F7" s="274"/>
      <c r="G7" s="274"/>
      <c r="H7" s="275"/>
      <c r="I7" s="13">
        <v>2</v>
      </c>
      <c r="J7" s="41">
        <f>J8+J9</f>
        <v>-5967837.770000011</v>
      </c>
      <c r="K7" s="41">
        <f>K8+K9</f>
        <v>-5738997.620000005</v>
      </c>
    </row>
    <row r="8" spans="1:11" ht="12.75">
      <c r="A8" s="269" t="s">
        <v>85</v>
      </c>
      <c r="B8" s="274"/>
      <c r="C8" s="274"/>
      <c r="D8" s="274"/>
      <c r="E8" s="274"/>
      <c r="F8" s="274"/>
      <c r="G8" s="274"/>
      <c r="H8" s="275"/>
      <c r="I8" s="13">
        <v>3</v>
      </c>
      <c r="J8" s="19">
        <v>64863069.89</v>
      </c>
      <c r="K8" s="19">
        <v>71128097.16</v>
      </c>
    </row>
    <row r="9" spans="1:11" ht="12.75">
      <c r="A9" s="269" t="s">
        <v>86</v>
      </c>
      <c r="B9" s="274"/>
      <c r="C9" s="274"/>
      <c r="D9" s="274"/>
      <c r="E9" s="274"/>
      <c r="F9" s="274"/>
      <c r="G9" s="274"/>
      <c r="H9" s="275"/>
      <c r="I9" s="13">
        <v>4</v>
      </c>
      <c r="J9" s="41">
        <f>SUM(J10:J17)</f>
        <v>-70830907.66000001</v>
      </c>
      <c r="K9" s="41">
        <f>SUM(K10:K17)</f>
        <v>-76867094.78</v>
      </c>
    </row>
    <row r="10" spans="1:11" ht="12.75">
      <c r="A10" s="269" t="s">
        <v>115</v>
      </c>
      <c r="B10" s="274"/>
      <c r="C10" s="274"/>
      <c r="D10" s="274"/>
      <c r="E10" s="274"/>
      <c r="F10" s="274"/>
      <c r="G10" s="274"/>
      <c r="H10" s="275"/>
      <c r="I10" s="13">
        <v>5</v>
      </c>
      <c r="J10" s="19">
        <v>22893531.7</v>
      </c>
      <c r="K10" s="19">
        <v>20851708.54</v>
      </c>
    </row>
    <row r="11" spans="1:11" ht="12.75">
      <c r="A11" s="269" t="s">
        <v>116</v>
      </c>
      <c r="B11" s="274"/>
      <c r="C11" s="274"/>
      <c r="D11" s="274"/>
      <c r="E11" s="274"/>
      <c r="F11" s="274"/>
      <c r="G11" s="274"/>
      <c r="H11" s="275"/>
      <c r="I11" s="13">
        <v>6</v>
      </c>
      <c r="J11" s="19">
        <v>1549661.37</v>
      </c>
      <c r="K11" s="19">
        <v>2132579.98</v>
      </c>
    </row>
    <row r="12" spans="1:11" ht="12.75">
      <c r="A12" s="269" t="s">
        <v>117</v>
      </c>
      <c r="B12" s="274"/>
      <c r="C12" s="274"/>
      <c r="D12" s="274"/>
      <c r="E12" s="274"/>
      <c r="F12" s="274"/>
      <c r="G12" s="274"/>
      <c r="H12" s="275"/>
      <c r="I12" s="13">
        <v>7</v>
      </c>
      <c r="J12" s="19">
        <v>23738643</v>
      </c>
      <c r="K12" s="19">
        <v>31636236.74</v>
      </c>
    </row>
    <row r="13" spans="1:11" ht="12.75">
      <c r="A13" s="269" t="s">
        <v>118</v>
      </c>
      <c r="B13" s="274"/>
      <c r="C13" s="274"/>
      <c r="D13" s="274"/>
      <c r="E13" s="274"/>
      <c r="F13" s="274"/>
      <c r="G13" s="274"/>
      <c r="H13" s="275"/>
      <c r="I13" s="13">
        <v>8</v>
      </c>
      <c r="J13" s="19">
        <v>0</v>
      </c>
      <c r="K13" s="19">
        <v>75755.56</v>
      </c>
    </row>
    <row r="14" spans="1:11" ht="12.75">
      <c r="A14" s="269" t="s">
        <v>119</v>
      </c>
      <c r="B14" s="274"/>
      <c r="C14" s="274"/>
      <c r="D14" s="274"/>
      <c r="E14" s="274"/>
      <c r="F14" s="274"/>
      <c r="G14" s="274"/>
      <c r="H14" s="275"/>
      <c r="I14" s="13">
        <v>9</v>
      </c>
      <c r="J14" s="19">
        <v>-109881964.68</v>
      </c>
      <c r="K14" s="19">
        <v>-103385680.21</v>
      </c>
    </row>
    <row r="15" spans="1:11" ht="12.75">
      <c r="A15" s="269" t="s">
        <v>120</v>
      </c>
      <c r="B15" s="274"/>
      <c r="C15" s="274"/>
      <c r="D15" s="274"/>
      <c r="E15" s="274"/>
      <c r="F15" s="274"/>
      <c r="G15" s="274"/>
      <c r="H15" s="275"/>
      <c r="I15" s="13">
        <v>10</v>
      </c>
      <c r="J15" s="19">
        <v>-24569937.84</v>
      </c>
      <c r="K15" s="19">
        <v>-45311236.95</v>
      </c>
    </row>
    <row r="16" spans="1:11" ht="21" customHeight="1">
      <c r="A16" s="269" t="s">
        <v>121</v>
      </c>
      <c r="B16" s="274"/>
      <c r="C16" s="274"/>
      <c r="D16" s="274"/>
      <c r="E16" s="274"/>
      <c r="F16" s="274"/>
      <c r="G16" s="274"/>
      <c r="H16" s="275"/>
      <c r="I16" s="13">
        <v>11</v>
      </c>
      <c r="J16" s="19">
        <v>-768403.48</v>
      </c>
      <c r="K16" s="19">
        <v>-1976236.44</v>
      </c>
    </row>
    <row r="17" spans="1:11" ht="12.75">
      <c r="A17" s="269" t="s">
        <v>122</v>
      </c>
      <c r="B17" s="274"/>
      <c r="C17" s="274"/>
      <c r="D17" s="274"/>
      <c r="E17" s="274"/>
      <c r="F17" s="274"/>
      <c r="G17" s="274"/>
      <c r="H17" s="275"/>
      <c r="I17" s="13">
        <v>12</v>
      </c>
      <c r="J17" s="19">
        <v>16207562.27</v>
      </c>
      <c r="K17" s="19">
        <v>19109778</v>
      </c>
    </row>
    <row r="18" spans="1:11" ht="12.75">
      <c r="A18" s="266" t="s">
        <v>123</v>
      </c>
      <c r="B18" s="274"/>
      <c r="C18" s="274"/>
      <c r="D18" s="274"/>
      <c r="E18" s="274"/>
      <c r="F18" s="274"/>
      <c r="G18" s="274"/>
      <c r="H18" s="275"/>
      <c r="I18" s="13">
        <v>13</v>
      </c>
      <c r="J18" s="42">
        <f>SUM(J19:J35)</f>
        <v>-220657306.6300001</v>
      </c>
      <c r="K18" s="42">
        <f>SUM(K19:K35)</f>
        <v>130680609.39999998</v>
      </c>
    </row>
    <row r="19" spans="1:11" ht="12.75">
      <c r="A19" s="269" t="s">
        <v>124</v>
      </c>
      <c r="B19" s="274"/>
      <c r="C19" s="274"/>
      <c r="D19" s="274"/>
      <c r="E19" s="274"/>
      <c r="F19" s="274"/>
      <c r="G19" s="274"/>
      <c r="H19" s="275"/>
      <c r="I19" s="13">
        <v>14</v>
      </c>
      <c r="J19" s="19">
        <v>54487066.96</v>
      </c>
      <c r="K19" s="19">
        <v>-1043359.44</v>
      </c>
    </row>
    <row r="20" spans="1:11" ht="19.5" customHeight="1">
      <c r="A20" s="269" t="s">
        <v>147</v>
      </c>
      <c r="B20" s="274"/>
      <c r="C20" s="274"/>
      <c r="D20" s="274"/>
      <c r="E20" s="274"/>
      <c r="F20" s="274"/>
      <c r="G20" s="274"/>
      <c r="H20" s="275"/>
      <c r="I20" s="13">
        <v>15</v>
      </c>
      <c r="J20" s="19">
        <v>-400527901.73</v>
      </c>
      <c r="K20" s="19">
        <v>197290341.13</v>
      </c>
    </row>
    <row r="21" spans="1:11" ht="12.75">
      <c r="A21" s="269" t="s">
        <v>125</v>
      </c>
      <c r="B21" s="274"/>
      <c r="C21" s="274"/>
      <c r="D21" s="274"/>
      <c r="E21" s="274"/>
      <c r="F21" s="274"/>
      <c r="G21" s="274"/>
      <c r="H21" s="275"/>
      <c r="I21" s="13">
        <v>16</v>
      </c>
      <c r="J21" s="19">
        <v>64374708.74</v>
      </c>
      <c r="K21" s="19">
        <v>30837753.42</v>
      </c>
    </row>
    <row r="22" spans="1:11" ht="22.5" customHeight="1">
      <c r="A22" s="269" t="s">
        <v>126</v>
      </c>
      <c r="B22" s="274"/>
      <c r="C22" s="274"/>
      <c r="D22" s="274"/>
      <c r="E22" s="274"/>
      <c r="F22" s="274"/>
      <c r="G22" s="274"/>
      <c r="H22" s="275"/>
      <c r="I22" s="13">
        <v>17</v>
      </c>
      <c r="J22" s="19"/>
      <c r="K22" s="19"/>
    </row>
    <row r="23" spans="1:11" ht="21" customHeight="1">
      <c r="A23" s="269" t="s">
        <v>127</v>
      </c>
      <c r="B23" s="274"/>
      <c r="C23" s="274"/>
      <c r="D23" s="274"/>
      <c r="E23" s="274"/>
      <c r="F23" s="274"/>
      <c r="G23" s="274"/>
      <c r="H23" s="275"/>
      <c r="I23" s="13">
        <v>18</v>
      </c>
      <c r="J23" s="19">
        <v>1700833.65</v>
      </c>
      <c r="K23" s="19">
        <v>2031228.77</v>
      </c>
    </row>
    <row r="24" spans="1:11" ht="12.75">
      <c r="A24" s="269" t="s">
        <v>128</v>
      </c>
      <c r="B24" s="274"/>
      <c r="C24" s="274"/>
      <c r="D24" s="274"/>
      <c r="E24" s="274"/>
      <c r="F24" s="274"/>
      <c r="G24" s="274"/>
      <c r="H24" s="275"/>
      <c r="I24" s="13">
        <v>19</v>
      </c>
      <c r="J24" s="19">
        <v>12692665.64</v>
      </c>
      <c r="K24" s="19">
        <v>-30201431.28</v>
      </c>
    </row>
    <row r="25" spans="1:11" ht="12.75">
      <c r="A25" s="269" t="s">
        <v>129</v>
      </c>
      <c r="B25" s="274"/>
      <c r="C25" s="274"/>
      <c r="D25" s="274"/>
      <c r="E25" s="274"/>
      <c r="F25" s="274"/>
      <c r="G25" s="274"/>
      <c r="H25" s="275"/>
      <c r="I25" s="13">
        <v>20</v>
      </c>
      <c r="J25" s="19"/>
      <c r="K25" s="19">
        <v>-10036.16</v>
      </c>
    </row>
    <row r="26" spans="1:11" ht="12.75">
      <c r="A26" s="269" t="s">
        <v>130</v>
      </c>
      <c r="B26" s="274"/>
      <c r="C26" s="274"/>
      <c r="D26" s="274"/>
      <c r="E26" s="274"/>
      <c r="F26" s="274"/>
      <c r="G26" s="274"/>
      <c r="H26" s="275"/>
      <c r="I26" s="13">
        <v>21</v>
      </c>
      <c r="J26" s="19">
        <v>-264954358.02</v>
      </c>
      <c r="K26" s="19">
        <v>-314626769.41</v>
      </c>
    </row>
    <row r="27" spans="1:11" ht="12.75">
      <c r="A27" s="269" t="s">
        <v>131</v>
      </c>
      <c r="B27" s="274"/>
      <c r="C27" s="274"/>
      <c r="D27" s="274"/>
      <c r="E27" s="274"/>
      <c r="F27" s="274"/>
      <c r="G27" s="274"/>
      <c r="H27" s="275"/>
      <c r="I27" s="13">
        <v>22</v>
      </c>
      <c r="J27" s="19"/>
      <c r="K27" s="19">
        <v>0</v>
      </c>
    </row>
    <row r="28" spans="1:11" ht="21" customHeight="1">
      <c r="A28" s="269" t="s">
        <v>146</v>
      </c>
      <c r="B28" s="274"/>
      <c r="C28" s="274"/>
      <c r="D28" s="274"/>
      <c r="E28" s="274"/>
      <c r="F28" s="274"/>
      <c r="G28" s="274"/>
      <c r="H28" s="275"/>
      <c r="I28" s="13">
        <v>23</v>
      </c>
      <c r="J28" s="19">
        <v>1975211.89</v>
      </c>
      <c r="K28" s="19">
        <v>-2317520.77</v>
      </c>
    </row>
    <row r="29" spans="1:11" ht="12.75">
      <c r="A29" s="269" t="s">
        <v>132</v>
      </c>
      <c r="B29" s="274"/>
      <c r="C29" s="274"/>
      <c r="D29" s="274"/>
      <c r="E29" s="274"/>
      <c r="F29" s="274"/>
      <c r="G29" s="274"/>
      <c r="H29" s="275"/>
      <c r="I29" s="13">
        <v>24</v>
      </c>
      <c r="J29" s="19">
        <v>299763100.99</v>
      </c>
      <c r="K29" s="19">
        <v>254686575.39</v>
      </c>
    </row>
    <row r="30" spans="1:11" ht="19.5" customHeight="1">
      <c r="A30" s="269" t="s">
        <v>133</v>
      </c>
      <c r="B30" s="274"/>
      <c r="C30" s="274"/>
      <c r="D30" s="274"/>
      <c r="E30" s="274"/>
      <c r="F30" s="274"/>
      <c r="G30" s="274"/>
      <c r="H30" s="275"/>
      <c r="I30" s="13">
        <v>25</v>
      </c>
      <c r="J30" s="19">
        <v>-1700833.65</v>
      </c>
      <c r="K30" s="19">
        <v>-2031228.77</v>
      </c>
    </row>
    <row r="31" spans="1:11" ht="12.75">
      <c r="A31" s="269" t="s">
        <v>134</v>
      </c>
      <c r="B31" s="274"/>
      <c r="C31" s="274"/>
      <c r="D31" s="274"/>
      <c r="E31" s="274"/>
      <c r="F31" s="274"/>
      <c r="G31" s="274"/>
      <c r="H31" s="275"/>
      <c r="I31" s="13">
        <v>26</v>
      </c>
      <c r="J31" s="19">
        <v>5888357.68</v>
      </c>
      <c r="K31" s="19">
        <v>2575868.66</v>
      </c>
    </row>
    <row r="32" spans="1:11" ht="12.75">
      <c r="A32" s="269" t="s">
        <v>135</v>
      </c>
      <c r="B32" s="274"/>
      <c r="C32" s="274"/>
      <c r="D32" s="274"/>
      <c r="E32" s="274"/>
      <c r="F32" s="274"/>
      <c r="G32" s="274"/>
      <c r="H32" s="275"/>
      <c r="I32" s="13">
        <v>27</v>
      </c>
      <c r="J32" s="19"/>
      <c r="K32" s="19">
        <v>0</v>
      </c>
    </row>
    <row r="33" spans="1:11" ht="12.75">
      <c r="A33" s="269" t="s">
        <v>136</v>
      </c>
      <c r="B33" s="274"/>
      <c r="C33" s="274"/>
      <c r="D33" s="274"/>
      <c r="E33" s="274"/>
      <c r="F33" s="274"/>
      <c r="G33" s="274"/>
      <c r="H33" s="275"/>
      <c r="I33" s="13">
        <v>28</v>
      </c>
      <c r="J33" s="19"/>
      <c r="K33" s="19">
        <v>-5.4569682106375694E-12</v>
      </c>
    </row>
    <row r="34" spans="1:11" ht="12.75">
      <c r="A34" s="269" t="s">
        <v>137</v>
      </c>
      <c r="B34" s="274"/>
      <c r="C34" s="274"/>
      <c r="D34" s="274"/>
      <c r="E34" s="274"/>
      <c r="F34" s="274"/>
      <c r="G34" s="274"/>
      <c r="H34" s="275"/>
      <c r="I34" s="13">
        <v>29</v>
      </c>
      <c r="J34" s="19">
        <v>30964776.28</v>
      </c>
      <c r="K34" s="19">
        <v>25739319.05</v>
      </c>
    </row>
    <row r="35" spans="1:11" ht="21" customHeight="1">
      <c r="A35" s="269" t="s">
        <v>138</v>
      </c>
      <c r="B35" s="274"/>
      <c r="C35" s="274"/>
      <c r="D35" s="274"/>
      <c r="E35" s="274"/>
      <c r="F35" s="274"/>
      <c r="G35" s="274"/>
      <c r="H35" s="275"/>
      <c r="I35" s="13">
        <v>30</v>
      </c>
      <c r="J35" s="19">
        <v>-25320935.06</v>
      </c>
      <c r="K35" s="19">
        <v>-32250131.19</v>
      </c>
    </row>
    <row r="36" spans="1:11" ht="12.75">
      <c r="A36" s="266" t="s">
        <v>139</v>
      </c>
      <c r="B36" s="274"/>
      <c r="C36" s="274"/>
      <c r="D36" s="274"/>
      <c r="E36" s="274"/>
      <c r="F36" s="274"/>
      <c r="G36" s="274"/>
      <c r="H36" s="275"/>
      <c r="I36" s="13">
        <v>31</v>
      </c>
      <c r="J36" s="19">
        <v>-12972613.99</v>
      </c>
      <c r="K36" s="19">
        <v>-14225619.44</v>
      </c>
    </row>
    <row r="37" spans="1:11" ht="12.75">
      <c r="A37" s="266" t="s">
        <v>92</v>
      </c>
      <c r="B37" s="274"/>
      <c r="C37" s="274"/>
      <c r="D37" s="274"/>
      <c r="E37" s="274"/>
      <c r="F37" s="274"/>
      <c r="G37" s="274"/>
      <c r="H37" s="275"/>
      <c r="I37" s="13">
        <v>32</v>
      </c>
      <c r="J37" s="42">
        <f>SUM(J38:J51)</f>
        <v>235291195.76999998</v>
      </c>
      <c r="K37" s="42">
        <f>SUM(K38:K51)</f>
        <v>-194892872.54</v>
      </c>
    </row>
    <row r="38" spans="1:11" ht="12.75">
      <c r="A38" s="269" t="s">
        <v>140</v>
      </c>
      <c r="B38" s="274"/>
      <c r="C38" s="274"/>
      <c r="D38" s="274"/>
      <c r="E38" s="274"/>
      <c r="F38" s="274"/>
      <c r="G38" s="274"/>
      <c r="H38" s="275"/>
      <c r="I38" s="13">
        <v>33</v>
      </c>
      <c r="J38" s="19"/>
      <c r="K38" s="19">
        <v>7479880.43</v>
      </c>
    </row>
    <row r="39" spans="1:11" ht="12.75">
      <c r="A39" s="269" t="s">
        <v>141</v>
      </c>
      <c r="B39" s="274"/>
      <c r="C39" s="274"/>
      <c r="D39" s="274"/>
      <c r="E39" s="274"/>
      <c r="F39" s="274"/>
      <c r="G39" s="274"/>
      <c r="H39" s="275"/>
      <c r="I39" s="13">
        <v>34</v>
      </c>
      <c r="J39" s="19">
        <v>-4135618.01</v>
      </c>
      <c r="K39" s="19">
        <v>-20851708.54</v>
      </c>
    </row>
    <row r="40" spans="1:11" ht="12.75">
      <c r="A40" s="269" t="s">
        <v>142</v>
      </c>
      <c r="B40" s="274"/>
      <c r="C40" s="274"/>
      <c r="D40" s="274"/>
      <c r="E40" s="274"/>
      <c r="F40" s="274"/>
      <c r="G40" s="274"/>
      <c r="H40" s="275"/>
      <c r="I40" s="13">
        <v>35</v>
      </c>
      <c r="J40" s="19"/>
      <c r="K40" s="19">
        <v>0</v>
      </c>
    </row>
    <row r="41" spans="1:11" ht="12.75">
      <c r="A41" s="269" t="s">
        <v>143</v>
      </c>
      <c r="B41" s="274"/>
      <c r="C41" s="274"/>
      <c r="D41" s="274"/>
      <c r="E41" s="274"/>
      <c r="F41" s="274"/>
      <c r="G41" s="274"/>
      <c r="H41" s="275"/>
      <c r="I41" s="13">
        <v>36</v>
      </c>
      <c r="J41" s="19">
        <v>-968936.54</v>
      </c>
      <c r="K41" s="19">
        <v>-4547216.03</v>
      </c>
    </row>
    <row r="42" spans="1:11" ht="21" customHeight="1">
      <c r="A42" s="269" t="s">
        <v>144</v>
      </c>
      <c r="B42" s="274"/>
      <c r="C42" s="274"/>
      <c r="D42" s="274"/>
      <c r="E42" s="274"/>
      <c r="F42" s="274"/>
      <c r="G42" s="274"/>
      <c r="H42" s="275"/>
      <c r="I42" s="13">
        <v>37</v>
      </c>
      <c r="J42" s="19"/>
      <c r="K42" s="19">
        <v>4453317.29</v>
      </c>
    </row>
    <row r="43" spans="1:11" ht="24.75" customHeight="1">
      <c r="A43" s="269" t="s">
        <v>145</v>
      </c>
      <c r="B43" s="274"/>
      <c r="C43" s="274"/>
      <c r="D43" s="274"/>
      <c r="E43" s="274"/>
      <c r="F43" s="274"/>
      <c r="G43" s="274"/>
      <c r="H43" s="275"/>
      <c r="I43" s="13">
        <v>38</v>
      </c>
      <c r="J43" s="19">
        <v>-14043632.88</v>
      </c>
      <c r="K43" s="19"/>
    </row>
    <row r="44" spans="1:11" ht="24.75" customHeight="1">
      <c r="A44" s="269" t="s">
        <v>148</v>
      </c>
      <c r="B44" s="274"/>
      <c r="C44" s="274"/>
      <c r="D44" s="274"/>
      <c r="E44" s="274"/>
      <c r="F44" s="274"/>
      <c r="G44" s="274"/>
      <c r="H44" s="275"/>
      <c r="I44" s="13">
        <v>39</v>
      </c>
      <c r="J44" s="19">
        <v>39884562.07</v>
      </c>
      <c r="K44" s="19">
        <v>32106740.27</v>
      </c>
    </row>
    <row r="45" spans="1:11" ht="12.75">
      <c r="A45" s="269" t="s">
        <v>386</v>
      </c>
      <c r="B45" s="274"/>
      <c r="C45" s="274"/>
      <c r="D45" s="274"/>
      <c r="E45" s="274"/>
      <c r="F45" s="274"/>
      <c r="G45" s="274"/>
      <c r="H45" s="275"/>
      <c r="I45" s="13">
        <v>40</v>
      </c>
      <c r="J45" s="19">
        <v>171585924.57</v>
      </c>
      <c r="K45" s="19">
        <v>0</v>
      </c>
    </row>
    <row r="46" spans="1:11" ht="12.75">
      <c r="A46" s="269" t="s">
        <v>387</v>
      </c>
      <c r="B46" s="274"/>
      <c r="C46" s="274"/>
      <c r="D46" s="274"/>
      <c r="E46" s="274"/>
      <c r="F46" s="274"/>
      <c r="G46" s="274"/>
      <c r="H46" s="275"/>
      <c r="I46" s="13">
        <v>41</v>
      </c>
      <c r="J46" s="19"/>
      <c r="K46" s="19">
        <v>-139318643.25</v>
      </c>
    </row>
    <row r="47" spans="1:11" ht="12.75">
      <c r="A47" s="269" t="s">
        <v>388</v>
      </c>
      <c r="B47" s="274"/>
      <c r="C47" s="274"/>
      <c r="D47" s="274"/>
      <c r="E47" s="274"/>
      <c r="F47" s="274"/>
      <c r="G47" s="274"/>
      <c r="H47" s="275"/>
      <c r="I47" s="13">
        <v>42</v>
      </c>
      <c r="J47" s="19"/>
      <c r="K47" s="19">
        <v>0</v>
      </c>
    </row>
    <row r="48" spans="1:11" ht="12.75">
      <c r="A48" s="269" t="s">
        <v>389</v>
      </c>
      <c r="B48" s="274"/>
      <c r="C48" s="274"/>
      <c r="D48" s="274"/>
      <c r="E48" s="274"/>
      <c r="F48" s="274"/>
      <c r="G48" s="274"/>
      <c r="H48" s="275"/>
      <c r="I48" s="13">
        <v>43</v>
      </c>
      <c r="J48" s="19"/>
      <c r="K48" s="19">
        <v>0</v>
      </c>
    </row>
    <row r="49" spans="1:11" ht="12.75">
      <c r="A49" s="269" t="s">
        <v>390</v>
      </c>
      <c r="B49" s="267"/>
      <c r="C49" s="267"/>
      <c r="D49" s="267"/>
      <c r="E49" s="267"/>
      <c r="F49" s="267"/>
      <c r="G49" s="267"/>
      <c r="H49" s="268"/>
      <c r="I49" s="13">
        <v>44</v>
      </c>
      <c r="J49" s="19">
        <v>10356184.61</v>
      </c>
      <c r="K49" s="19">
        <v>45102988.93</v>
      </c>
    </row>
    <row r="50" spans="1:11" ht="12.75">
      <c r="A50" s="269" t="s">
        <v>391</v>
      </c>
      <c r="B50" s="267"/>
      <c r="C50" s="267"/>
      <c r="D50" s="267"/>
      <c r="E50" s="267"/>
      <c r="F50" s="267"/>
      <c r="G50" s="267"/>
      <c r="H50" s="268"/>
      <c r="I50" s="13">
        <v>45</v>
      </c>
      <c r="J50" s="19">
        <v>133295114.88</v>
      </c>
      <c r="K50" s="19">
        <v>140401132</v>
      </c>
    </row>
    <row r="51" spans="1:11" ht="12.75">
      <c r="A51" s="269" t="s">
        <v>392</v>
      </c>
      <c r="B51" s="267"/>
      <c r="C51" s="267"/>
      <c r="D51" s="267"/>
      <c r="E51" s="267"/>
      <c r="F51" s="267"/>
      <c r="G51" s="267"/>
      <c r="H51" s="268"/>
      <c r="I51" s="13">
        <v>46</v>
      </c>
      <c r="J51" s="19">
        <v>-100682402.93</v>
      </c>
      <c r="K51" s="19">
        <v>-259719363.64</v>
      </c>
    </row>
    <row r="52" spans="1:11" ht="12.75">
      <c r="A52" s="266" t="s">
        <v>93</v>
      </c>
      <c r="B52" s="267"/>
      <c r="C52" s="267"/>
      <c r="D52" s="267"/>
      <c r="E52" s="267"/>
      <c r="F52" s="267"/>
      <c r="G52" s="267"/>
      <c r="H52" s="268"/>
      <c r="I52" s="13">
        <v>47</v>
      </c>
      <c r="J52" s="42">
        <f>SUM(J53:J57)</f>
        <v>-27503.64</v>
      </c>
      <c r="K52" s="42">
        <f>SUM(K53:K57)</f>
        <v>69863637.15</v>
      </c>
    </row>
    <row r="53" spans="1:11" ht="12.75">
      <c r="A53" s="269" t="s">
        <v>271</v>
      </c>
      <c r="B53" s="267"/>
      <c r="C53" s="267"/>
      <c r="D53" s="267"/>
      <c r="E53" s="267"/>
      <c r="F53" s="267"/>
      <c r="G53" s="267"/>
      <c r="H53" s="268"/>
      <c r="I53" s="13">
        <v>48</v>
      </c>
      <c r="J53" s="19">
        <v>0</v>
      </c>
      <c r="K53" s="19">
        <v>0</v>
      </c>
    </row>
    <row r="54" spans="1:11" ht="12.75">
      <c r="A54" s="269" t="s">
        <v>272</v>
      </c>
      <c r="B54" s="267"/>
      <c r="C54" s="267"/>
      <c r="D54" s="267"/>
      <c r="E54" s="267"/>
      <c r="F54" s="267"/>
      <c r="G54" s="267"/>
      <c r="H54" s="268"/>
      <c r="I54" s="13">
        <v>49</v>
      </c>
      <c r="J54" s="19">
        <v>2299.86</v>
      </c>
      <c r="K54" s="19">
        <v>120080631.64</v>
      </c>
    </row>
    <row r="55" spans="1:11" ht="12.75">
      <c r="A55" s="269" t="s">
        <v>273</v>
      </c>
      <c r="B55" s="267"/>
      <c r="C55" s="267"/>
      <c r="D55" s="267"/>
      <c r="E55" s="267"/>
      <c r="F55" s="267"/>
      <c r="G55" s="267"/>
      <c r="H55" s="268"/>
      <c r="I55" s="13">
        <v>50</v>
      </c>
      <c r="J55" s="19">
        <v>-25771.5</v>
      </c>
      <c r="K55" s="19">
        <v>-50203070.65</v>
      </c>
    </row>
    <row r="56" spans="1:11" ht="12.75">
      <c r="A56" s="269" t="s">
        <v>274</v>
      </c>
      <c r="B56" s="267"/>
      <c r="C56" s="267"/>
      <c r="D56" s="267"/>
      <c r="E56" s="267"/>
      <c r="F56" s="267"/>
      <c r="G56" s="267"/>
      <c r="H56" s="268"/>
      <c r="I56" s="13">
        <v>51</v>
      </c>
      <c r="J56" s="19">
        <v>0</v>
      </c>
      <c r="K56" s="19">
        <v>0</v>
      </c>
    </row>
    <row r="57" spans="1:11" ht="12.75">
      <c r="A57" s="269" t="s">
        <v>275</v>
      </c>
      <c r="B57" s="267"/>
      <c r="C57" s="267"/>
      <c r="D57" s="267"/>
      <c r="E57" s="267"/>
      <c r="F57" s="267"/>
      <c r="G57" s="267"/>
      <c r="H57" s="268"/>
      <c r="I57" s="13">
        <v>52</v>
      </c>
      <c r="J57" s="19">
        <v>-4032</v>
      </c>
      <c r="K57" s="19">
        <v>-13923.84</v>
      </c>
    </row>
    <row r="58" spans="1:11" ht="12.75">
      <c r="A58" s="266" t="s">
        <v>94</v>
      </c>
      <c r="B58" s="267"/>
      <c r="C58" s="267"/>
      <c r="D58" s="267"/>
      <c r="E58" s="267"/>
      <c r="F58" s="267"/>
      <c r="G58" s="267"/>
      <c r="H58" s="268"/>
      <c r="I58" s="13">
        <v>53</v>
      </c>
      <c r="J58" s="42">
        <f>J6+J37+J52</f>
        <v>-4334066.260000153</v>
      </c>
      <c r="K58" s="42">
        <f>K6+K37+K52</f>
        <v>-14313243.050000012</v>
      </c>
    </row>
    <row r="59" spans="1:11" ht="24" customHeight="1">
      <c r="A59" s="266" t="s">
        <v>276</v>
      </c>
      <c r="B59" s="267"/>
      <c r="C59" s="267"/>
      <c r="D59" s="267"/>
      <c r="E59" s="267"/>
      <c r="F59" s="267"/>
      <c r="G59" s="267"/>
      <c r="H59" s="268"/>
      <c r="I59" s="13">
        <v>54</v>
      </c>
      <c r="J59" s="19">
        <v>1310354.67</v>
      </c>
      <c r="K59" s="19">
        <v>20173888.75</v>
      </c>
    </row>
    <row r="60" spans="1:11" ht="12.75">
      <c r="A60" s="266" t="s">
        <v>95</v>
      </c>
      <c r="B60" s="267"/>
      <c r="C60" s="267"/>
      <c r="D60" s="267"/>
      <c r="E60" s="267"/>
      <c r="F60" s="267"/>
      <c r="G60" s="267"/>
      <c r="H60" s="268"/>
      <c r="I60" s="13">
        <v>55</v>
      </c>
      <c r="J60" s="42">
        <f>SUM(J58:J59)</f>
        <v>-3023711.5900001535</v>
      </c>
      <c r="K60" s="42">
        <f>SUM(K58:K59)</f>
        <v>5860645.699999988</v>
      </c>
    </row>
    <row r="61" spans="1:11" ht="12.75">
      <c r="A61" s="269" t="s">
        <v>277</v>
      </c>
      <c r="B61" s="267"/>
      <c r="C61" s="267"/>
      <c r="D61" s="267"/>
      <c r="E61" s="267"/>
      <c r="F61" s="267"/>
      <c r="G61" s="267"/>
      <c r="H61" s="268"/>
      <c r="I61" s="13">
        <v>56</v>
      </c>
      <c r="J61" s="19">
        <v>38803894.15</v>
      </c>
      <c r="K61" s="19">
        <v>77789725.15</v>
      </c>
    </row>
    <row r="62" spans="1:11" ht="12.75">
      <c r="A62" s="270" t="s">
        <v>96</v>
      </c>
      <c r="B62" s="271"/>
      <c r="C62" s="271"/>
      <c r="D62" s="271"/>
      <c r="E62" s="271"/>
      <c r="F62" s="271"/>
      <c r="G62" s="271"/>
      <c r="H62" s="272"/>
      <c r="I62" s="14">
        <v>57</v>
      </c>
      <c r="J62" s="43">
        <f>SUM(J60:J61)</f>
        <v>35780182.559999846</v>
      </c>
      <c r="K62" s="43">
        <f>SUM(K60:K61)</f>
        <v>83650370.85</v>
      </c>
    </row>
    <row r="63" ht="12.75">
      <c r="A63" s="44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6">
      <selection activeCell="J34" sqref="J34"/>
    </sheetView>
  </sheetViews>
  <sheetFormatPr defaultColWidth="9.140625" defaultRowHeight="12.75"/>
  <cols>
    <col min="1" max="2" width="9.140625" style="28" customWidth="1"/>
    <col min="3" max="3" width="15.28125" style="28" customWidth="1"/>
    <col min="4" max="4" width="9.140625" style="28" customWidth="1"/>
    <col min="5" max="5" width="9.57421875" style="28" customWidth="1"/>
    <col min="6" max="7" width="9.140625" style="28" customWidth="1"/>
    <col min="8" max="8" width="10.140625" style="28" customWidth="1"/>
    <col min="9" max="11" width="9.140625" style="28" customWidth="1"/>
    <col min="12" max="12" width="11.421875" style="28" customWidth="1"/>
    <col min="13" max="16384" width="9.140625" style="28" customWidth="1"/>
  </cols>
  <sheetData>
    <row r="1" spans="1:12" ht="13.5">
      <c r="A1" s="295" t="s">
        <v>149</v>
      </c>
      <c r="B1" s="278"/>
      <c r="C1" s="278"/>
      <c r="D1" s="278"/>
      <c r="E1" s="296"/>
      <c r="F1" s="297"/>
      <c r="G1" s="297"/>
      <c r="H1" s="297"/>
      <c r="I1" s="297"/>
      <c r="J1" s="297"/>
      <c r="K1" s="298"/>
      <c r="L1" s="27"/>
    </row>
    <row r="2" spans="1:12" ht="12.75">
      <c r="A2" s="279" t="s">
        <v>399</v>
      </c>
      <c r="B2" s="280"/>
      <c r="C2" s="280"/>
      <c r="D2" s="280"/>
      <c r="E2" s="296"/>
      <c r="F2" s="299"/>
      <c r="G2" s="299"/>
      <c r="H2" s="299"/>
      <c r="I2" s="299"/>
      <c r="J2" s="299"/>
      <c r="K2" s="300"/>
      <c r="L2" s="27"/>
    </row>
    <row r="3" spans="1:13" ht="12.75">
      <c r="A3" s="144"/>
      <c r="B3" s="147"/>
      <c r="C3" s="147"/>
      <c r="D3" s="147"/>
      <c r="E3" s="148"/>
      <c r="F3" s="149"/>
      <c r="G3" s="149"/>
      <c r="H3" s="149"/>
      <c r="I3" s="149"/>
      <c r="J3" s="149"/>
      <c r="K3" s="149"/>
      <c r="L3" s="305" t="s">
        <v>58</v>
      </c>
      <c r="M3" s="305"/>
    </row>
    <row r="4" spans="1:13" ht="13.5" customHeight="1">
      <c r="A4" s="281" t="s">
        <v>46</v>
      </c>
      <c r="B4" s="281"/>
      <c r="C4" s="281"/>
      <c r="D4" s="281" t="s">
        <v>62</v>
      </c>
      <c r="E4" s="282" t="s">
        <v>211</v>
      </c>
      <c r="F4" s="282"/>
      <c r="G4" s="282"/>
      <c r="H4" s="282"/>
      <c r="I4" s="282"/>
      <c r="J4" s="282"/>
      <c r="K4" s="282"/>
      <c r="L4" s="282" t="s">
        <v>218</v>
      </c>
      <c r="M4" s="282" t="s">
        <v>84</v>
      </c>
    </row>
    <row r="5" spans="1:13" ht="56.25">
      <c r="A5" s="304"/>
      <c r="B5" s="304"/>
      <c r="C5" s="304"/>
      <c r="D5" s="304"/>
      <c r="E5" s="48" t="s">
        <v>214</v>
      </c>
      <c r="F5" s="48" t="s">
        <v>44</v>
      </c>
      <c r="G5" s="48" t="s">
        <v>215</v>
      </c>
      <c r="H5" s="48" t="s">
        <v>216</v>
      </c>
      <c r="I5" s="48" t="s">
        <v>45</v>
      </c>
      <c r="J5" s="48" t="s">
        <v>217</v>
      </c>
      <c r="K5" s="48" t="s">
        <v>83</v>
      </c>
      <c r="L5" s="282"/>
      <c r="M5" s="282"/>
    </row>
    <row r="6" spans="1:13" ht="12.75">
      <c r="A6" s="301">
        <v>1</v>
      </c>
      <c r="B6" s="301"/>
      <c r="C6" s="301"/>
      <c r="D6" s="51">
        <v>2</v>
      </c>
      <c r="E6" s="51" t="s">
        <v>60</v>
      </c>
      <c r="F6" s="52" t="s">
        <v>61</v>
      </c>
      <c r="G6" s="51" t="s">
        <v>63</v>
      </c>
      <c r="H6" s="52" t="s">
        <v>64</v>
      </c>
      <c r="I6" s="51" t="s">
        <v>65</v>
      </c>
      <c r="J6" s="52" t="s">
        <v>66</v>
      </c>
      <c r="K6" s="51" t="s">
        <v>67</v>
      </c>
      <c r="L6" s="52" t="s">
        <v>68</v>
      </c>
      <c r="M6" s="51" t="s">
        <v>69</v>
      </c>
    </row>
    <row r="7" spans="1:13" ht="21" customHeight="1">
      <c r="A7" s="302" t="s">
        <v>293</v>
      </c>
      <c r="B7" s="303"/>
      <c r="C7" s="303"/>
      <c r="D7" s="16">
        <v>1</v>
      </c>
      <c r="E7" s="69">
        <v>442887200</v>
      </c>
      <c r="F7" s="69"/>
      <c r="G7" s="69">
        <v>460091559.24</v>
      </c>
      <c r="H7" s="69">
        <v>456466778.45</v>
      </c>
      <c r="I7" s="69">
        <v>202973853</v>
      </c>
      <c r="J7" s="69">
        <v>78666744.93</v>
      </c>
      <c r="K7" s="70">
        <f aca="true" t="shared" si="0" ref="K7:K40">SUM(E7:J7)</f>
        <v>1641086135.6200001</v>
      </c>
      <c r="L7" s="69"/>
      <c r="M7" s="70">
        <f aca="true" t="shared" si="1" ref="M7:M40">K7+L7</f>
        <v>1641086135.6200001</v>
      </c>
    </row>
    <row r="8" spans="1:13" ht="22.5" customHeight="1">
      <c r="A8" s="286" t="s">
        <v>254</v>
      </c>
      <c r="B8" s="287"/>
      <c r="C8" s="287"/>
      <c r="D8" s="4">
        <v>2</v>
      </c>
      <c r="E8" s="71"/>
      <c r="F8" s="71"/>
      <c r="G8" s="71"/>
      <c r="H8" s="71"/>
      <c r="I8" s="71"/>
      <c r="J8" s="71"/>
      <c r="K8" s="72">
        <f t="shared" si="0"/>
        <v>0</v>
      </c>
      <c r="L8" s="71"/>
      <c r="M8" s="72">
        <f t="shared" si="1"/>
        <v>0</v>
      </c>
    </row>
    <row r="9" spans="1:13" ht="21.75" customHeight="1">
      <c r="A9" s="286" t="s">
        <v>255</v>
      </c>
      <c r="B9" s="287"/>
      <c r="C9" s="287"/>
      <c r="D9" s="4">
        <v>3</v>
      </c>
      <c r="E9" s="71"/>
      <c r="F9" s="71"/>
      <c r="G9" s="71"/>
      <c r="H9" s="71"/>
      <c r="I9" s="71">
        <v>-583377.27</v>
      </c>
      <c r="J9" s="71"/>
      <c r="K9" s="72">
        <f t="shared" si="0"/>
        <v>-583377.27</v>
      </c>
      <c r="L9" s="71"/>
      <c r="M9" s="72">
        <f t="shared" si="1"/>
        <v>-583377.27</v>
      </c>
    </row>
    <row r="10" spans="1:13" ht="22.5" customHeight="1">
      <c r="A10" s="288" t="s">
        <v>345</v>
      </c>
      <c r="B10" s="287"/>
      <c r="C10" s="287"/>
      <c r="D10" s="4">
        <v>4</v>
      </c>
      <c r="E10" s="72">
        <f>SUM(E7:E9)</f>
        <v>442887200</v>
      </c>
      <c r="F10" s="72">
        <f aca="true" t="shared" si="2" ref="F10:L10">SUM(F7:F9)</f>
        <v>0</v>
      </c>
      <c r="G10" s="72">
        <f t="shared" si="2"/>
        <v>460091559.24</v>
      </c>
      <c r="H10" s="72">
        <f t="shared" si="2"/>
        <v>456466778.45</v>
      </c>
      <c r="I10" s="72">
        <f t="shared" si="2"/>
        <v>202390475.73</v>
      </c>
      <c r="J10" s="72">
        <f t="shared" si="2"/>
        <v>78666744.93</v>
      </c>
      <c r="K10" s="72">
        <f t="shared" si="0"/>
        <v>1640502758.3500001</v>
      </c>
      <c r="L10" s="72">
        <f t="shared" si="2"/>
        <v>0</v>
      </c>
      <c r="M10" s="72">
        <f t="shared" si="1"/>
        <v>1640502758.3500001</v>
      </c>
    </row>
    <row r="11" spans="1:13" ht="22.5" customHeight="1">
      <c r="A11" s="288" t="s">
        <v>346</v>
      </c>
      <c r="B11" s="306"/>
      <c r="C11" s="306"/>
      <c r="D11" s="4">
        <v>5</v>
      </c>
      <c r="E11" s="72">
        <f>E12+E13</f>
        <v>0</v>
      </c>
      <c r="F11" s="72">
        <f aca="true" t="shared" si="3" ref="F11:L11">F12+F13</f>
        <v>0</v>
      </c>
      <c r="G11" s="72">
        <f t="shared" si="3"/>
        <v>-13035195.44</v>
      </c>
      <c r="H11" s="72">
        <f t="shared" si="3"/>
        <v>0</v>
      </c>
      <c r="I11" s="72">
        <f t="shared" si="3"/>
        <v>6687898</v>
      </c>
      <c r="J11" s="72">
        <f t="shared" si="3"/>
        <v>118425061.44</v>
      </c>
      <c r="K11" s="72">
        <f t="shared" si="0"/>
        <v>112077764</v>
      </c>
      <c r="L11" s="72">
        <f t="shared" si="3"/>
        <v>0</v>
      </c>
      <c r="M11" s="72">
        <f t="shared" si="1"/>
        <v>112077764</v>
      </c>
    </row>
    <row r="12" spans="1:13" ht="12.75">
      <c r="A12" s="286" t="s">
        <v>256</v>
      </c>
      <c r="B12" s="287"/>
      <c r="C12" s="287"/>
      <c r="D12" s="4">
        <v>6</v>
      </c>
      <c r="E12" s="71"/>
      <c r="F12" s="71"/>
      <c r="G12" s="71"/>
      <c r="H12" s="71"/>
      <c r="I12" s="71"/>
      <c r="J12" s="71">
        <v>118425061.44</v>
      </c>
      <c r="K12" s="72">
        <f t="shared" si="0"/>
        <v>118425061.44</v>
      </c>
      <c r="L12" s="71"/>
      <c r="M12" s="72">
        <f t="shared" si="1"/>
        <v>118425061.44</v>
      </c>
    </row>
    <row r="13" spans="1:13" ht="21.75" customHeight="1">
      <c r="A13" s="286" t="s">
        <v>88</v>
      </c>
      <c r="B13" s="287"/>
      <c r="C13" s="287"/>
      <c r="D13" s="4">
        <v>7</v>
      </c>
      <c r="E13" s="72">
        <f aca="true" t="shared" si="4" ref="E13:J13">SUM(E14:E17)</f>
        <v>0</v>
      </c>
      <c r="F13" s="72">
        <f t="shared" si="4"/>
        <v>0</v>
      </c>
      <c r="G13" s="72">
        <f t="shared" si="4"/>
        <v>-13035195.44</v>
      </c>
      <c r="H13" s="72">
        <f t="shared" si="4"/>
        <v>0</v>
      </c>
      <c r="I13" s="72">
        <v>6687898</v>
      </c>
      <c r="J13" s="72">
        <f t="shared" si="4"/>
        <v>0</v>
      </c>
      <c r="K13" s="72">
        <f t="shared" si="0"/>
        <v>-6347297.4399999995</v>
      </c>
      <c r="L13" s="72">
        <f>SUM(L14:L17)</f>
        <v>0</v>
      </c>
      <c r="M13" s="72">
        <f t="shared" si="1"/>
        <v>-6347297.4399999995</v>
      </c>
    </row>
    <row r="14" spans="1:13" ht="27.75" customHeight="1">
      <c r="A14" s="286" t="s">
        <v>294</v>
      </c>
      <c r="B14" s="287"/>
      <c r="C14" s="287"/>
      <c r="D14" s="4">
        <v>8</v>
      </c>
      <c r="E14" s="71"/>
      <c r="F14" s="71"/>
      <c r="G14" s="71">
        <v>-5350318.09</v>
      </c>
      <c r="H14" s="71"/>
      <c r="I14" s="71">
        <v>6687897.82</v>
      </c>
      <c r="J14" s="71"/>
      <c r="K14" s="72">
        <f t="shared" si="0"/>
        <v>1337579.7300000004</v>
      </c>
      <c r="L14" s="71"/>
      <c r="M14" s="72">
        <f t="shared" si="1"/>
        <v>1337579.7300000004</v>
      </c>
    </row>
    <row r="15" spans="1:13" ht="22.5" customHeight="1">
      <c r="A15" s="286" t="s">
        <v>295</v>
      </c>
      <c r="B15" s="287"/>
      <c r="C15" s="287"/>
      <c r="D15" s="4">
        <v>9</v>
      </c>
      <c r="E15" s="71"/>
      <c r="F15" s="71"/>
      <c r="G15" s="71">
        <v>-7310532.7</v>
      </c>
      <c r="H15" s="71"/>
      <c r="I15" s="71"/>
      <c r="J15" s="71"/>
      <c r="K15" s="72">
        <f t="shared" si="0"/>
        <v>-7310532.7</v>
      </c>
      <c r="L15" s="71"/>
      <c r="M15" s="72">
        <f t="shared" si="1"/>
        <v>-7310532.7</v>
      </c>
    </row>
    <row r="16" spans="1:13" ht="24" customHeight="1">
      <c r="A16" s="286" t="s">
        <v>296</v>
      </c>
      <c r="B16" s="287"/>
      <c r="C16" s="287"/>
      <c r="D16" s="4">
        <v>10</v>
      </c>
      <c r="E16" s="71"/>
      <c r="F16" s="71"/>
      <c r="G16" s="71">
        <v>-374344.65</v>
      </c>
      <c r="H16" s="71"/>
      <c r="I16" s="71"/>
      <c r="J16" s="71"/>
      <c r="K16" s="72">
        <f t="shared" si="0"/>
        <v>-374344.65</v>
      </c>
      <c r="L16" s="71"/>
      <c r="M16" s="72">
        <f t="shared" si="1"/>
        <v>-374344.65</v>
      </c>
    </row>
    <row r="17" spans="1:13" ht="20.25" customHeight="1">
      <c r="A17" s="286" t="s">
        <v>257</v>
      </c>
      <c r="B17" s="287"/>
      <c r="C17" s="287"/>
      <c r="D17" s="4">
        <v>11</v>
      </c>
      <c r="E17" s="71"/>
      <c r="F17" s="71"/>
      <c r="G17" s="71">
        <v>0</v>
      </c>
      <c r="H17" s="71"/>
      <c r="I17" s="71"/>
      <c r="J17" s="71"/>
      <c r="K17" s="72">
        <f t="shared" si="0"/>
        <v>0</v>
      </c>
      <c r="L17" s="71"/>
      <c r="M17" s="72">
        <f t="shared" si="1"/>
        <v>0</v>
      </c>
    </row>
    <row r="18" spans="1:13" ht="21.75" customHeight="1">
      <c r="A18" s="288" t="s">
        <v>347</v>
      </c>
      <c r="B18" s="287"/>
      <c r="C18" s="287"/>
      <c r="D18" s="4">
        <v>12</v>
      </c>
      <c r="E18" s="72">
        <f aca="true" t="shared" si="5" ref="E18:J18">SUM(E19:E22)</f>
        <v>0</v>
      </c>
      <c r="F18" s="72">
        <f t="shared" si="5"/>
        <v>0</v>
      </c>
      <c r="G18" s="72">
        <f t="shared" si="5"/>
        <v>0</v>
      </c>
      <c r="H18" s="72">
        <f t="shared" si="5"/>
        <v>22616689.17</v>
      </c>
      <c r="I18" s="72">
        <f t="shared" si="5"/>
        <v>55070055.76</v>
      </c>
      <c r="J18" s="72">
        <f t="shared" si="5"/>
        <v>-78666744.93</v>
      </c>
      <c r="K18" s="72">
        <f t="shared" si="0"/>
        <v>-980000</v>
      </c>
      <c r="L18" s="72">
        <f>SUM(L19:L22)</f>
        <v>0</v>
      </c>
      <c r="M18" s="72">
        <f t="shared" si="1"/>
        <v>-980000</v>
      </c>
    </row>
    <row r="19" spans="1:13" ht="21.75" customHeight="1">
      <c r="A19" s="286" t="s">
        <v>89</v>
      </c>
      <c r="B19" s="287"/>
      <c r="C19" s="287"/>
      <c r="D19" s="4">
        <v>13</v>
      </c>
      <c r="E19" s="71"/>
      <c r="F19" s="71"/>
      <c r="G19" s="71"/>
      <c r="H19" s="71"/>
      <c r="I19" s="71"/>
      <c r="J19" s="71"/>
      <c r="K19" s="72">
        <f t="shared" si="0"/>
        <v>0</v>
      </c>
      <c r="L19" s="71"/>
      <c r="M19" s="72">
        <f t="shared" si="1"/>
        <v>0</v>
      </c>
    </row>
    <row r="20" spans="1:13" ht="12.75">
      <c r="A20" s="286" t="s">
        <v>298</v>
      </c>
      <c r="B20" s="287"/>
      <c r="C20" s="287"/>
      <c r="D20" s="4">
        <v>14</v>
      </c>
      <c r="E20" s="71"/>
      <c r="F20" s="71"/>
      <c r="G20" s="71"/>
      <c r="H20" s="71"/>
      <c r="I20" s="71"/>
      <c r="J20" s="71"/>
      <c r="K20" s="72">
        <f t="shared" si="0"/>
        <v>0</v>
      </c>
      <c r="L20" s="71"/>
      <c r="M20" s="72">
        <f t="shared" si="1"/>
        <v>0</v>
      </c>
    </row>
    <row r="21" spans="1:13" ht="12.75">
      <c r="A21" s="286" t="s">
        <v>299</v>
      </c>
      <c r="B21" s="287"/>
      <c r="C21" s="287"/>
      <c r="D21" s="4">
        <v>15</v>
      </c>
      <c r="E21" s="71"/>
      <c r="F21" s="71"/>
      <c r="G21" s="71"/>
      <c r="H21" s="71"/>
      <c r="I21" s="71"/>
      <c r="J21" s="71">
        <v>-980000</v>
      </c>
      <c r="K21" s="72">
        <f t="shared" si="0"/>
        <v>-980000</v>
      </c>
      <c r="L21" s="71"/>
      <c r="M21" s="72">
        <f t="shared" si="1"/>
        <v>-980000</v>
      </c>
    </row>
    <row r="22" spans="1:13" ht="12.75">
      <c r="A22" s="286" t="s">
        <v>300</v>
      </c>
      <c r="B22" s="287"/>
      <c r="C22" s="287"/>
      <c r="D22" s="4">
        <v>16</v>
      </c>
      <c r="E22" s="71"/>
      <c r="F22" s="71"/>
      <c r="G22" s="71"/>
      <c r="H22" s="71">
        <v>22616689.17</v>
      </c>
      <c r="I22" s="71">
        <v>55070055.76</v>
      </c>
      <c r="J22" s="71">
        <v>-77686744.93</v>
      </c>
      <c r="K22" s="72">
        <f t="shared" si="0"/>
        <v>0</v>
      </c>
      <c r="L22" s="71"/>
      <c r="M22" s="72">
        <f t="shared" si="1"/>
        <v>0</v>
      </c>
    </row>
    <row r="23" spans="1:13" ht="22.5" customHeight="1" thickBot="1">
      <c r="A23" s="293" t="s">
        <v>348</v>
      </c>
      <c r="B23" s="294"/>
      <c r="C23" s="294"/>
      <c r="D23" s="17">
        <v>17</v>
      </c>
      <c r="E23" s="73">
        <f aca="true" t="shared" si="6" ref="E23:J23">E10+E11+E18</f>
        <v>442887200</v>
      </c>
      <c r="F23" s="73">
        <f t="shared" si="6"/>
        <v>0</v>
      </c>
      <c r="G23" s="73">
        <f t="shared" si="6"/>
        <v>447056363.8</v>
      </c>
      <c r="H23" s="73">
        <f t="shared" si="6"/>
        <v>479083467.62</v>
      </c>
      <c r="I23" s="73">
        <f t="shared" si="6"/>
        <v>264148429.48999998</v>
      </c>
      <c r="J23" s="73">
        <f t="shared" si="6"/>
        <v>118425061.44</v>
      </c>
      <c r="K23" s="73">
        <f t="shared" si="0"/>
        <v>1751600522.3500001</v>
      </c>
      <c r="L23" s="73">
        <f>L10+L11+L18</f>
        <v>0</v>
      </c>
      <c r="M23" s="73">
        <f t="shared" si="1"/>
        <v>1751600522.3500001</v>
      </c>
    </row>
    <row r="24" spans="1:13" ht="22.5" customHeight="1" thickTop="1">
      <c r="A24" s="291" t="s">
        <v>301</v>
      </c>
      <c r="B24" s="292"/>
      <c r="C24" s="292"/>
      <c r="D24" s="18">
        <v>18</v>
      </c>
      <c r="E24" s="74">
        <v>442887200</v>
      </c>
      <c r="F24" s="74">
        <v>0</v>
      </c>
      <c r="G24" s="74">
        <v>447056363.8</v>
      </c>
      <c r="H24" s="74">
        <v>479083467.62</v>
      </c>
      <c r="I24" s="74">
        <v>264148429.31</v>
      </c>
      <c r="J24" s="74">
        <v>118425061.44</v>
      </c>
      <c r="K24" s="75">
        <f t="shared" si="0"/>
        <v>1751600522.17</v>
      </c>
      <c r="L24" s="74"/>
      <c r="M24" s="75">
        <f t="shared" si="1"/>
        <v>1751600522.17</v>
      </c>
    </row>
    <row r="25" spans="1:13" ht="12.75">
      <c r="A25" s="286" t="s">
        <v>303</v>
      </c>
      <c r="B25" s="287"/>
      <c r="C25" s="287"/>
      <c r="D25" s="4">
        <v>19</v>
      </c>
      <c r="E25" s="71"/>
      <c r="F25" s="71"/>
      <c r="G25" s="71"/>
      <c r="H25" s="71"/>
      <c r="I25" s="71"/>
      <c r="J25" s="71"/>
      <c r="K25" s="72">
        <f t="shared" si="0"/>
        <v>0</v>
      </c>
      <c r="L25" s="71"/>
      <c r="M25" s="72">
        <f t="shared" si="1"/>
        <v>0</v>
      </c>
    </row>
    <row r="26" spans="1:13" ht="20.25" customHeight="1">
      <c r="A26" s="286" t="s">
        <v>302</v>
      </c>
      <c r="B26" s="287"/>
      <c r="C26" s="287"/>
      <c r="D26" s="4">
        <v>20</v>
      </c>
      <c r="E26" s="71"/>
      <c r="F26" s="71"/>
      <c r="G26" s="71"/>
      <c r="H26" s="71"/>
      <c r="I26" s="71">
        <v>-296021.75</v>
      </c>
      <c r="J26" s="71"/>
      <c r="K26" s="72">
        <f t="shared" si="0"/>
        <v>-296021.75</v>
      </c>
      <c r="L26" s="71"/>
      <c r="M26" s="72">
        <f t="shared" si="1"/>
        <v>-296021.75</v>
      </c>
    </row>
    <row r="27" spans="1:13" ht="21.75" customHeight="1">
      <c r="A27" s="288" t="s">
        <v>349</v>
      </c>
      <c r="B27" s="287"/>
      <c r="C27" s="287"/>
      <c r="D27" s="4">
        <v>21</v>
      </c>
      <c r="E27" s="72">
        <f>SUM(E24:E26)</f>
        <v>442887200</v>
      </c>
      <c r="F27" s="72">
        <f aca="true" t="shared" si="7" ref="F27:L27">SUM(F24:F26)</f>
        <v>0</v>
      </c>
      <c r="G27" s="72">
        <f t="shared" si="7"/>
        <v>447056363.8</v>
      </c>
      <c r="H27" s="72">
        <f t="shared" si="7"/>
        <v>479083467.62</v>
      </c>
      <c r="I27" s="72">
        <f t="shared" si="7"/>
        <v>263852407.56</v>
      </c>
      <c r="J27" s="72">
        <f t="shared" si="7"/>
        <v>118425061.44</v>
      </c>
      <c r="K27" s="72">
        <f t="shared" si="0"/>
        <v>1751304500.42</v>
      </c>
      <c r="L27" s="72">
        <f t="shared" si="7"/>
        <v>0</v>
      </c>
      <c r="M27" s="72">
        <f t="shared" si="1"/>
        <v>1751304500.42</v>
      </c>
    </row>
    <row r="28" spans="1:13" ht="23.25" customHeight="1">
      <c r="A28" s="288" t="s">
        <v>350</v>
      </c>
      <c r="B28" s="287"/>
      <c r="C28" s="287"/>
      <c r="D28" s="4">
        <v>22</v>
      </c>
      <c r="E28" s="72">
        <f>E29+E30</f>
        <v>0</v>
      </c>
      <c r="F28" s="72">
        <f aca="true" t="shared" si="8" ref="F28:L28">F29+F30</f>
        <v>0</v>
      </c>
      <c r="G28" s="72">
        <f t="shared" si="8"/>
        <v>2816412.5300000003</v>
      </c>
      <c r="H28" s="72">
        <f t="shared" si="8"/>
        <v>0</v>
      </c>
      <c r="I28" s="72">
        <f t="shared" si="8"/>
        <v>3343767.78</v>
      </c>
      <c r="J28" s="72">
        <f t="shared" si="8"/>
        <v>56902477.72</v>
      </c>
      <c r="K28" s="72">
        <f t="shared" si="0"/>
        <v>63062658.03</v>
      </c>
      <c r="L28" s="72">
        <f t="shared" si="8"/>
        <v>0</v>
      </c>
      <c r="M28" s="72">
        <f t="shared" si="1"/>
        <v>63062658.03</v>
      </c>
    </row>
    <row r="29" spans="1:13" ht="13.5" customHeight="1">
      <c r="A29" s="286" t="s">
        <v>90</v>
      </c>
      <c r="B29" s="287"/>
      <c r="C29" s="287"/>
      <c r="D29" s="4">
        <v>23</v>
      </c>
      <c r="E29" s="71"/>
      <c r="F29" s="71"/>
      <c r="G29" s="71"/>
      <c r="H29" s="71"/>
      <c r="I29" s="71"/>
      <c r="J29" s="71">
        <v>56902477.72</v>
      </c>
      <c r="K29" s="72">
        <f t="shared" si="0"/>
        <v>56902477.72</v>
      </c>
      <c r="L29" s="71"/>
      <c r="M29" s="72">
        <f t="shared" si="1"/>
        <v>56902477.72</v>
      </c>
    </row>
    <row r="30" spans="1:13" ht="21.75" customHeight="1">
      <c r="A30" s="286" t="s">
        <v>87</v>
      </c>
      <c r="B30" s="287"/>
      <c r="C30" s="287"/>
      <c r="D30" s="4">
        <v>24</v>
      </c>
      <c r="E30" s="72">
        <f aca="true" t="shared" si="9" ref="E30:J30">SUM(E31:E34)</f>
        <v>0</v>
      </c>
      <c r="F30" s="72">
        <f t="shared" si="9"/>
        <v>0</v>
      </c>
      <c r="G30" s="72">
        <f t="shared" si="9"/>
        <v>2816412.5300000003</v>
      </c>
      <c r="H30" s="72">
        <f t="shared" si="9"/>
        <v>0</v>
      </c>
      <c r="I30" s="72">
        <f t="shared" si="9"/>
        <v>3343767.78</v>
      </c>
      <c r="J30" s="72">
        <f t="shared" si="9"/>
        <v>0</v>
      </c>
      <c r="K30" s="72">
        <f t="shared" si="0"/>
        <v>6160180.3100000005</v>
      </c>
      <c r="L30" s="72">
        <f>SUM(L31:L34)</f>
        <v>0</v>
      </c>
      <c r="M30" s="72">
        <f t="shared" si="1"/>
        <v>6160180.3100000005</v>
      </c>
    </row>
    <row r="31" spans="1:13" ht="21.75" customHeight="1">
      <c r="A31" s="286" t="s">
        <v>294</v>
      </c>
      <c r="B31" s="287"/>
      <c r="C31" s="287"/>
      <c r="D31" s="4">
        <v>25</v>
      </c>
      <c r="E31" s="71"/>
      <c r="F31" s="71"/>
      <c r="G31" s="71">
        <v>-3070041.65</v>
      </c>
      <c r="H31" s="71"/>
      <c r="I31" s="71">
        <v>3343767.78</v>
      </c>
      <c r="J31" s="71"/>
      <c r="K31" s="72">
        <f t="shared" si="0"/>
        <v>273726.1299999999</v>
      </c>
      <c r="L31" s="71"/>
      <c r="M31" s="72">
        <f t="shared" si="1"/>
        <v>273726.1299999999</v>
      </c>
    </row>
    <row r="32" spans="1:13" ht="21.75" customHeight="1">
      <c r="A32" s="286" t="s">
        <v>295</v>
      </c>
      <c r="B32" s="287"/>
      <c r="C32" s="287"/>
      <c r="D32" s="4">
        <v>26</v>
      </c>
      <c r="E32" s="71"/>
      <c r="F32" s="71"/>
      <c r="G32" s="71">
        <v>5581822.45</v>
      </c>
      <c r="H32" s="71"/>
      <c r="I32" s="71"/>
      <c r="J32" s="71"/>
      <c r="K32" s="72">
        <f t="shared" si="0"/>
        <v>5581822.45</v>
      </c>
      <c r="L32" s="71"/>
      <c r="M32" s="72">
        <f t="shared" si="1"/>
        <v>5581822.45</v>
      </c>
    </row>
    <row r="33" spans="1:13" ht="22.5" customHeight="1">
      <c r="A33" s="286" t="s">
        <v>296</v>
      </c>
      <c r="B33" s="287"/>
      <c r="C33" s="287"/>
      <c r="D33" s="4">
        <v>27</v>
      </c>
      <c r="E33" s="71"/>
      <c r="F33" s="71"/>
      <c r="G33" s="71">
        <v>304631.73</v>
      </c>
      <c r="H33" s="71"/>
      <c r="I33" s="71"/>
      <c r="J33" s="71"/>
      <c r="K33" s="72">
        <f t="shared" si="0"/>
        <v>304631.73</v>
      </c>
      <c r="L33" s="71"/>
      <c r="M33" s="72">
        <f t="shared" si="1"/>
        <v>304631.73</v>
      </c>
    </row>
    <row r="34" spans="1:13" ht="21" customHeight="1">
      <c r="A34" s="286" t="s">
        <v>257</v>
      </c>
      <c r="B34" s="287"/>
      <c r="C34" s="287"/>
      <c r="D34" s="4">
        <v>28</v>
      </c>
      <c r="E34" s="71"/>
      <c r="F34" s="71"/>
      <c r="G34" s="71"/>
      <c r="H34" s="71"/>
      <c r="I34" s="71"/>
      <c r="J34" s="71"/>
      <c r="K34" s="72">
        <f t="shared" si="0"/>
        <v>0</v>
      </c>
      <c r="L34" s="71"/>
      <c r="M34" s="72">
        <f t="shared" si="1"/>
        <v>0</v>
      </c>
    </row>
    <row r="35" spans="1:13" ht="33.75" customHeight="1">
      <c r="A35" s="288" t="s">
        <v>351</v>
      </c>
      <c r="B35" s="287"/>
      <c r="C35" s="287"/>
      <c r="D35" s="4">
        <v>29</v>
      </c>
      <c r="E35" s="72">
        <f aca="true" t="shared" si="10" ref="E35:J35">SUM(E36:E39)</f>
        <v>0</v>
      </c>
      <c r="F35" s="72">
        <f t="shared" si="10"/>
        <v>0</v>
      </c>
      <c r="G35" s="72">
        <f t="shared" si="10"/>
        <v>0</v>
      </c>
      <c r="H35" s="72">
        <f t="shared" si="10"/>
        <v>29606265.36</v>
      </c>
      <c r="I35" s="72">
        <f t="shared" si="10"/>
        <v>87838796.08</v>
      </c>
      <c r="J35" s="72">
        <f t="shared" si="10"/>
        <v>-118425061.44</v>
      </c>
      <c r="K35" s="72">
        <f t="shared" si="0"/>
        <v>-980000</v>
      </c>
      <c r="L35" s="72">
        <f>SUM(L36:L39)</f>
        <v>0</v>
      </c>
      <c r="M35" s="72">
        <f t="shared" si="1"/>
        <v>-980000</v>
      </c>
    </row>
    <row r="36" spans="1:13" ht="26.25" customHeight="1">
      <c r="A36" s="286" t="s">
        <v>297</v>
      </c>
      <c r="B36" s="287"/>
      <c r="C36" s="287"/>
      <c r="D36" s="4">
        <v>30</v>
      </c>
      <c r="E36" s="71"/>
      <c r="F36" s="71"/>
      <c r="G36" s="71"/>
      <c r="H36" s="71"/>
      <c r="I36" s="71"/>
      <c r="J36" s="71"/>
      <c r="K36" s="72">
        <f t="shared" si="0"/>
        <v>0</v>
      </c>
      <c r="L36" s="71"/>
      <c r="M36" s="72">
        <f t="shared" si="1"/>
        <v>0</v>
      </c>
    </row>
    <row r="37" spans="1:13" ht="12.75">
      <c r="A37" s="286" t="s">
        <v>298</v>
      </c>
      <c r="B37" s="287"/>
      <c r="C37" s="287"/>
      <c r="D37" s="4">
        <v>31</v>
      </c>
      <c r="E37" s="71"/>
      <c r="F37" s="71"/>
      <c r="G37" s="71"/>
      <c r="H37" s="71"/>
      <c r="I37" s="71"/>
      <c r="J37" s="71"/>
      <c r="K37" s="72">
        <f t="shared" si="0"/>
        <v>0</v>
      </c>
      <c r="L37" s="71"/>
      <c r="M37" s="72">
        <f t="shared" si="1"/>
        <v>0</v>
      </c>
    </row>
    <row r="38" spans="1:13" ht="12.75">
      <c r="A38" s="286" t="s">
        <v>299</v>
      </c>
      <c r="B38" s="287"/>
      <c r="C38" s="287"/>
      <c r="D38" s="4">
        <v>32</v>
      </c>
      <c r="E38" s="71"/>
      <c r="F38" s="71"/>
      <c r="G38" s="71"/>
      <c r="H38" s="71"/>
      <c r="I38" s="71"/>
      <c r="J38" s="71">
        <v>-980000</v>
      </c>
      <c r="K38" s="72">
        <f t="shared" si="0"/>
        <v>-980000</v>
      </c>
      <c r="L38" s="71"/>
      <c r="M38" s="72">
        <f t="shared" si="1"/>
        <v>-980000</v>
      </c>
    </row>
    <row r="39" spans="1:13" ht="12.75">
      <c r="A39" s="286" t="s">
        <v>91</v>
      </c>
      <c r="B39" s="287"/>
      <c r="C39" s="287"/>
      <c r="D39" s="4">
        <v>33</v>
      </c>
      <c r="E39" s="71"/>
      <c r="F39" s="71"/>
      <c r="G39" s="71"/>
      <c r="H39" s="71">
        <v>29606265.36</v>
      </c>
      <c r="I39" s="71">
        <v>87838796.08</v>
      </c>
      <c r="J39" s="71">
        <v>-117445061.44</v>
      </c>
      <c r="K39" s="72">
        <f t="shared" si="0"/>
        <v>0</v>
      </c>
      <c r="L39" s="71"/>
      <c r="M39" s="72">
        <f t="shared" si="1"/>
        <v>0</v>
      </c>
    </row>
    <row r="40" spans="1:13" ht="39" customHeight="1">
      <c r="A40" s="289" t="s">
        <v>352</v>
      </c>
      <c r="B40" s="290"/>
      <c r="C40" s="290"/>
      <c r="D40" s="15">
        <v>34</v>
      </c>
      <c r="E40" s="76">
        <f aca="true" t="shared" si="11" ref="E40:J40">E27+E28+E35</f>
        <v>442887200</v>
      </c>
      <c r="F40" s="76">
        <f t="shared" si="11"/>
        <v>0</v>
      </c>
      <c r="G40" s="76">
        <f t="shared" si="11"/>
        <v>449872776.33</v>
      </c>
      <c r="H40" s="76">
        <f t="shared" si="11"/>
        <v>508689732.98</v>
      </c>
      <c r="I40" s="76">
        <f t="shared" si="11"/>
        <v>355034971.42</v>
      </c>
      <c r="J40" s="76">
        <f t="shared" si="11"/>
        <v>56902477.72</v>
      </c>
      <c r="K40" s="76">
        <f t="shared" si="0"/>
        <v>1813387158.45</v>
      </c>
      <c r="L40" s="76">
        <f>L27+L28+L35</f>
        <v>0</v>
      </c>
      <c r="M40" s="76">
        <f t="shared" si="1"/>
        <v>1813387158.45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F7:K9 F10:F25 G26:K26 G27:G36 F37:K39 F40:J40" formulaRange="1"/>
    <ignoredError sqref="G10:K25 H27:K36 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6384" width="9.140625" style="23" customWidth="1"/>
  </cols>
  <sheetData>
    <row r="1" spans="1:10" ht="1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307" t="s">
        <v>344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308" t="s">
        <v>82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2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>
      <c r="A25" s="24"/>
      <c r="B25" s="24"/>
      <c r="C25" s="24"/>
      <c r="D25" s="24"/>
      <c r="E25" s="24"/>
      <c r="F25" s="24"/>
      <c r="G25" s="24"/>
      <c r="H25" s="24"/>
      <c r="J25" s="24"/>
    </row>
    <row r="26" spans="1:10" ht="12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Karlo Tafra</cp:lastModifiedBy>
  <cp:lastPrinted>2012-07-25T10:58:12Z</cp:lastPrinted>
  <dcterms:created xsi:type="dcterms:W3CDTF">2008-10-17T11:51:54Z</dcterms:created>
  <dcterms:modified xsi:type="dcterms:W3CDTF">2013-07-26T13:14:56Z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