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3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5">'BILJEŠKE '!$A$1:$J$38</definedName>
    <definedName name="_xlnm.Print_Area" localSheetId="0">'OPCI PODACI'!$A$1:$I$65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<sst xmlns="http://schemas.openxmlformats.org/spreadsheetml/2006/main" count="434" uniqueCount="401">
  <si>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</si>
  <si>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</si>
  <si>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</si>
  <si>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</si>
  <si>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</si>
  <si>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</si>
  <si>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</si>
  <si>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</si>
  <si>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</si>
  <si>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</si>
  <si>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</si>
  <si>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</si>
  <si>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</si>
  <si>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</si>
  <si>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</si>
  <si>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</si>
  <si>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</si>
  <si>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</si>
  <si>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</si>
  <si>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</si>
  <si>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</si>
  <si>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</si>
  <si>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</si>
  <si>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</si>
  <si>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</si>
  <si>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</si>
  <si>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</si>
  <si>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</si>
  <si>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</si>
  <si>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</si>
  <si>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</si>
  <si>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</si>
  <si>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</si>
  <si>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</si>
  <si>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</si>
  <si>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</si>
  <si>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</si>
  <si>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</si>
  <si>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</si>
  <si>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</si>
  <si>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</si>
  <si>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</si>
  <si>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</si>
  <si>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</si>
  <si>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</si>
  <si>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</si>
  <si>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</si>
  <si>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</si>
  <si>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</si>
  <si>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</si>
  <si>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</si>
  <si>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</si>
  <si>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</si>
  <si>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</si>
  <si>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</si>
  <si>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</si>
  <si>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</si>
  <si>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</si>
  <si>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</si>
  <si>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</si>
  <si>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</si>
  <si>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</si>
  <si>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</si>
  <si>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</si>
  <si>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</si>
  <si>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</si>
  <si>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</si>
  <si>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</si>
  <si>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</si>
  <si>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</si>
  <si>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</si>
  <si>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</si>
  <si>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</si>
  <si>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</si>
  <si>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</si>
  <si>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</si>
  <si>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</si>
  <si>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</si>
  <si>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</si>
  <si>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</si>
  <si>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</si>
  <si>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</si>
  <si>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</si>
  <si>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</si>
  <si>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</si>
  <si>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</si>
  <si>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</si>
  <si>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</si>
  <si>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</si>
  <si>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</si>
  <si>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</si>
  <si>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</si>
  <si>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</si>
  <si>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</si>
  <si>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</si>
  <si>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</si>
  <si>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</si>
  <si>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</si>
  <si>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</si>
  <si>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</si>
  <si>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</si>
  <si>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</si>
  <si>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</si>
  <si>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</si>
  <si>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</si>
  <si>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</si>
  <si>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</si>
  <si>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</si>
  <si>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</si>
  <si>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</si>
  <si>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</si>
  <si>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</si>
  <si>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</si>
  <si>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</si>
  <si>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</si>
  <si>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</si>
  <si>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</si>
  <si>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</si>
  <si>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</si>
  <si>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</si>
  <si>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</si>
  <si>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</si>
  <si>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</si>
  <si>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</si>
  <si>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</si>
  <si>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</si>
  <si>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</si>
  <si>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</si>
  <si>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</si>
  <si>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</si>
  <si>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</si>
  <si>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</si>
  <si>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</si>
  <si>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</si>
  <si>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</si>
  <si>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</si>
  <si>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</si>
  <si>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</si>
  <si>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</si>
  <si>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</si>
  <si>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</si>
  <si>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</si>
  <si>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</si>
  <si>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</si>
  <si>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</si>
  <si>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</si>
  <si>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</si>
  <si>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</si>
  <si>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</si>
  <si>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</si>
  <si>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</si>
  <si>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</si>
  <si>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</si>
  <si>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</si>
  <si>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</si>
  <si>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</si>
  <si>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</si>
  <si>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</si>
  <si>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</si>
  <si>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</si>
  <si>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</si>
  <si>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</si>
  <si>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</si>
  <si>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</si>
  <si>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</si>
  <si>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</si>
  <si>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</si>
  <si>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</si>
  <si>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</si>
  <si>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</si>
  <si>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</si>
  <si>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</si>
  <si>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</si>
  <si>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</si>
  <si>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</si>
  <si>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</si>
  <si>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</si>
  <si>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</si>
  <si>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</si>
  <si>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</si>
  <si>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</si>
  <si>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</si>
  <si>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</si>
  <si>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</si>
  <si>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</si>
  <si>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</si>
  <si>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</si>
  <si>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</si>
  <si>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</si>
  <si>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</si>
  <si>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</si>
  <si>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</si>
  <si>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</si>
  <si>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</si>
  <si>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</si>
  <si>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</si>
  <si>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</si>
  <si>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</si>
  <si>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</si>
  <si>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</si>
  <si>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</si>
  <si>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</si>
  <si>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</si>
  <si>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</si>
  <si>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</si>
  <si>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</si>
  <si>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</si>
  <si>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</si>
  <si>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</si>
  <si>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</si>
  <si>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</si>
  <si>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</si>
  <si>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</si>
  <si>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</si>
  <si>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</si>
  <si>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</si>
  <si>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</si>
  <si>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</si>
  <si>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</si>
  <si>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</si>
  <si>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</si>
  <si>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</si>
  <si>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</si>
  <si>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</si>
  <si>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</si>
  <si>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</si>
  <si>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</si>
  <si>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</si>
  <si>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</si>
  <si>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</si>
  <si>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</si>
  <si>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</si>
  <si>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</si>
  <si>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</si>
  <si>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</si>
  <si>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</si>
  <si>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</si>
  <si>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</si>
  <si>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</si>
  <si>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</si>
  <si>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</si>
  <si>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</si>
  <si>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</si>
  <si>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</si>
  <si>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</si>
  <si>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</si>
  <si>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</si>
  <si>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</si>
  <si>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</si>
  <si>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</si>
  <si>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</si>
  <si>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</si>
  <si>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</si>
  <si>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</si>
  <si>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</si>
  <si>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</si>
  <si>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</si>
  <si>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</si>
  <si>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</si>
  <si>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</si>
  <si>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</si>
  <si>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</si>
  <si>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</si>
  <si>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</si>
  <si>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</si>
  <si>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</si>
  <si>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</si>
  <si>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</si>
  <si>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</si>
  <si>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</si>
  <si>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</si>
  <si>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</si>
  <si>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</si>
  <si>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</si>
  <si>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</si>
  <si>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</si>
  <si>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</si>
  <si>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</si>
  <si>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</si>
  <si>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</si>
  <si>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</si>
  <si>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</si>
  <si>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</si>
  <si>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</si>
  <si>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</si>
  <si>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</si>
  <si>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</si>
  <si>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</si>
  <si>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</si>
  <si>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</si>
  <si>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</si>
  <si>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</si>
  <si>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</si>
  <si>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</si>
  <si>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</si>
  <si>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</si>
  <si>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</si>
  <si>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</si>
  <si>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</si>
  <si>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</si>
  <si>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</si>
  <si>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</si>
  <si>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</si>
  <si>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</si>
  <si>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</si>
  <si>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</si>
  <si>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</si>
  <si>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</si>
  <si>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</si>
  <si>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</si>
  <si>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</si>
  <si>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</si>
  <si>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</si>
  <si>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</si>
  <si>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</si>
  <si>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</si>
  <si>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</si>
  <si>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</si>
  <si>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</si>
  <si>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</si>
  <si>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</si>
  <si>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</si>
  <si>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</si>
  <si>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</si>
  <si>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</si>
  <si>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</si>
  <si>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</si>
  <si>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</si>
  <si>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</si>
  <si>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</si>
  <si>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</si>
  <si>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</si>
  <si>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</si>
  <si>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</si>
  <si>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</si>
  <si>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</si>
  <si>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</si>
  <si>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</si>
  <si>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</si>
  <si>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</si>
  <si>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</si>
  <si>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</si>
  <si>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</si>
  <si>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</si>
  <si>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</si>
  <si>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</si>
  <si>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</si>
  <si>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</si>
  <si>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</si>
  <si>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</si>
  <si>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</si>
  <si>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</si>
  <si>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</si>
  <si>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</si>
  <si>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</si>
  <si>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</si>
  <si>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</si>
  <si>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</si>
  <si>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</si>
  <si>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</si>
  <si>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</si>
  <si>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</si>
  <si>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</si>
  <si>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</si>
  <si>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</si>
  <si>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</si>
  <si>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</si>
  <si>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</si>
  <si>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</si>
  <si>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</si>
  <si>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</si>
  <si>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</si>
  <si>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</si>
  <si>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</si>
  <si>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</si>
  <si>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</si>
  <si>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</si>
  <si>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</si>
  <si>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</si>
  <si>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</si>
  <si>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</si>
  <si>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03276147</t>
  </si>
  <si>
    <t>080051022</t>
  </si>
  <si>
    <t>26187991862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</si>
  <si>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</si>
  <si>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</si>
  <si>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</si>
  <si>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</si>
  <si>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</si>
  <si>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</si>
  <si>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</si>
  <si>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</si>
  <si>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</si>
  <si>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katica.kuzmanovic@crosig.hr</t>
  </si>
  <si>
    <t>Stanje na dan: 31.12.2012.</t>
  </si>
  <si>
    <t>U razdoblju: 01.01.2012. - 31.12.2012.</t>
  </si>
  <si>
    <t>Za razdoblje: 01.01.2012. - 31.12.2012.</t>
  </si>
  <si>
    <t>01.01.2012.</t>
  </si>
  <si>
    <t>31.12.2012.</t>
  </si>
  <si>
    <t>KUZMANOVIĆ KATICA</t>
  </si>
  <si>
    <t>STARČEVIĆ KREŠIMIR, FABIJANČIĆ IVAN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</si>
</sst>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9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33" borderId="34" xfId="0" applyFont="1" applyFill="1" applyBorder="1" applyAlignment="1" applyProtection="1">
      <alignment horizontal="center" vertical="center"/>
      <protection hidden="1"/>
    </xf>
    <xf numFmtId="0" fontId="6" fillId="33" borderId="35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3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2" borderId="21" xfId="0" applyNumberFormat="1" applyFont="1" applyFill="1" applyBorder="1" applyAlignment="1" applyProtection="1">
      <alignment vertical="center" shrinkToFit="1"/>
      <protection hidden="1"/>
    </xf>
    <xf numFmtId="193" fontId="1" fillId="34" borderId="21" xfId="0" applyNumberFormat="1" applyFont="1" applyFill="1" applyBorder="1" applyAlignment="1" applyProtection="1">
      <alignment vertical="center" shrinkToFit="1"/>
      <protection hidden="1"/>
    </xf>
    <xf numFmtId="19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9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Border="1" applyAlignment="1" applyProtection="1">
      <alignment horizontal="right" vertical="center" shrinkToFit="1"/>
      <protection locked="0"/>
    </xf>
    <xf numFmtId="193" fontId="1" fillId="0" borderId="13" xfId="0" applyNumberFormat="1" applyFont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Border="1" applyAlignment="1" applyProtection="1">
      <alignment horizontal="right" vertical="center" shrinkToFit="1"/>
      <protection locked="0"/>
    </xf>
    <xf numFmtId="19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8" fillId="35" borderId="0" xfId="58" applyFont="1" applyFill="1" applyAlignment="1">
      <alignment/>
      <protection/>
    </xf>
    <xf numFmtId="0" fontId="0" fillId="35" borderId="0" xfId="58" applyFont="1" applyFill="1" applyAlignment="1">
      <alignment/>
      <protection/>
    </xf>
    <xf numFmtId="0" fontId="13" fillId="35" borderId="0" xfId="58" applyFont="1" applyFill="1" applyBorder="1" applyAlignment="1" applyProtection="1">
      <alignment horizontal="center" vertical="center"/>
      <protection hidden="1"/>
    </xf>
    <xf numFmtId="14" fontId="13" fillId="34" borderId="41" xfId="58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Border="1" applyAlignment="1" applyProtection="1">
      <alignment horizontal="left" vertical="center" wrapText="1"/>
      <protection hidden="1"/>
    </xf>
    <xf numFmtId="0" fontId="14" fillId="35" borderId="0" xfId="58" applyFont="1" applyFill="1" applyBorder="1" applyAlignment="1" applyProtection="1">
      <alignment vertical="center"/>
      <protection hidden="1"/>
    </xf>
    <xf numFmtId="0" fontId="14" fillId="35" borderId="0" xfId="58" applyFont="1" applyFill="1" applyBorder="1" applyAlignment="1" applyProtection="1">
      <alignment horizontal="center" vertical="center" wrapText="1"/>
      <protection hidden="1"/>
    </xf>
    <xf numFmtId="0" fontId="14" fillId="35" borderId="0" xfId="58" applyFont="1" applyFill="1" applyBorder="1" applyAlignment="1" applyProtection="1">
      <alignment horizontal="left" vertical="center" wrapText="1"/>
      <protection hidden="1"/>
    </xf>
    <xf numFmtId="0" fontId="14" fillId="35" borderId="0" xfId="58" applyFont="1" applyFill="1" applyBorder="1" applyProtection="1">
      <alignment vertical="top"/>
      <protection hidden="1"/>
    </xf>
    <xf numFmtId="0" fontId="14" fillId="35" borderId="0" xfId="58" applyFont="1" applyFill="1" applyBorder="1" applyAlignment="1" applyProtection="1">
      <alignment/>
      <protection hidden="1"/>
    </xf>
    <xf numFmtId="0" fontId="14" fillId="35" borderId="0" xfId="58" applyFont="1" applyFill="1" applyAlignment="1" applyProtection="1">
      <alignment/>
      <protection hidden="1"/>
    </xf>
    <xf numFmtId="0" fontId="16" fillId="35" borderId="0" xfId="58" applyFont="1" applyFill="1" applyBorder="1" applyAlignment="1" applyProtection="1">
      <alignment horizontal="right" vertical="center" wrapText="1"/>
      <protection hidden="1"/>
    </xf>
    <xf numFmtId="0" fontId="16" fillId="35" borderId="0" xfId="58" applyFont="1" applyFill="1" applyAlignment="1" applyProtection="1">
      <alignment horizontal="right"/>
      <protection hidden="1"/>
    </xf>
    <xf numFmtId="0" fontId="16" fillId="35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5" borderId="0" xfId="58" applyFont="1" applyFill="1" applyBorder="1" applyAlignment="1" applyProtection="1">
      <alignment horizontal="left" vertical="center"/>
      <protection hidden="1"/>
    </xf>
    <xf numFmtId="0" fontId="14" fillId="35" borderId="0" xfId="58" applyFont="1" applyFill="1" applyAlignment="1" applyProtection="1">
      <alignment wrapText="1"/>
      <protection hidden="1"/>
    </xf>
    <xf numFmtId="0" fontId="14" fillId="35" borderId="0" xfId="58" applyFont="1" applyFill="1" applyAlignment="1" applyProtection="1">
      <alignment horizontal="right"/>
      <protection hidden="1"/>
    </xf>
    <xf numFmtId="0" fontId="14" fillId="35" borderId="0" xfId="58" applyFont="1" applyFill="1" applyProtection="1">
      <alignment vertical="top"/>
      <protection hidden="1"/>
    </xf>
    <xf numFmtId="0" fontId="14" fillId="35" borderId="0" xfId="58" applyFont="1" applyFill="1" applyAlignment="1" applyProtection="1">
      <alignment horizontal="right" wrapText="1"/>
      <protection hidden="1"/>
    </xf>
    <xf numFmtId="0" fontId="14" fillId="35" borderId="0" xfId="58" applyFont="1" applyFill="1" applyBorder="1" applyAlignment="1" applyProtection="1">
      <alignment horizontal="left"/>
      <protection hidden="1"/>
    </xf>
    <xf numFmtId="0" fontId="14" fillId="35" borderId="0" xfId="58" applyFont="1" applyFill="1" applyBorder="1" applyAlignment="1">
      <alignment horizontal="left" vertical="center"/>
      <protection/>
    </xf>
    <xf numFmtId="0" fontId="14" fillId="35" borderId="0" xfId="58" applyFont="1" applyFill="1" applyBorder="1" applyAlignment="1" applyProtection="1">
      <alignment vertical="top"/>
      <protection hidden="1"/>
    </xf>
    <xf numFmtId="1" fontId="13" fillId="34" borderId="42" xfId="58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58" applyFont="1" applyFill="1" applyBorder="1" applyAlignment="1" applyProtection="1">
      <alignment horizontal="right" vertical="center"/>
      <protection hidden="1" locked="0"/>
    </xf>
    <xf numFmtId="0" fontId="14" fillId="35" borderId="0" xfId="58" applyFont="1" applyFill="1" applyBorder="1" applyProtection="1">
      <alignment vertical="top"/>
      <protection hidden="1"/>
    </xf>
    <xf numFmtId="0" fontId="14" fillId="35" borderId="0" xfId="58" applyFont="1" applyFill="1" applyAlignment="1" applyProtection="1">
      <alignment horizontal="right" vertical="center"/>
      <protection hidden="1"/>
    </xf>
    <xf numFmtId="3" fontId="13" fillId="34" borderId="42" xfId="58" applyNumberFormat="1" applyFont="1" applyFill="1" applyBorder="1" applyAlignment="1" applyProtection="1">
      <alignment horizontal="right" vertical="center"/>
      <protection hidden="1" locked="0"/>
    </xf>
    <xf numFmtId="0" fontId="13" fillId="34" borderId="42" xfId="58" applyFont="1" applyFill="1" applyBorder="1" applyAlignment="1" applyProtection="1">
      <alignment horizontal="center" vertical="center"/>
      <protection hidden="1" locked="0"/>
    </xf>
    <xf numFmtId="0" fontId="13" fillId="35" borderId="0" xfId="58" applyFont="1" applyFill="1" applyBorder="1" applyAlignment="1" applyProtection="1">
      <alignment vertical="top"/>
      <protection hidden="1"/>
    </xf>
    <xf numFmtId="0" fontId="14" fillId="35" borderId="0" xfId="58" applyFont="1" applyFill="1">
      <alignment vertical="top"/>
      <protection/>
    </xf>
    <xf numFmtId="0" fontId="14" fillId="35" borderId="0" xfId="58" applyFont="1" applyFill="1" applyAlignment="1" applyProtection="1">
      <alignment/>
      <protection hidden="1"/>
    </xf>
    <xf numFmtId="49" fontId="13" fillId="34" borderId="42" xfId="58" applyNumberFormat="1" applyFont="1" applyFill="1" applyBorder="1" applyAlignment="1" applyProtection="1">
      <alignment horizontal="right" vertical="center"/>
      <protection hidden="1" locked="0"/>
    </xf>
    <xf numFmtId="0" fontId="14" fillId="35" borderId="0" xfId="58" applyFont="1" applyFill="1" applyBorder="1" applyAlignment="1" applyProtection="1">
      <alignment horizontal="left" vertical="top" wrapText="1"/>
      <protection hidden="1"/>
    </xf>
    <xf numFmtId="0" fontId="14" fillId="35" borderId="0" xfId="58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Border="1" applyAlignment="1" applyProtection="1">
      <alignment horizontal="right"/>
      <protection hidden="1"/>
    </xf>
    <xf numFmtId="0" fontId="14" fillId="35" borderId="0" xfId="58" applyFont="1" applyFill="1" applyAlignment="1" applyProtection="1">
      <alignment horizontal="left" vertical="top" indent="2"/>
      <protection hidden="1"/>
    </xf>
    <xf numFmtId="0" fontId="14" fillId="35" borderId="0" xfId="58" applyFont="1" applyFill="1" applyBorder="1" applyAlignment="1" applyProtection="1">
      <alignment vertical="top" wrapText="1"/>
      <protection hidden="1"/>
    </xf>
    <xf numFmtId="0" fontId="14" fillId="35" borderId="0" xfId="58" applyFont="1" applyFill="1" applyBorder="1" applyAlignment="1" applyProtection="1">
      <alignment wrapText="1"/>
      <protection hidden="1"/>
    </xf>
    <xf numFmtId="0" fontId="14" fillId="35" borderId="0" xfId="58" applyFont="1" applyFill="1" applyAlignment="1" applyProtection="1">
      <alignment horizontal="left" vertical="top" wrapText="1" indent="2"/>
      <protection hidden="1"/>
    </xf>
    <xf numFmtId="0" fontId="14" fillId="35" borderId="0" xfId="58" applyFont="1" applyFill="1" applyBorder="1" applyAlignment="1" applyProtection="1">
      <alignment horizontal="right" vertical="top"/>
      <protection hidden="1"/>
    </xf>
    <xf numFmtId="0" fontId="14" fillId="35" borderId="0" xfId="58" applyFont="1" applyFill="1" applyBorder="1" applyAlignment="1" applyProtection="1">
      <alignment horizontal="center" vertical="top"/>
      <protection hidden="1"/>
    </xf>
    <xf numFmtId="0" fontId="14" fillId="35" borderId="0" xfId="58" applyFont="1" applyFill="1" applyBorder="1" applyAlignment="1" applyProtection="1">
      <alignment horizontal="center"/>
      <protection hidden="1"/>
    </xf>
    <xf numFmtId="0" fontId="14" fillId="35" borderId="0" xfId="58" applyFont="1" applyFill="1" applyBorder="1" applyAlignment="1">
      <alignment/>
      <protection/>
    </xf>
    <xf numFmtId="49" fontId="13" fillId="35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Border="1" applyAlignment="1" applyProtection="1">
      <alignment horizontal="left" vertical="top"/>
      <protection hidden="1"/>
    </xf>
    <xf numFmtId="0" fontId="14" fillId="35" borderId="43" xfId="58" applyFont="1" applyFill="1" applyBorder="1" applyProtection="1">
      <alignment vertical="top"/>
      <protection hidden="1"/>
    </xf>
    <xf numFmtId="0" fontId="14" fillId="35" borderId="0" xfId="58" applyFont="1" applyFill="1" applyAlignment="1" applyProtection="1">
      <alignment vertical="top"/>
      <protection hidden="1"/>
    </xf>
    <xf numFmtId="0" fontId="14" fillId="35" borderId="0" xfId="58" applyFont="1" applyFill="1" applyAlignment="1" applyProtection="1">
      <alignment horizontal="left"/>
      <protection hidden="1"/>
    </xf>
    <xf numFmtId="0" fontId="14" fillId="35" borderId="0" xfId="58" applyFont="1" applyFill="1" applyBorder="1" applyAlignment="1" applyProtection="1">
      <alignment vertical="center"/>
      <protection hidden="1"/>
    </xf>
    <xf numFmtId="0" fontId="14" fillId="35" borderId="0" xfId="59" applyFont="1" applyFill="1" applyBorder="1" applyAlignment="1" applyProtection="1">
      <alignment vertical="center"/>
      <protection hidden="1"/>
    </xf>
    <xf numFmtId="0" fontId="14" fillId="35" borderId="0" xfId="57" applyFont="1" applyFill="1" applyBorder="1" applyAlignment="1" applyProtection="1">
      <alignment vertical="center"/>
      <protection hidden="1"/>
    </xf>
    <xf numFmtId="0" fontId="14" fillId="35" borderId="0" xfId="59" applyFont="1" applyFill="1" applyBorder="1" applyAlignment="1" applyProtection="1">
      <alignment/>
      <protection hidden="1"/>
    </xf>
    <xf numFmtId="0" fontId="12" fillId="35" borderId="0" xfId="59" applyFill="1" applyAlignment="1">
      <alignment/>
      <protection/>
    </xf>
    <xf numFmtId="0" fontId="14" fillId="35" borderId="0" xfId="59" applyFont="1" applyFill="1" applyAlignment="1" applyProtection="1">
      <alignment/>
      <protection hidden="1"/>
    </xf>
    <xf numFmtId="0" fontId="14" fillId="35" borderId="0" xfId="57" applyFont="1" applyFill="1" applyBorder="1" applyAlignment="1" applyProtection="1">
      <alignment horizontal="left" vertical="center"/>
      <protection hidden="1"/>
    </xf>
    <xf numFmtId="0" fontId="13" fillId="35" borderId="0" xfId="58" applyFont="1" applyFill="1" applyAlignment="1" applyProtection="1">
      <alignment vertical="center"/>
      <protection hidden="1"/>
    </xf>
    <xf numFmtId="0" fontId="14" fillId="35" borderId="44" xfId="58" applyFont="1" applyFill="1" applyBorder="1" applyProtection="1">
      <alignment vertical="top"/>
      <protection hidden="1"/>
    </xf>
    <xf numFmtId="0" fontId="14" fillId="35" borderId="44" xfId="58" applyFont="1" applyFill="1" applyBorder="1">
      <alignment vertical="top"/>
      <protection/>
    </xf>
    <xf numFmtId="0" fontId="14" fillId="35" borderId="0" xfId="58" applyFont="1" applyFill="1" applyBorder="1" applyAlignment="1" applyProtection="1">
      <alignment horizontal="right" vertical="top" wrapText="1"/>
      <protection hidden="1"/>
    </xf>
    <xf numFmtId="0" fontId="14" fillId="35" borderId="0" xfId="58" applyFont="1" applyFill="1" applyBorder="1" applyAlignment="1" applyProtection="1">
      <alignment horizontal="center" vertical="top"/>
      <protection hidden="1"/>
    </xf>
    <xf numFmtId="0" fontId="14" fillId="35" borderId="0" xfId="58" applyFont="1" applyFill="1" applyBorder="1" applyAlignment="1" applyProtection="1">
      <alignment horizontal="center"/>
      <protection hidden="1"/>
    </xf>
    <xf numFmtId="0" fontId="13" fillId="35" borderId="0" xfId="59" applyFont="1" applyFill="1" applyAlignment="1" applyProtection="1">
      <alignment horizontal="left"/>
      <protection hidden="1"/>
    </xf>
    <xf numFmtId="0" fontId="8" fillId="35" borderId="0" xfId="59" applyFont="1" applyFill="1" applyAlignment="1">
      <alignment/>
      <protection/>
    </xf>
    <xf numFmtId="14" fontId="13" fillId="34" borderId="45" xfId="58" applyNumberFormat="1" applyFont="1" applyFill="1" applyBorder="1" applyAlignment="1" applyProtection="1">
      <alignment horizontal="center" vertical="center"/>
      <protection hidden="1" locked="0"/>
    </xf>
    <xf numFmtId="14" fontId="13" fillId="34" borderId="46" xfId="58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Alignment="1" applyProtection="1">
      <alignment horizontal="right" vertical="center" wrapText="1"/>
      <protection hidden="1"/>
    </xf>
    <xf numFmtId="0" fontId="14" fillId="35" borderId="47" xfId="58" applyFont="1" applyFill="1" applyBorder="1" applyAlignment="1" applyProtection="1">
      <alignment horizontal="right" wrapText="1"/>
      <protection hidden="1"/>
    </xf>
    <xf numFmtId="49" fontId="4" fillId="34" borderId="48" xfId="53" applyNumberFormat="1" applyFill="1" applyBorder="1" applyAlignment="1" applyProtection="1">
      <alignment horizontal="left" vertical="center"/>
      <protection hidden="1" locked="0"/>
    </xf>
    <xf numFmtId="49" fontId="13" fillId="35" borderId="49" xfId="58" applyNumberFormat="1" applyFont="1" applyFill="1" applyBorder="1" applyAlignment="1" applyProtection="1">
      <alignment horizontal="left" vertical="center"/>
      <protection hidden="1" locked="0"/>
    </xf>
    <xf numFmtId="49" fontId="13" fillId="35" borderId="50" xfId="58" applyNumberFormat="1" applyFont="1" applyFill="1" applyBorder="1" applyAlignment="1" applyProtection="1">
      <alignment horizontal="left" vertical="center"/>
      <protection hidden="1" locked="0"/>
    </xf>
    <xf numFmtId="0" fontId="14" fillId="35" borderId="0" xfId="58" applyFont="1" applyFill="1" applyAlignment="1" applyProtection="1">
      <alignment horizontal="right" vertical="center"/>
      <protection hidden="1"/>
    </xf>
    <xf numFmtId="0" fontId="14" fillId="35" borderId="47" xfId="58" applyFont="1" applyFill="1" applyBorder="1" applyAlignment="1" applyProtection="1">
      <alignment horizontal="right"/>
      <protection hidden="1"/>
    </xf>
    <xf numFmtId="49" fontId="13" fillId="34" borderId="48" xfId="58" applyNumberFormat="1" applyFont="1" applyFill="1" applyBorder="1" applyAlignment="1" applyProtection="1">
      <alignment horizontal="left" vertical="center"/>
      <protection hidden="1" locked="0"/>
    </xf>
    <xf numFmtId="0" fontId="14" fillId="35" borderId="50" xfId="58" applyFont="1" applyFill="1" applyBorder="1" applyAlignment="1">
      <alignment horizontal="left" vertical="center"/>
      <protection/>
    </xf>
    <xf numFmtId="0" fontId="14" fillId="35" borderId="0" xfId="57" applyFont="1" applyFill="1" applyBorder="1" applyAlignment="1" applyProtection="1">
      <alignment horizontal="left" vertical="center"/>
      <protection hidden="1"/>
    </xf>
    <xf numFmtId="0" fontId="14" fillId="35" borderId="0" xfId="58" applyFont="1" applyFill="1" applyBorder="1" applyAlignment="1" applyProtection="1">
      <alignment vertical="center"/>
      <protection hidden="1"/>
    </xf>
    <xf numFmtId="49" fontId="13" fillId="34" borderId="48" xfId="58" applyNumberFormat="1" applyFont="1" applyFill="1" applyBorder="1" applyAlignment="1" applyProtection="1">
      <alignment horizontal="center" vertical="center"/>
      <protection hidden="1" locked="0"/>
    </xf>
    <xf numFmtId="49" fontId="13" fillId="35" borderId="50" xfId="58" applyNumberFormat="1" applyFont="1" applyFill="1" applyBorder="1" applyAlignment="1" applyProtection="1">
      <alignment horizontal="center" vertical="center"/>
      <protection hidden="1" locked="0"/>
    </xf>
    <xf numFmtId="0" fontId="13" fillId="34" borderId="48" xfId="58" applyFont="1" applyFill="1" applyBorder="1" applyAlignment="1" applyProtection="1">
      <alignment horizontal="left" vertical="center"/>
      <protection hidden="1" locked="0"/>
    </xf>
    <xf numFmtId="0" fontId="14" fillId="35" borderId="49" xfId="58" applyFont="1" applyFill="1" applyBorder="1" applyAlignment="1">
      <alignment/>
      <protection/>
    </xf>
    <xf numFmtId="0" fontId="14" fillId="35" borderId="50" xfId="58" applyFont="1" applyFill="1" applyBorder="1" applyAlignment="1">
      <alignment/>
      <protection/>
    </xf>
    <xf numFmtId="0" fontId="14" fillId="35" borderId="43" xfId="58" applyFont="1" applyFill="1" applyBorder="1" applyAlignment="1" applyProtection="1">
      <alignment horizontal="center"/>
      <protection hidden="1"/>
    </xf>
    <xf numFmtId="0" fontId="14" fillId="35" borderId="51" xfId="58" applyFont="1" applyFill="1" applyBorder="1" applyAlignment="1" applyProtection="1">
      <alignment horizontal="center" vertical="top"/>
      <protection hidden="1"/>
    </xf>
    <xf numFmtId="0" fontId="14" fillId="35" borderId="51" xfId="58" applyFont="1" applyFill="1" applyBorder="1" applyAlignment="1">
      <alignment horizontal="center"/>
      <protection/>
    </xf>
    <xf numFmtId="0" fontId="14" fillId="35" borderId="51" xfId="58" applyFont="1" applyFill="1" applyBorder="1" applyAlignment="1">
      <alignment/>
      <protection/>
    </xf>
    <xf numFmtId="0" fontId="13" fillId="35" borderId="49" xfId="58" applyFont="1" applyFill="1" applyBorder="1" applyAlignment="1" applyProtection="1">
      <alignment horizontal="left" vertical="center"/>
      <protection hidden="1" locked="0"/>
    </xf>
    <xf numFmtId="0" fontId="13" fillId="34" borderId="48" xfId="58" applyFont="1" applyFill="1" applyBorder="1" applyAlignment="1" applyProtection="1">
      <alignment horizontal="right" vertical="center"/>
      <protection hidden="1" locked="0"/>
    </xf>
    <xf numFmtId="0" fontId="14" fillId="35" borderId="0" xfId="58" applyFont="1" applyFill="1" applyBorder="1" applyAlignment="1" applyProtection="1">
      <alignment vertical="top" wrapText="1"/>
      <protection hidden="1"/>
    </xf>
    <xf numFmtId="0" fontId="14" fillId="35" borderId="0" xfId="58" applyFont="1" applyFill="1" applyBorder="1" applyAlignment="1" applyProtection="1">
      <alignment wrapText="1"/>
      <protection hidden="1"/>
    </xf>
    <xf numFmtId="0" fontId="14" fillId="35" borderId="52" xfId="58" applyFont="1" applyFill="1" applyBorder="1" applyAlignment="1" applyProtection="1">
      <alignment horizontal="right" vertical="center"/>
      <protection hidden="1"/>
    </xf>
    <xf numFmtId="0" fontId="14" fillId="35" borderId="0" xfId="58" applyFont="1" applyFill="1" applyBorder="1" applyAlignment="1" applyProtection="1">
      <alignment horizontal="right"/>
      <protection hidden="1"/>
    </xf>
    <xf numFmtId="0" fontId="14" fillId="35" borderId="49" xfId="58" applyFont="1" applyFill="1" applyBorder="1" applyAlignment="1">
      <alignment horizontal="left"/>
      <protection/>
    </xf>
    <xf numFmtId="0" fontId="14" fillId="35" borderId="50" xfId="58" applyFont="1" applyFill="1" applyBorder="1" applyAlignment="1">
      <alignment horizontal="left"/>
      <protection/>
    </xf>
    <xf numFmtId="0" fontId="14" fillId="35" borderId="0" xfId="58" applyFont="1" applyFill="1" applyAlignment="1" applyProtection="1">
      <alignment horizontal="center" vertical="center"/>
      <protection hidden="1"/>
    </xf>
    <xf numFmtId="0" fontId="14" fillId="35" borderId="0" xfId="58" applyFont="1" applyFill="1" applyAlignment="1">
      <alignment horizontal="center" vertical="center"/>
      <protection/>
    </xf>
    <xf numFmtId="0" fontId="14" fillId="35" borderId="0" xfId="58" applyFont="1" applyFill="1" applyAlignment="1">
      <alignment horizontal="center"/>
      <protection/>
    </xf>
    <xf numFmtId="0" fontId="14" fillId="35" borderId="0" xfId="58" applyFont="1" applyFill="1" applyAlignment="1">
      <alignment horizontal="center" vertical="center"/>
      <protection/>
    </xf>
    <xf numFmtId="0" fontId="14" fillId="35" borderId="0" xfId="58" applyFont="1" applyFill="1" applyAlignment="1">
      <alignment vertical="center"/>
      <protection/>
    </xf>
    <xf numFmtId="0" fontId="14" fillId="35" borderId="0" xfId="58" applyFont="1" applyFill="1" applyAlignment="1">
      <alignment horizontal="center"/>
      <protection/>
    </xf>
    <xf numFmtId="0" fontId="14" fillId="35" borderId="49" xfId="58" applyFont="1" applyFill="1" applyBorder="1" applyAlignment="1">
      <alignment horizontal="left" vertical="center"/>
      <protection/>
    </xf>
    <xf numFmtId="0" fontId="4" fillId="34" borderId="48" xfId="53" applyFill="1" applyBorder="1" applyAlignment="1" applyProtection="1">
      <alignment/>
      <protection hidden="1" locked="0"/>
    </xf>
    <xf numFmtId="0" fontId="13" fillId="35" borderId="49" xfId="58" applyFont="1" applyFill="1" applyBorder="1" applyAlignment="1" applyProtection="1">
      <alignment/>
      <protection hidden="1" locked="0"/>
    </xf>
    <xf numFmtId="0" fontId="13" fillId="35" borderId="50" xfId="58" applyFont="1" applyFill="1" applyBorder="1" applyAlignment="1" applyProtection="1">
      <alignment/>
      <protection hidden="1" locked="0"/>
    </xf>
    <xf numFmtId="0" fontId="18" fillId="35" borderId="0" xfId="58" applyFont="1" applyFill="1" applyBorder="1" applyAlignment="1" applyProtection="1">
      <alignment horizontal="left" vertical="center"/>
      <protection hidden="1"/>
    </xf>
    <xf numFmtId="0" fontId="9" fillId="35" borderId="0" xfId="58" applyFont="1" applyFill="1" applyAlignment="1">
      <alignment horizontal="left"/>
      <protection/>
    </xf>
    <xf numFmtId="0" fontId="14" fillId="35" borderId="0" xfId="58" applyFont="1" applyFill="1" applyBorder="1" applyAlignment="1" applyProtection="1">
      <alignment horizontal="right" vertical="center" wrapText="1"/>
      <protection hidden="1"/>
    </xf>
    <xf numFmtId="0" fontId="14" fillId="35" borderId="0" xfId="58" applyFont="1" applyFill="1" applyBorder="1" applyAlignment="1" applyProtection="1">
      <alignment horizontal="right" wrapText="1"/>
      <protection hidden="1"/>
    </xf>
    <xf numFmtId="0" fontId="14" fillId="35" borderId="0" xfId="58" applyFont="1" applyFill="1" applyAlignment="1" applyProtection="1">
      <alignment horizontal="right" wrapText="1"/>
      <protection hidden="1"/>
    </xf>
    <xf numFmtId="1" fontId="13" fillId="34" borderId="48" xfId="58" applyNumberFormat="1" applyFont="1" applyFill="1" applyBorder="1" applyAlignment="1" applyProtection="1">
      <alignment horizontal="center" vertical="center"/>
      <protection hidden="1" locked="0"/>
    </xf>
    <xf numFmtId="1" fontId="13" fillId="34" borderId="50" xfId="58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58" applyFont="1" applyFill="1" applyBorder="1" applyAlignment="1" applyProtection="1">
      <alignment horizontal="left" vertical="center" wrapText="1"/>
      <protection hidden="1"/>
    </xf>
    <xf numFmtId="0" fontId="13" fillId="35" borderId="47" xfId="58" applyFont="1" applyFill="1" applyBorder="1" applyAlignment="1" applyProtection="1">
      <alignment horizontal="left" vertical="center" wrapText="1"/>
      <protection hidden="1"/>
    </xf>
    <xf numFmtId="0" fontId="15" fillId="35" borderId="0" xfId="58" applyFont="1" applyFill="1" applyBorder="1" applyAlignment="1" applyProtection="1">
      <alignment horizontal="center" vertical="center" wrapText="1"/>
      <protection hidden="1"/>
    </xf>
    <xf numFmtId="0" fontId="14" fillId="35" borderId="0" xfId="58" applyFont="1" applyFill="1" applyAlignment="1" applyProtection="1">
      <alignment wrapText="1"/>
      <protection hidden="1"/>
    </xf>
    <xf numFmtId="0" fontId="17" fillId="35" borderId="0" xfId="58" applyFont="1" applyFill="1" applyBorder="1" applyAlignment="1" applyProtection="1">
      <alignment horizontal="right" vertical="center" wrapText="1"/>
      <protection hidden="1"/>
    </xf>
    <xf numFmtId="0" fontId="17" fillId="35" borderId="47" xfId="58" applyFont="1" applyFill="1" applyBorder="1" applyAlignment="1" applyProtection="1">
      <alignment horizontal="right" wrapText="1"/>
      <protection hidden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2" fillId="36" borderId="45" xfId="0" applyFont="1" applyFill="1" applyBorder="1" applyAlignment="1">
      <alignment horizontal="left" vertical="center" shrinkToFit="1"/>
    </xf>
    <xf numFmtId="0" fontId="2" fillId="36" borderId="60" xfId="0" applyFont="1" applyFill="1" applyBorder="1" applyAlignment="1">
      <alignment horizontal="left" vertical="center" shrinkToFit="1"/>
    </xf>
    <xf numFmtId="0" fontId="2" fillId="36" borderId="46" xfId="0" applyFont="1" applyFill="1" applyBorder="1" applyAlignment="1">
      <alignment horizontal="left" vertical="center" shrinkToFit="1"/>
    </xf>
    <xf numFmtId="0" fontId="6" fillId="0" borderId="61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6" fillId="36" borderId="45" xfId="0" applyFont="1" applyFill="1" applyBorder="1" applyAlignment="1">
      <alignment horizontal="left" vertical="center" wrapText="1"/>
    </xf>
    <xf numFmtId="0" fontId="1" fillId="36" borderId="60" xfId="0" applyFont="1" applyFill="1" applyBorder="1" applyAlignment="1">
      <alignment vertical="center"/>
    </xf>
    <xf numFmtId="0" fontId="1" fillId="36" borderId="46" xfId="0" applyFont="1" applyFill="1" applyBorder="1" applyAlignment="1">
      <alignment vertical="center"/>
    </xf>
    <xf numFmtId="0" fontId="6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2" fillId="36" borderId="48" xfId="0" applyFont="1" applyFill="1" applyBorder="1" applyAlignment="1">
      <alignment horizontal="left" vertical="center" wrapText="1"/>
    </xf>
    <xf numFmtId="0" fontId="0" fillId="36" borderId="49" xfId="0" applyFont="1" applyFill="1" applyBorder="1" applyAlignment="1">
      <alignment horizontal="left" vertical="center" wrapText="1"/>
    </xf>
    <xf numFmtId="0" fontId="0" fillId="36" borderId="50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>
      <alignment horizontal="center" vertical="center" wrapText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33" borderId="74" xfId="0" applyFont="1" applyFill="1" applyBorder="1" applyAlignment="1" applyProtection="1">
      <alignment horizontal="center" vertical="center" wrapText="1"/>
      <protection hidden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1" fillId="0" borderId="80" xfId="0" applyFont="1" applyFill="1" applyBorder="1" applyAlignment="1">
      <alignment vertical="center" wrapText="1"/>
    </xf>
    <xf numFmtId="0" fontId="1" fillId="0" borderId="81" xfId="0" applyFont="1" applyBorder="1" applyAlignment="1">
      <alignment wrapText="1"/>
    </xf>
    <xf numFmtId="0" fontId="1" fillId="0" borderId="82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6" fillId="33" borderId="32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0" fontId="8" fillId="35" borderId="49" xfId="0" applyFont="1" applyFill="1" applyBorder="1" applyAlignment="1" applyProtection="1">
      <alignment horizontal="center" vertical="top" wrapText="1"/>
      <protection hidden="1"/>
    </xf>
    <xf numFmtId="0" fontId="0" fillId="35" borderId="49" xfId="0" applyFont="1" applyFill="1" applyBorder="1" applyAlignment="1" applyProtection="1">
      <alignment horizontal="center" vertical="top" wrapText="1"/>
      <protection hidden="1"/>
    </xf>
    <xf numFmtId="0" fontId="0" fillId="35" borderId="49" xfId="0" applyFont="1" applyFill="1" applyBorder="1" applyAlignment="1" applyProtection="1">
      <alignment vertical="top" wrapText="1"/>
      <protection hidden="1"/>
    </xf>
    <xf numFmtId="0" fontId="1" fillId="35" borderId="49" xfId="0" applyFont="1" applyFill="1" applyBorder="1" applyAlignment="1">
      <alignment vertical="center"/>
    </xf>
    <xf numFmtId="0" fontId="3" fillId="35" borderId="49" xfId="0" applyFont="1" applyFill="1" applyBorder="1" applyAlignment="1">
      <alignment horizontal="center" vertical="center"/>
    </xf>
    <xf numFmtId="49" fontId="6" fillId="35" borderId="0" xfId="0" applyNumberFormat="1" applyFont="1" applyFill="1" applyAlignment="1">
      <alignment vertical="center"/>
    </xf>
    <xf numFmtId="0" fontId="0" fillId="35" borderId="0" xfId="0" applyFill="1" applyAlignment="1">
      <alignment/>
    </xf>
    <xf numFmtId="0" fontId="1" fillId="0" borderId="96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0" fontId="1" fillId="0" borderId="98" xfId="0" applyFont="1" applyFill="1" applyBorder="1" applyAlignment="1">
      <alignment vertical="center" wrapText="1"/>
    </xf>
    <xf numFmtId="167" fontId="6" fillId="0" borderId="99" xfId="0" applyNumberFormat="1" applyFont="1" applyFill="1" applyBorder="1" applyAlignment="1">
      <alignment horizontal="center" vertical="center"/>
    </xf>
    <xf numFmtId="193" fontId="1" fillId="0" borderId="10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0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02" xfId="0" applyNumberFormat="1" applyFont="1" applyFill="1" applyBorder="1" applyAlignment="1" applyProtection="1">
      <alignment horizontal="right" vertical="center" shrinkToFit="1"/>
      <protection hidden="1"/>
    </xf>
    <xf numFmtId="0" fontId="0" fillId="35" borderId="0" xfId="0" applyFont="1" applyFill="1" applyBorder="1" applyAlignment="1" applyProtection="1">
      <alignment horizontal="center" vertical="top" wrapText="1"/>
      <protection hidden="1"/>
    </xf>
    <xf numFmtId="0" fontId="0" fillId="35" borderId="0" xfId="0" applyFill="1" applyBorder="1" applyAlignment="1">
      <alignment/>
    </xf>
    <xf numFmtId="0" fontId="7" fillId="35" borderId="49" xfId="0" applyFont="1" applyFill="1" applyBorder="1" applyAlignment="1" applyProtection="1">
      <alignment horizontal="center" vertical="top" wrapText="1"/>
      <protection hidden="1"/>
    </xf>
    <xf numFmtId="0" fontId="0" fillId="35" borderId="49" xfId="0" applyFill="1" applyBorder="1" applyAlignment="1" applyProtection="1">
      <alignment horizontal="center" vertical="top" wrapText="1"/>
      <protection hidden="1"/>
    </xf>
    <xf numFmtId="0" fontId="0" fillId="35" borderId="49" xfId="0" applyFill="1" applyBorder="1" applyAlignment="1" applyProtection="1">
      <alignment horizontal="center" vertical="top" wrapText="1"/>
      <protection hidden="1"/>
    </xf>
    <xf numFmtId="0" fontId="6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8" fillId="35" borderId="49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4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49" xfId="0" applyFont="1" applyFill="1" applyBorder="1" applyAlignment="1">
      <alignment horizontal="center" vertical="top" wrapText="1"/>
    </xf>
    <xf numFmtId="0" fontId="0" fillId="35" borderId="49" xfId="0" applyFont="1" applyFill="1" applyBorder="1" applyAlignment="1">
      <alignment horizontal="center" vertical="top" wrapText="1"/>
    </xf>
    <xf numFmtId="0" fontId="0" fillId="35" borderId="49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0" fontId="6" fillId="35" borderId="0" xfId="0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plan%20i%20analiz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uzmanovic@crosig.hr" TargetMode="External" /><Relationship Id="rId2" Type="http://schemas.openxmlformats.org/officeDocument/2006/relationships/hyperlink" Target="http://www.crosig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10" zoomScalePageLayoutView="0" workbookViewId="0" topLeftCell="A1">
      <selection activeCell="A1" sqref="A1:I61"/>
    </sheetView>
  </sheetViews>
  <sheetFormatPr defaultColWidth="9.140625" defaultRowHeight="12.75"/>
  <cols>
    <col min="1" max="1" width="9.140625" style="38" customWidth="1"/>
    <col min="2" max="2" width="12.00390625" style="38" customWidth="1"/>
    <col min="3" max="6" width="9.140625" style="38" customWidth="1"/>
    <col min="7" max="7" width="17.7109375" style="38" customWidth="1"/>
    <col min="8" max="8" width="17.00390625" style="38" customWidth="1"/>
    <col min="9" max="9" width="23.8515625" style="38" customWidth="1"/>
    <col min="10" max="16384" width="9.140625" style="38" customWidth="1"/>
  </cols>
  <sheetData>
    <row r="1" spans="1:9" ht="12.75">
      <c r="A1" s="75"/>
      <c r="B1" s="76"/>
      <c r="C1" s="76"/>
      <c r="D1" s="76"/>
      <c r="E1" s="76"/>
      <c r="F1" s="76"/>
      <c r="G1" s="76"/>
      <c r="H1" s="76"/>
      <c r="I1" s="76"/>
    </row>
    <row r="2" spans="1:10" ht="12.75">
      <c r="A2" s="185" t="s">
        <v>308</v>
      </c>
      <c r="B2" s="185"/>
      <c r="C2" s="185"/>
      <c r="D2" s="186"/>
      <c r="E2" s="138" t="s">
        <v>397</v>
      </c>
      <c r="F2" s="139"/>
      <c r="G2" s="77" t="s">
        <v>239</v>
      </c>
      <c r="H2" s="78" t="s">
        <v>398</v>
      </c>
      <c r="I2" s="79"/>
      <c r="J2" s="39"/>
    </row>
    <row r="3" spans="1:10" ht="12.75">
      <c r="A3" s="80"/>
      <c r="B3" s="80"/>
      <c r="C3" s="80"/>
      <c r="D3" s="80"/>
      <c r="E3" s="81"/>
      <c r="F3" s="81"/>
      <c r="G3" s="80"/>
      <c r="H3" s="80"/>
      <c r="I3" s="82"/>
      <c r="J3" s="39"/>
    </row>
    <row r="4" spans="1:10" ht="39.75" customHeight="1">
      <c r="A4" s="187" t="s">
        <v>380</v>
      </c>
      <c r="B4" s="187"/>
      <c r="C4" s="187"/>
      <c r="D4" s="187"/>
      <c r="E4" s="187"/>
      <c r="F4" s="187"/>
      <c r="G4" s="187"/>
      <c r="H4" s="187"/>
      <c r="I4" s="187"/>
      <c r="J4" s="39"/>
    </row>
    <row r="5" spans="1:10" ht="12.75">
      <c r="A5" s="83"/>
      <c r="B5" s="84"/>
      <c r="C5" s="84"/>
      <c r="D5" s="85"/>
      <c r="E5" s="86"/>
      <c r="F5" s="87"/>
      <c r="G5" s="88"/>
      <c r="H5" s="89"/>
      <c r="I5" s="84"/>
      <c r="J5" s="39"/>
    </row>
    <row r="6" spans="1:10" ht="12.75">
      <c r="A6" s="145" t="s">
        <v>154</v>
      </c>
      <c r="B6" s="146"/>
      <c r="C6" s="151" t="s">
        <v>381</v>
      </c>
      <c r="D6" s="152"/>
      <c r="E6" s="188"/>
      <c r="F6" s="188"/>
      <c r="G6" s="188"/>
      <c r="H6" s="188"/>
      <c r="I6" s="90"/>
      <c r="J6" s="39"/>
    </row>
    <row r="7" spans="1:10" ht="12.75">
      <c r="A7" s="91"/>
      <c r="B7" s="91"/>
      <c r="C7" s="83"/>
      <c r="D7" s="83"/>
      <c r="E7" s="188"/>
      <c r="F7" s="188"/>
      <c r="G7" s="188"/>
      <c r="H7" s="188"/>
      <c r="I7" s="90"/>
      <c r="J7" s="39"/>
    </row>
    <row r="8" spans="1:10" ht="12.75">
      <c r="A8" s="189" t="s">
        <v>73</v>
      </c>
      <c r="B8" s="190"/>
      <c r="C8" s="151" t="s">
        <v>382</v>
      </c>
      <c r="D8" s="152"/>
      <c r="E8" s="188"/>
      <c r="F8" s="188"/>
      <c r="G8" s="188"/>
      <c r="H8" s="188"/>
      <c r="I8" s="92"/>
      <c r="J8" s="39"/>
    </row>
    <row r="9" spans="1:10" ht="12.75">
      <c r="A9" s="93"/>
      <c r="B9" s="93"/>
      <c r="C9" s="94"/>
      <c r="D9" s="83"/>
      <c r="E9" s="83"/>
      <c r="F9" s="83"/>
      <c r="G9" s="83"/>
      <c r="H9" s="83"/>
      <c r="I9" s="83"/>
      <c r="J9" s="39"/>
    </row>
    <row r="10" spans="1:10" ht="12.75">
      <c r="A10" s="180" t="s">
        <v>1</v>
      </c>
      <c r="B10" s="181"/>
      <c r="C10" s="151" t="s">
        <v>383</v>
      </c>
      <c r="D10" s="152"/>
      <c r="E10" s="83"/>
      <c r="F10" s="83"/>
      <c r="G10" s="83"/>
      <c r="H10" s="83"/>
      <c r="I10" s="83"/>
      <c r="J10" s="39"/>
    </row>
    <row r="11" spans="1:10" ht="12.75">
      <c r="A11" s="182"/>
      <c r="B11" s="182"/>
      <c r="C11" s="83"/>
      <c r="D11" s="83"/>
      <c r="E11" s="83"/>
      <c r="F11" s="83"/>
      <c r="G11" s="83"/>
      <c r="H11" s="83"/>
      <c r="I11" s="83"/>
      <c r="J11" s="39"/>
    </row>
    <row r="12" spans="1:10" ht="12.75">
      <c r="A12" s="145" t="s">
        <v>74</v>
      </c>
      <c r="B12" s="146"/>
      <c r="C12" s="153" t="s">
        <v>384</v>
      </c>
      <c r="D12" s="174"/>
      <c r="E12" s="174"/>
      <c r="F12" s="174"/>
      <c r="G12" s="174"/>
      <c r="H12" s="174"/>
      <c r="I12" s="148"/>
      <c r="J12" s="39"/>
    </row>
    <row r="13" spans="1:10" ht="15.75">
      <c r="A13" s="178"/>
      <c r="B13" s="179"/>
      <c r="C13" s="179"/>
      <c r="D13" s="95"/>
      <c r="E13" s="95"/>
      <c r="F13" s="95"/>
      <c r="G13" s="95"/>
      <c r="H13" s="95"/>
      <c r="I13" s="95"/>
      <c r="J13" s="39"/>
    </row>
    <row r="14" spans="1:10" ht="12.75">
      <c r="A14" s="91"/>
      <c r="B14" s="91"/>
      <c r="C14" s="96"/>
      <c r="D14" s="83"/>
      <c r="E14" s="83"/>
      <c r="F14" s="83"/>
      <c r="G14" s="83"/>
      <c r="H14" s="83"/>
      <c r="I14" s="83"/>
      <c r="J14" s="39"/>
    </row>
    <row r="15" spans="1:10" ht="12.75">
      <c r="A15" s="145" t="s">
        <v>194</v>
      </c>
      <c r="B15" s="146"/>
      <c r="C15" s="183">
        <v>10000</v>
      </c>
      <c r="D15" s="184"/>
      <c r="E15" s="83"/>
      <c r="F15" s="153" t="s">
        <v>385</v>
      </c>
      <c r="G15" s="174"/>
      <c r="H15" s="174"/>
      <c r="I15" s="148"/>
      <c r="J15" s="39"/>
    </row>
    <row r="16" spans="1:10" ht="12.75">
      <c r="A16" s="91"/>
      <c r="B16" s="91"/>
      <c r="C16" s="83"/>
      <c r="D16" s="83"/>
      <c r="E16" s="83"/>
      <c r="F16" s="83"/>
      <c r="G16" s="83"/>
      <c r="H16" s="83"/>
      <c r="I16" s="83"/>
      <c r="J16" s="39"/>
    </row>
    <row r="17" spans="1:10" ht="12.75">
      <c r="A17" s="145" t="s">
        <v>195</v>
      </c>
      <c r="B17" s="146"/>
      <c r="C17" s="153" t="s">
        <v>386</v>
      </c>
      <c r="D17" s="174"/>
      <c r="E17" s="174"/>
      <c r="F17" s="174"/>
      <c r="G17" s="174"/>
      <c r="H17" s="174"/>
      <c r="I17" s="148"/>
      <c r="J17" s="39"/>
    </row>
    <row r="18" spans="1:10" ht="12.75">
      <c r="A18" s="91"/>
      <c r="B18" s="91"/>
      <c r="C18" s="83"/>
      <c r="D18" s="83"/>
      <c r="E18" s="83"/>
      <c r="F18" s="83"/>
      <c r="G18" s="83"/>
      <c r="H18" s="83"/>
      <c r="I18" s="83"/>
      <c r="J18" s="39"/>
    </row>
    <row r="19" spans="1:10" ht="12.75">
      <c r="A19" s="145" t="s">
        <v>196</v>
      </c>
      <c r="B19" s="146"/>
      <c r="C19" s="175"/>
      <c r="D19" s="176"/>
      <c r="E19" s="176"/>
      <c r="F19" s="176"/>
      <c r="G19" s="176"/>
      <c r="H19" s="176"/>
      <c r="I19" s="177"/>
      <c r="J19" s="39"/>
    </row>
    <row r="20" spans="1:10" ht="12.75">
      <c r="A20" s="91"/>
      <c r="B20" s="91"/>
      <c r="C20" s="96"/>
      <c r="D20" s="83"/>
      <c r="E20" s="83"/>
      <c r="F20" s="83"/>
      <c r="G20" s="83"/>
      <c r="H20" s="83"/>
      <c r="I20" s="83"/>
      <c r="J20" s="39"/>
    </row>
    <row r="21" spans="1:10" ht="12.75">
      <c r="A21" s="145" t="s">
        <v>197</v>
      </c>
      <c r="B21" s="146"/>
      <c r="C21" s="175" t="s">
        <v>387</v>
      </c>
      <c r="D21" s="176"/>
      <c r="E21" s="176"/>
      <c r="F21" s="176"/>
      <c r="G21" s="176"/>
      <c r="H21" s="176"/>
      <c r="I21" s="177"/>
      <c r="J21" s="39"/>
    </row>
    <row r="22" spans="1:10" ht="12.75">
      <c r="A22" s="91"/>
      <c r="B22" s="91"/>
      <c r="C22" s="96"/>
      <c r="D22" s="83"/>
      <c r="E22" s="83"/>
      <c r="F22" s="83"/>
      <c r="G22" s="83"/>
      <c r="H22" s="83"/>
      <c r="I22" s="83"/>
      <c r="J22" s="39"/>
    </row>
    <row r="23" spans="1:10" ht="12.75">
      <c r="A23" s="145" t="s">
        <v>75</v>
      </c>
      <c r="B23" s="146"/>
      <c r="C23" s="97">
        <v>133</v>
      </c>
      <c r="D23" s="153" t="s">
        <v>385</v>
      </c>
      <c r="E23" s="166"/>
      <c r="F23" s="167"/>
      <c r="G23" s="164"/>
      <c r="H23" s="165"/>
      <c r="I23" s="98"/>
      <c r="J23" s="39"/>
    </row>
    <row r="24" spans="1:10" ht="12.75">
      <c r="A24" s="91"/>
      <c r="B24" s="91"/>
      <c r="C24" s="83"/>
      <c r="D24" s="99"/>
      <c r="E24" s="99"/>
      <c r="F24" s="99"/>
      <c r="G24" s="99"/>
      <c r="H24" s="83"/>
      <c r="I24" s="92"/>
      <c r="J24" s="39"/>
    </row>
    <row r="25" spans="1:10" ht="12.75">
      <c r="A25" s="145" t="s">
        <v>76</v>
      </c>
      <c r="B25" s="146"/>
      <c r="C25" s="97">
        <v>21</v>
      </c>
      <c r="D25" s="153" t="s">
        <v>388</v>
      </c>
      <c r="E25" s="166"/>
      <c r="F25" s="166"/>
      <c r="G25" s="167"/>
      <c r="H25" s="100" t="s">
        <v>77</v>
      </c>
      <c r="I25" s="101">
        <v>2827</v>
      </c>
      <c r="J25" s="39"/>
    </row>
    <row r="26" spans="1:10" ht="12.75">
      <c r="A26" s="91"/>
      <c r="B26" s="91"/>
      <c r="C26" s="83"/>
      <c r="D26" s="99"/>
      <c r="E26" s="99"/>
      <c r="F26" s="99"/>
      <c r="G26" s="91"/>
      <c r="H26" s="91" t="s">
        <v>78</v>
      </c>
      <c r="I26" s="96"/>
      <c r="J26" s="39"/>
    </row>
    <row r="27" spans="1:10" ht="12.75">
      <c r="A27" s="145" t="s">
        <v>199</v>
      </c>
      <c r="B27" s="146"/>
      <c r="C27" s="102" t="s">
        <v>389</v>
      </c>
      <c r="D27" s="103"/>
      <c r="E27" s="104"/>
      <c r="F27" s="105"/>
      <c r="G27" s="145" t="s">
        <v>198</v>
      </c>
      <c r="H27" s="146"/>
      <c r="I27" s="106" t="s">
        <v>390</v>
      </c>
      <c r="J27" s="39"/>
    </row>
    <row r="28" spans="1:10" ht="12.75">
      <c r="A28" s="91"/>
      <c r="B28" s="91"/>
      <c r="C28" s="83"/>
      <c r="D28" s="105"/>
      <c r="E28" s="105"/>
      <c r="F28" s="105"/>
      <c r="G28" s="105"/>
      <c r="H28" s="83"/>
      <c r="I28" s="107"/>
      <c r="J28" s="39"/>
    </row>
    <row r="29" spans="1:10" ht="12.75">
      <c r="A29" s="168" t="s">
        <v>79</v>
      </c>
      <c r="B29" s="169"/>
      <c r="C29" s="170"/>
      <c r="D29" s="170"/>
      <c r="E29" s="171" t="s">
        <v>80</v>
      </c>
      <c r="F29" s="172"/>
      <c r="G29" s="172"/>
      <c r="H29" s="173" t="s">
        <v>81</v>
      </c>
      <c r="I29" s="173"/>
      <c r="J29" s="39"/>
    </row>
    <row r="30" spans="1:10" ht="12.75">
      <c r="A30" s="104"/>
      <c r="B30" s="104"/>
      <c r="C30" s="104"/>
      <c r="D30" s="83"/>
      <c r="E30" s="83"/>
      <c r="F30" s="83"/>
      <c r="G30" s="83"/>
      <c r="H30" s="108"/>
      <c r="I30" s="107"/>
      <c r="J30" s="39"/>
    </row>
    <row r="31" spans="1:10" ht="12.75">
      <c r="A31" s="161"/>
      <c r="B31" s="154"/>
      <c r="C31" s="154"/>
      <c r="D31" s="155"/>
      <c r="E31" s="161"/>
      <c r="F31" s="154"/>
      <c r="G31" s="154"/>
      <c r="H31" s="151"/>
      <c r="I31" s="152"/>
      <c r="J31" s="39"/>
    </row>
    <row r="32" spans="1:10" ht="12.75">
      <c r="A32" s="109"/>
      <c r="B32" s="109"/>
      <c r="C32" s="96"/>
      <c r="D32" s="162"/>
      <c r="E32" s="162"/>
      <c r="F32" s="162"/>
      <c r="G32" s="163"/>
      <c r="H32" s="83"/>
      <c r="I32" s="110"/>
      <c r="J32" s="39"/>
    </row>
    <row r="33" spans="1:10" ht="12.75">
      <c r="A33" s="161"/>
      <c r="B33" s="154"/>
      <c r="C33" s="154"/>
      <c r="D33" s="155"/>
      <c r="E33" s="161"/>
      <c r="F33" s="154"/>
      <c r="G33" s="154"/>
      <c r="H33" s="151"/>
      <c r="I33" s="152"/>
      <c r="J33" s="39"/>
    </row>
    <row r="34" spans="1:10" ht="12.75">
      <c r="A34" s="109"/>
      <c r="B34" s="109"/>
      <c r="C34" s="96"/>
      <c r="D34" s="111"/>
      <c r="E34" s="111"/>
      <c r="F34" s="111"/>
      <c r="G34" s="112"/>
      <c r="H34" s="83"/>
      <c r="I34" s="113"/>
      <c r="J34" s="39"/>
    </row>
    <row r="35" spans="1:10" ht="12.75">
      <c r="A35" s="161"/>
      <c r="B35" s="154"/>
      <c r="C35" s="154"/>
      <c r="D35" s="155"/>
      <c r="E35" s="161"/>
      <c r="F35" s="154"/>
      <c r="G35" s="154"/>
      <c r="H35" s="151"/>
      <c r="I35" s="152"/>
      <c r="J35" s="39"/>
    </row>
    <row r="36" spans="1:10" ht="12.75">
      <c r="A36" s="109"/>
      <c r="B36" s="109"/>
      <c r="C36" s="96"/>
      <c r="D36" s="111"/>
      <c r="E36" s="111"/>
      <c r="F36" s="111"/>
      <c r="G36" s="112"/>
      <c r="H36" s="83"/>
      <c r="I36" s="113"/>
      <c r="J36" s="39"/>
    </row>
    <row r="37" spans="1:10" ht="12.75">
      <c r="A37" s="161"/>
      <c r="B37" s="154"/>
      <c r="C37" s="154"/>
      <c r="D37" s="155"/>
      <c r="E37" s="161"/>
      <c r="F37" s="154"/>
      <c r="G37" s="154"/>
      <c r="H37" s="151"/>
      <c r="I37" s="152"/>
      <c r="J37" s="39"/>
    </row>
    <row r="38" spans="1:10" ht="12.75">
      <c r="A38" s="114"/>
      <c r="B38" s="114"/>
      <c r="C38" s="134"/>
      <c r="D38" s="135"/>
      <c r="E38" s="83"/>
      <c r="F38" s="134"/>
      <c r="G38" s="135"/>
      <c r="H38" s="83"/>
      <c r="I38" s="83"/>
      <c r="J38" s="39"/>
    </row>
    <row r="39" spans="1:10" ht="12.75">
      <c r="A39" s="161"/>
      <c r="B39" s="154"/>
      <c r="C39" s="154"/>
      <c r="D39" s="155"/>
      <c r="E39" s="161"/>
      <c r="F39" s="154"/>
      <c r="G39" s="154"/>
      <c r="H39" s="151"/>
      <c r="I39" s="152"/>
      <c r="J39" s="39"/>
    </row>
    <row r="40" spans="1:10" ht="12.75">
      <c r="A40" s="114"/>
      <c r="B40" s="114"/>
      <c r="C40" s="115"/>
      <c r="D40" s="116"/>
      <c r="E40" s="83"/>
      <c r="F40" s="115"/>
      <c r="G40" s="116"/>
      <c r="H40" s="83"/>
      <c r="I40" s="83"/>
      <c r="J40" s="39"/>
    </row>
    <row r="41" spans="1:10" ht="12.75">
      <c r="A41" s="161"/>
      <c r="B41" s="154"/>
      <c r="C41" s="154"/>
      <c r="D41" s="155"/>
      <c r="E41" s="161"/>
      <c r="F41" s="154"/>
      <c r="G41" s="154"/>
      <c r="H41" s="151"/>
      <c r="I41" s="152"/>
      <c r="J41" s="39"/>
    </row>
    <row r="42" spans="1:10" ht="12.75">
      <c r="A42" s="98"/>
      <c r="B42" s="117"/>
      <c r="C42" s="117"/>
      <c r="D42" s="117"/>
      <c r="E42" s="98"/>
      <c r="F42" s="117"/>
      <c r="G42" s="117"/>
      <c r="H42" s="118"/>
      <c r="I42" s="118"/>
      <c r="J42" s="39"/>
    </row>
    <row r="43" spans="1:10" ht="12.75">
      <c r="A43" s="114"/>
      <c r="B43" s="114"/>
      <c r="C43" s="115"/>
      <c r="D43" s="116"/>
      <c r="E43" s="83"/>
      <c r="F43" s="115"/>
      <c r="G43" s="116"/>
      <c r="H43" s="83"/>
      <c r="I43" s="83"/>
      <c r="J43" s="39"/>
    </row>
    <row r="44" spans="1:10" ht="12.75">
      <c r="A44" s="119"/>
      <c r="B44" s="119"/>
      <c r="C44" s="119"/>
      <c r="D44" s="94"/>
      <c r="E44" s="94"/>
      <c r="F44" s="119"/>
      <c r="G44" s="94"/>
      <c r="H44" s="94"/>
      <c r="I44" s="94"/>
      <c r="J44" s="39"/>
    </row>
    <row r="45" spans="1:10" ht="12.75">
      <c r="A45" s="140" t="s">
        <v>359</v>
      </c>
      <c r="B45" s="141"/>
      <c r="C45" s="151"/>
      <c r="D45" s="152"/>
      <c r="E45" s="92"/>
      <c r="F45" s="153"/>
      <c r="G45" s="154"/>
      <c r="H45" s="154"/>
      <c r="I45" s="155"/>
      <c r="J45" s="39"/>
    </row>
    <row r="46" spans="1:10" ht="12.75">
      <c r="A46" s="114"/>
      <c r="B46" s="114"/>
      <c r="C46" s="134"/>
      <c r="D46" s="135"/>
      <c r="E46" s="83"/>
      <c r="F46" s="134"/>
      <c r="G46" s="156"/>
      <c r="H46" s="120"/>
      <c r="I46" s="120"/>
      <c r="J46" s="39"/>
    </row>
    <row r="47" spans="1:10" ht="12.75">
      <c r="A47" s="140" t="s">
        <v>82</v>
      </c>
      <c r="B47" s="141"/>
      <c r="C47" s="153" t="s">
        <v>399</v>
      </c>
      <c r="D47" s="160"/>
      <c r="E47" s="160"/>
      <c r="F47" s="160"/>
      <c r="G47" s="160"/>
      <c r="H47" s="160"/>
      <c r="I47" s="160"/>
      <c r="J47" s="39"/>
    </row>
    <row r="48" spans="1:10" ht="12.75">
      <c r="A48" s="91"/>
      <c r="B48" s="91"/>
      <c r="C48" s="121" t="s">
        <v>155</v>
      </c>
      <c r="D48" s="92"/>
      <c r="E48" s="92"/>
      <c r="F48" s="92"/>
      <c r="G48" s="92"/>
      <c r="H48" s="92"/>
      <c r="I48" s="92"/>
      <c r="J48" s="39"/>
    </row>
    <row r="49" spans="1:10" ht="12.75">
      <c r="A49" s="140" t="s">
        <v>156</v>
      </c>
      <c r="B49" s="141"/>
      <c r="C49" s="147" t="s">
        <v>391</v>
      </c>
      <c r="D49" s="143"/>
      <c r="E49" s="144"/>
      <c r="F49" s="92"/>
      <c r="G49" s="100" t="s">
        <v>157</v>
      </c>
      <c r="H49" s="147" t="s">
        <v>392</v>
      </c>
      <c r="I49" s="144"/>
      <c r="J49" s="39"/>
    </row>
    <row r="50" spans="1:10" ht="12.75">
      <c r="A50" s="91"/>
      <c r="B50" s="91"/>
      <c r="C50" s="121"/>
      <c r="D50" s="92"/>
      <c r="E50" s="92"/>
      <c r="F50" s="92"/>
      <c r="G50" s="92"/>
      <c r="H50" s="92"/>
      <c r="I50" s="92"/>
      <c r="J50" s="39"/>
    </row>
    <row r="51" spans="1:10" ht="12.75">
      <c r="A51" s="140" t="s">
        <v>196</v>
      </c>
      <c r="B51" s="141"/>
      <c r="C51" s="142" t="s">
        <v>393</v>
      </c>
      <c r="D51" s="143"/>
      <c r="E51" s="143"/>
      <c r="F51" s="143"/>
      <c r="G51" s="143"/>
      <c r="H51" s="143"/>
      <c r="I51" s="144"/>
      <c r="J51" s="39"/>
    </row>
    <row r="52" spans="1:10" ht="12.75">
      <c r="A52" s="91"/>
      <c r="B52" s="91"/>
      <c r="C52" s="92"/>
      <c r="D52" s="92"/>
      <c r="E52" s="92"/>
      <c r="F52" s="92"/>
      <c r="G52" s="92"/>
      <c r="H52" s="92"/>
      <c r="I52" s="92"/>
      <c r="J52" s="39"/>
    </row>
    <row r="53" spans="1:10" ht="12.75">
      <c r="A53" s="145" t="s">
        <v>296</v>
      </c>
      <c r="B53" s="146"/>
      <c r="C53" s="147" t="s">
        <v>400</v>
      </c>
      <c r="D53" s="143"/>
      <c r="E53" s="143"/>
      <c r="F53" s="143"/>
      <c r="G53" s="143"/>
      <c r="H53" s="143"/>
      <c r="I53" s="148"/>
      <c r="J53" s="39"/>
    </row>
    <row r="54" spans="1:10" ht="12.75">
      <c r="A54" s="122"/>
      <c r="B54" s="122"/>
      <c r="C54" s="150" t="s">
        <v>0</v>
      </c>
      <c r="D54" s="150"/>
      <c r="E54" s="150"/>
      <c r="F54" s="150"/>
      <c r="G54" s="150"/>
      <c r="H54" s="150"/>
      <c r="I54" s="123"/>
      <c r="J54" s="39"/>
    </row>
    <row r="55" spans="1:10" ht="12.75">
      <c r="A55" s="122"/>
      <c r="B55" s="122"/>
      <c r="C55" s="123"/>
      <c r="D55" s="123"/>
      <c r="E55" s="123"/>
      <c r="F55" s="123"/>
      <c r="G55" s="123"/>
      <c r="H55" s="123"/>
      <c r="I55" s="123"/>
      <c r="J55" s="39"/>
    </row>
    <row r="56" spans="1:10" ht="12.75">
      <c r="A56" s="122"/>
      <c r="B56" s="136" t="s">
        <v>83</v>
      </c>
      <c r="C56" s="137"/>
      <c r="D56" s="137"/>
      <c r="E56" s="137"/>
      <c r="F56" s="124"/>
      <c r="G56" s="124"/>
      <c r="H56" s="125"/>
      <c r="I56" s="125"/>
      <c r="J56" s="39"/>
    </row>
    <row r="57" spans="1:10" ht="12.75">
      <c r="A57" s="122"/>
      <c r="B57" s="126" t="s">
        <v>379</v>
      </c>
      <c r="C57" s="127"/>
      <c r="D57" s="127"/>
      <c r="E57" s="127"/>
      <c r="F57" s="127"/>
      <c r="G57" s="127"/>
      <c r="H57" s="149" t="s">
        <v>373</v>
      </c>
      <c r="I57" s="149"/>
      <c r="J57" s="39"/>
    </row>
    <row r="58" spans="1:10" ht="12.75">
      <c r="A58" s="122"/>
      <c r="B58" s="126" t="s">
        <v>374</v>
      </c>
      <c r="C58" s="127"/>
      <c r="D58" s="127"/>
      <c r="E58" s="127"/>
      <c r="F58" s="127"/>
      <c r="G58" s="127"/>
      <c r="H58" s="149"/>
      <c r="I58" s="149"/>
      <c r="J58" s="39"/>
    </row>
    <row r="59" spans="1:10" ht="12.75">
      <c r="A59" s="122"/>
      <c r="B59" s="126" t="s">
        <v>375</v>
      </c>
      <c r="C59" s="127"/>
      <c r="D59" s="127"/>
      <c r="E59" s="127"/>
      <c r="F59" s="127"/>
      <c r="G59" s="127"/>
      <c r="H59" s="149"/>
      <c r="I59" s="149"/>
      <c r="J59" s="39"/>
    </row>
    <row r="60" spans="1:10" ht="12.75">
      <c r="A60" s="122"/>
      <c r="B60" s="126" t="s">
        <v>376</v>
      </c>
      <c r="C60" s="128"/>
      <c r="D60" s="128"/>
      <c r="E60" s="128"/>
      <c r="F60" s="128"/>
      <c r="G60" s="128"/>
      <c r="H60" s="149"/>
      <c r="I60" s="149"/>
      <c r="J60" s="39"/>
    </row>
    <row r="61" spans="1:10" ht="12.75">
      <c r="A61" s="122"/>
      <c r="B61" s="126" t="s">
        <v>377</v>
      </c>
      <c r="C61" s="128"/>
      <c r="D61" s="128"/>
      <c r="E61" s="128"/>
      <c r="F61" s="128"/>
      <c r="G61" s="128"/>
      <c r="H61" s="149"/>
      <c r="I61" s="149"/>
      <c r="J61" s="39"/>
    </row>
    <row r="62" spans="1:10" ht="12.75">
      <c r="A62" s="122"/>
      <c r="B62" s="126"/>
      <c r="C62" s="128"/>
      <c r="D62" s="128"/>
      <c r="E62" s="128"/>
      <c r="F62" s="128"/>
      <c r="G62" s="128"/>
      <c r="H62" s="129"/>
      <c r="I62" s="129"/>
      <c r="J62" s="39"/>
    </row>
    <row r="63" spans="1:10" ht="13.5" thickBot="1">
      <c r="A63" s="130" t="s">
        <v>84</v>
      </c>
      <c r="B63" s="92"/>
      <c r="C63" s="92"/>
      <c r="D63" s="92"/>
      <c r="E63" s="92"/>
      <c r="F63" s="92"/>
      <c r="G63" s="131"/>
      <c r="H63" s="132"/>
      <c r="I63" s="131"/>
      <c r="J63" s="39"/>
    </row>
    <row r="64" spans="1:10" ht="12.75">
      <c r="A64" s="92"/>
      <c r="B64" s="92"/>
      <c r="C64" s="92"/>
      <c r="D64" s="92"/>
      <c r="E64" s="122" t="s">
        <v>158</v>
      </c>
      <c r="F64" s="104"/>
      <c r="G64" s="157" t="s">
        <v>159</v>
      </c>
      <c r="H64" s="158"/>
      <c r="I64" s="159"/>
      <c r="J64" s="39"/>
    </row>
    <row r="65" spans="1:10" ht="12.75">
      <c r="A65" s="133"/>
      <c r="B65" s="133"/>
      <c r="C65" s="83"/>
      <c r="D65" s="83"/>
      <c r="E65" s="83"/>
      <c r="F65" s="83"/>
      <c r="G65" s="134"/>
      <c r="H65" s="135"/>
      <c r="I65" s="83"/>
      <c r="J65" s="39"/>
    </row>
  </sheetData>
  <sheetProtection/>
  <mergeCells count="72">
    <mergeCell ref="A2:D2"/>
    <mergeCell ref="A4:I4"/>
    <mergeCell ref="A6:B6"/>
    <mergeCell ref="C6:D6"/>
    <mergeCell ref="E6:H8"/>
    <mergeCell ref="A8:B8"/>
    <mergeCell ref="C8:D8"/>
    <mergeCell ref="F15:I15"/>
    <mergeCell ref="A13:C13"/>
    <mergeCell ref="A10:B11"/>
    <mergeCell ref="C10:D10"/>
    <mergeCell ref="A12:B12"/>
    <mergeCell ref="C12:I12"/>
    <mergeCell ref="A15:B15"/>
    <mergeCell ref="C15:D15"/>
    <mergeCell ref="D23:F23"/>
    <mergeCell ref="C17:I17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49:I49"/>
    <mergeCell ref="A41:D41"/>
    <mergeCell ref="E41:G41"/>
    <mergeCell ref="H41:I41"/>
    <mergeCell ref="A45:B45"/>
    <mergeCell ref="A35:D35"/>
    <mergeCell ref="E35:G35"/>
    <mergeCell ref="H35:I35"/>
    <mergeCell ref="A37:D37"/>
    <mergeCell ref="E37:G37"/>
    <mergeCell ref="F45:I45"/>
    <mergeCell ref="C46:D46"/>
    <mergeCell ref="F46:G46"/>
    <mergeCell ref="A47:B47"/>
    <mergeCell ref="G64:I64"/>
    <mergeCell ref="C38:D38"/>
    <mergeCell ref="F38:G38"/>
    <mergeCell ref="A49:B49"/>
    <mergeCell ref="C49:E49"/>
    <mergeCell ref="C47:I47"/>
    <mergeCell ref="G65:H65"/>
    <mergeCell ref="B56:E56"/>
    <mergeCell ref="E2:F2"/>
    <mergeCell ref="A51:B51"/>
    <mergeCell ref="C51:I51"/>
    <mergeCell ref="A53:B53"/>
    <mergeCell ref="C53:I53"/>
    <mergeCell ref="H57:I61"/>
    <mergeCell ref="C54:H54"/>
    <mergeCell ref="C45:D45"/>
  </mergeCells>
  <dataValidations count="1">
    <dataValidation allowBlank="1" sqref="A1:IV65536"/>
  </dataValidations>
  <hyperlinks>
    <hyperlink ref="C51" r:id="rId1" display="katica.kuzmanovic@crosig.hr"/>
    <hyperlink ref="C21" r:id="rId2" display="www.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A6:I24 A26:I33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zoomScaleSheetLayoutView="100" zoomScalePageLayoutView="0" workbookViewId="0" topLeftCell="A58">
      <selection activeCell="A78" sqref="A78:L133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31" t="s">
        <v>208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"/>
    </row>
    <row r="2" spans="1:12" ht="12.75">
      <c r="A2" s="300" t="s">
        <v>394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spans="1:12" ht="12.75">
      <c r="A3" s="317"/>
      <c r="B3" s="318"/>
      <c r="C3" s="318"/>
      <c r="D3" s="318"/>
      <c r="E3" s="318"/>
      <c r="F3" s="319"/>
      <c r="G3" s="319"/>
      <c r="H3" s="302"/>
      <c r="I3" s="318"/>
      <c r="J3" s="318"/>
      <c r="K3" s="319" t="s">
        <v>61</v>
      </c>
      <c r="L3" s="319"/>
    </row>
    <row r="4" spans="1:12" ht="12.75">
      <c r="A4" s="220" t="s">
        <v>2</v>
      </c>
      <c r="B4" s="221"/>
      <c r="C4" s="221"/>
      <c r="D4" s="221"/>
      <c r="E4" s="222"/>
      <c r="F4" s="226" t="s">
        <v>228</v>
      </c>
      <c r="G4" s="228" t="s">
        <v>260</v>
      </c>
      <c r="H4" s="229"/>
      <c r="I4" s="230"/>
      <c r="J4" s="228" t="s">
        <v>261</v>
      </c>
      <c r="K4" s="229"/>
      <c r="L4" s="230"/>
    </row>
    <row r="5" spans="1:12" ht="13.5" thickBot="1">
      <c r="A5" s="223"/>
      <c r="B5" s="224"/>
      <c r="C5" s="224"/>
      <c r="D5" s="224"/>
      <c r="E5" s="225"/>
      <c r="F5" s="227"/>
      <c r="G5" s="23" t="s">
        <v>369</v>
      </c>
      <c r="H5" s="24" t="s">
        <v>370</v>
      </c>
      <c r="I5" s="25" t="s">
        <v>371</v>
      </c>
      <c r="J5" s="23" t="s">
        <v>369</v>
      </c>
      <c r="K5" s="24" t="s">
        <v>370</v>
      </c>
      <c r="L5" s="25" t="s">
        <v>371</v>
      </c>
    </row>
    <row r="6" spans="1:12" ht="12.75">
      <c r="A6" s="233">
        <v>1</v>
      </c>
      <c r="B6" s="234"/>
      <c r="C6" s="234"/>
      <c r="D6" s="234"/>
      <c r="E6" s="235"/>
      <c r="F6" s="26">
        <v>2</v>
      </c>
      <c r="G6" s="27">
        <v>3</v>
      </c>
      <c r="H6" s="28">
        <v>4</v>
      </c>
      <c r="I6" s="29" t="s">
        <v>59</v>
      </c>
      <c r="J6" s="27">
        <v>6</v>
      </c>
      <c r="K6" s="28">
        <v>7</v>
      </c>
      <c r="L6" s="29" t="s">
        <v>60</v>
      </c>
    </row>
    <row r="7" spans="1:12" ht="12.75">
      <c r="A7" s="217" t="s">
        <v>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9"/>
    </row>
    <row r="8" spans="1:12" ht="12.75" customHeight="1">
      <c r="A8" s="209" t="s">
        <v>160</v>
      </c>
      <c r="B8" s="215"/>
      <c r="C8" s="215"/>
      <c r="D8" s="210"/>
      <c r="E8" s="216"/>
      <c r="F8" s="12">
        <v>1</v>
      </c>
      <c r="G8" s="58">
        <f>G9+G10</f>
        <v>0</v>
      </c>
      <c r="H8" s="59">
        <f>H9+H10</f>
        <v>0</v>
      </c>
      <c r="I8" s="60">
        <f>SUM(G8:H8)</f>
        <v>0</v>
      </c>
      <c r="J8" s="58">
        <f>J9+J10</f>
        <v>0</v>
      </c>
      <c r="K8" s="59">
        <f>K9+K10</f>
        <v>0</v>
      </c>
      <c r="L8" s="60">
        <f>SUM(J8:K8)</f>
        <v>0</v>
      </c>
    </row>
    <row r="9" spans="1:12" ht="12.75" customHeight="1">
      <c r="A9" s="191" t="s">
        <v>320</v>
      </c>
      <c r="B9" s="192"/>
      <c r="C9" s="192"/>
      <c r="D9" s="192"/>
      <c r="E9" s="193"/>
      <c r="F9" s="13">
        <v>2</v>
      </c>
      <c r="G9" s="61"/>
      <c r="H9" s="62"/>
      <c r="I9" s="63">
        <f aca="true" t="shared" si="0" ref="I9:I72">SUM(G9:H9)</f>
        <v>0</v>
      </c>
      <c r="J9" s="61"/>
      <c r="K9" s="62"/>
      <c r="L9" s="63">
        <f aca="true" t="shared" si="1" ref="L9:L72">SUM(J9:K9)</f>
        <v>0</v>
      </c>
    </row>
    <row r="10" spans="1:12" ht="12.75" customHeight="1">
      <c r="A10" s="191" t="s">
        <v>321</v>
      </c>
      <c r="B10" s="192"/>
      <c r="C10" s="192"/>
      <c r="D10" s="192"/>
      <c r="E10" s="193"/>
      <c r="F10" s="13">
        <v>3</v>
      </c>
      <c r="G10" s="61"/>
      <c r="H10" s="62"/>
      <c r="I10" s="63">
        <f t="shared" si="0"/>
        <v>0</v>
      </c>
      <c r="J10" s="61"/>
      <c r="K10" s="62"/>
      <c r="L10" s="63">
        <f t="shared" si="1"/>
        <v>0</v>
      </c>
    </row>
    <row r="11" spans="1:12" ht="12.75" customHeight="1">
      <c r="A11" s="194" t="s">
        <v>161</v>
      </c>
      <c r="B11" s="195"/>
      <c r="C11" s="195"/>
      <c r="D11" s="192"/>
      <c r="E11" s="193"/>
      <c r="F11" s="13">
        <v>4</v>
      </c>
      <c r="G11" s="64">
        <f>G12+G13</f>
        <v>0</v>
      </c>
      <c r="H11" s="71">
        <f>H12+H13</f>
        <v>7116439.6</v>
      </c>
      <c r="I11" s="63">
        <f t="shared" si="0"/>
        <v>7116439.6</v>
      </c>
      <c r="J11" s="64">
        <f>J12+J13</f>
        <v>0</v>
      </c>
      <c r="K11" s="65">
        <f>K12+K13</f>
        <v>11486212.3</v>
      </c>
      <c r="L11" s="63">
        <f t="shared" si="1"/>
        <v>11486212.3</v>
      </c>
    </row>
    <row r="12" spans="1:12" ht="12.75" customHeight="1">
      <c r="A12" s="191" t="s">
        <v>322</v>
      </c>
      <c r="B12" s="192"/>
      <c r="C12" s="192"/>
      <c r="D12" s="192"/>
      <c r="E12" s="193"/>
      <c r="F12" s="13">
        <v>5</v>
      </c>
      <c r="G12" s="61"/>
      <c r="H12" s="72"/>
      <c r="I12" s="63">
        <f t="shared" si="0"/>
        <v>0</v>
      </c>
      <c r="J12" s="61"/>
      <c r="K12" s="62"/>
      <c r="L12" s="63">
        <f t="shared" si="1"/>
        <v>0</v>
      </c>
    </row>
    <row r="13" spans="1:12" ht="12.75" customHeight="1">
      <c r="A13" s="191" t="s">
        <v>323</v>
      </c>
      <c r="B13" s="192"/>
      <c r="C13" s="192"/>
      <c r="D13" s="192"/>
      <c r="E13" s="193"/>
      <c r="F13" s="13">
        <v>6</v>
      </c>
      <c r="G13" s="61"/>
      <c r="H13" s="72">
        <v>7116439.6</v>
      </c>
      <c r="I13" s="63">
        <f t="shared" si="0"/>
        <v>7116439.6</v>
      </c>
      <c r="J13" s="61"/>
      <c r="K13" s="62">
        <v>11486212.3</v>
      </c>
      <c r="L13" s="63">
        <f t="shared" si="1"/>
        <v>11486212.3</v>
      </c>
    </row>
    <row r="14" spans="1:12" ht="12.75" customHeight="1">
      <c r="A14" s="194" t="s">
        <v>162</v>
      </c>
      <c r="B14" s="195"/>
      <c r="C14" s="195"/>
      <c r="D14" s="192"/>
      <c r="E14" s="193"/>
      <c r="F14" s="13">
        <v>7</v>
      </c>
      <c r="G14" s="64">
        <f>G15+G16+G17</f>
        <v>0</v>
      </c>
      <c r="H14" s="71">
        <f>H15+H16+H17</f>
        <v>1215012429.6000001</v>
      </c>
      <c r="I14" s="63">
        <f t="shared" si="0"/>
        <v>1215012429.6000001</v>
      </c>
      <c r="J14" s="64">
        <f>J15+J16+J17</f>
        <v>0</v>
      </c>
      <c r="K14" s="71">
        <f>K15+K16+K17</f>
        <v>1176044464.22</v>
      </c>
      <c r="L14" s="63">
        <f t="shared" si="1"/>
        <v>1176044464.22</v>
      </c>
    </row>
    <row r="15" spans="1:12" ht="12.75" customHeight="1">
      <c r="A15" s="191" t="s">
        <v>324</v>
      </c>
      <c r="B15" s="192"/>
      <c r="C15" s="192"/>
      <c r="D15" s="192"/>
      <c r="E15" s="193"/>
      <c r="F15" s="13">
        <v>8</v>
      </c>
      <c r="G15" s="61"/>
      <c r="H15" s="72">
        <v>1175813524.55</v>
      </c>
      <c r="I15" s="63">
        <f t="shared" si="0"/>
        <v>1175813524.55</v>
      </c>
      <c r="J15" s="61"/>
      <c r="K15" s="72">
        <v>1143937614.73</v>
      </c>
      <c r="L15" s="63">
        <f t="shared" si="1"/>
        <v>1143937614.73</v>
      </c>
    </row>
    <row r="16" spans="1:12" ht="12.75" customHeight="1">
      <c r="A16" s="191" t="s">
        <v>325</v>
      </c>
      <c r="B16" s="192"/>
      <c r="C16" s="192"/>
      <c r="D16" s="192"/>
      <c r="E16" s="193"/>
      <c r="F16" s="13">
        <v>9</v>
      </c>
      <c r="G16" s="61"/>
      <c r="H16" s="72">
        <v>33736317.4</v>
      </c>
      <c r="I16" s="63">
        <f t="shared" si="0"/>
        <v>33736317.4</v>
      </c>
      <c r="J16" s="61"/>
      <c r="K16" s="72">
        <v>26978763.26</v>
      </c>
      <c r="L16" s="63">
        <f t="shared" si="1"/>
        <v>26978763.26</v>
      </c>
    </row>
    <row r="17" spans="1:12" ht="12.75" customHeight="1">
      <c r="A17" s="191" t="s">
        <v>326</v>
      </c>
      <c r="B17" s="192"/>
      <c r="C17" s="192"/>
      <c r="D17" s="192"/>
      <c r="E17" s="193"/>
      <c r="F17" s="13">
        <v>10</v>
      </c>
      <c r="G17" s="61"/>
      <c r="H17" s="72">
        <v>5462587.65</v>
      </c>
      <c r="I17" s="63">
        <f t="shared" si="0"/>
        <v>5462587.65</v>
      </c>
      <c r="J17" s="61"/>
      <c r="K17" s="72">
        <v>5128086.23</v>
      </c>
      <c r="L17" s="63">
        <f t="shared" si="1"/>
        <v>5128086.23</v>
      </c>
    </row>
    <row r="18" spans="1:12" ht="12.75" customHeight="1">
      <c r="A18" s="194" t="s">
        <v>163</v>
      </c>
      <c r="B18" s="195"/>
      <c r="C18" s="195"/>
      <c r="D18" s="192"/>
      <c r="E18" s="193"/>
      <c r="F18" s="13">
        <v>11</v>
      </c>
      <c r="G18" s="64">
        <f>G19+G20+G24+G43</f>
        <v>1940782114.99</v>
      </c>
      <c r="H18" s="71">
        <f>H19+H20+H24+H43</f>
        <v>3390168119.77</v>
      </c>
      <c r="I18" s="63">
        <f t="shared" si="0"/>
        <v>5330950234.76</v>
      </c>
      <c r="J18" s="64">
        <f>J19+J20+J24+J43</f>
        <v>2048883896.25</v>
      </c>
      <c r="K18" s="71">
        <f>K19+K20+K24+K43</f>
        <v>3576376016.38</v>
      </c>
      <c r="L18" s="63">
        <f t="shared" si="1"/>
        <v>5625259912.63</v>
      </c>
    </row>
    <row r="19" spans="1:12" ht="25.5" customHeight="1">
      <c r="A19" s="194" t="s">
        <v>327</v>
      </c>
      <c r="B19" s="195"/>
      <c r="C19" s="195"/>
      <c r="D19" s="192"/>
      <c r="E19" s="193"/>
      <c r="F19" s="13">
        <v>12</v>
      </c>
      <c r="G19" s="61"/>
      <c r="H19" s="72">
        <v>814142981.67</v>
      </c>
      <c r="I19" s="63">
        <f t="shared" si="0"/>
        <v>814142981.67</v>
      </c>
      <c r="J19" s="61"/>
      <c r="K19" s="72">
        <v>853380926.33</v>
      </c>
      <c r="L19" s="63">
        <f t="shared" si="1"/>
        <v>853380926.33</v>
      </c>
    </row>
    <row r="20" spans="1:12" ht="21" customHeight="1">
      <c r="A20" s="194" t="s">
        <v>164</v>
      </c>
      <c r="B20" s="195"/>
      <c r="C20" s="195"/>
      <c r="D20" s="192"/>
      <c r="E20" s="193"/>
      <c r="F20" s="13">
        <v>13</v>
      </c>
      <c r="G20" s="64">
        <f>SUM(G21:G23)</f>
        <v>0</v>
      </c>
      <c r="H20" s="71">
        <f>SUM(H21:H23)</f>
        <v>431372755.13</v>
      </c>
      <c r="I20" s="63">
        <f t="shared" si="0"/>
        <v>431372755.13</v>
      </c>
      <c r="J20" s="64">
        <f>SUM(J21:J23)</f>
        <v>0</v>
      </c>
      <c r="K20" s="71">
        <f>SUM(K21:K23)</f>
        <v>413344809.13</v>
      </c>
      <c r="L20" s="63">
        <f t="shared" si="1"/>
        <v>413344809.13</v>
      </c>
    </row>
    <row r="21" spans="1:12" ht="12.75" customHeight="1">
      <c r="A21" s="191" t="s">
        <v>328</v>
      </c>
      <c r="B21" s="192"/>
      <c r="C21" s="192"/>
      <c r="D21" s="192"/>
      <c r="E21" s="193"/>
      <c r="F21" s="13">
        <v>14</v>
      </c>
      <c r="G21" s="61"/>
      <c r="H21" s="72">
        <v>424146655.13</v>
      </c>
      <c r="I21" s="63">
        <f t="shared" si="0"/>
        <v>424146655.13</v>
      </c>
      <c r="J21" s="61"/>
      <c r="K21" s="62">
        <v>409085109.13</v>
      </c>
      <c r="L21" s="63">
        <f t="shared" si="1"/>
        <v>409085109.13</v>
      </c>
    </row>
    <row r="22" spans="1:12" ht="12.75" customHeight="1">
      <c r="A22" s="191" t="s">
        <v>329</v>
      </c>
      <c r="B22" s="192"/>
      <c r="C22" s="192"/>
      <c r="D22" s="192"/>
      <c r="E22" s="193"/>
      <c r="F22" s="13">
        <v>15</v>
      </c>
      <c r="G22" s="61"/>
      <c r="H22" s="72">
        <v>7226100</v>
      </c>
      <c r="I22" s="63">
        <f t="shared" si="0"/>
        <v>7226100</v>
      </c>
      <c r="J22" s="61"/>
      <c r="K22" s="62">
        <v>4259700</v>
      </c>
      <c r="L22" s="63">
        <f t="shared" si="1"/>
        <v>4259700</v>
      </c>
    </row>
    <row r="23" spans="1:12" ht="12.75" customHeight="1">
      <c r="A23" s="191" t="s">
        <v>330</v>
      </c>
      <c r="B23" s="192"/>
      <c r="C23" s="192"/>
      <c r="D23" s="192"/>
      <c r="E23" s="193"/>
      <c r="F23" s="13">
        <v>16</v>
      </c>
      <c r="G23" s="61"/>
      <c r="H23" s="72"/>
      <c r="I23" s="63">
        <f t="shared" si="0"/>
        <v>0</v>
      </c>
      <c r="J23" s="61"/>
      <c r="K23" s="62"/>
      <c r="L23" s="63">
        <f t="shared" si="1"/>
        <v>0</v>
      </c>
    </row>
    <row r="24" spans="1:12" ht="12.75" customHeight="1">
      <c r="A24" s="194" t="s">
        <v>165</v>
      </c>
      <c r="B24" s="195"/>
      <c r="C24" s="195"/>
      <c r="D24" s="192"/>
      <c r="E24" s="193"/>
      <c r="F24" s="13">
        <v>17</v>
      </c>
      <c r="G24" s="64">
        <f>G25+G28+G33+G39</f>
        <v>1940782114.99</v>
      </c>
      <c r="H24" s="65">
        <f>H25+H28+H33+H39</f>
        <v>2144652382.97</v>
      </c>
      <c r="I24" s="63">
        <f t="shared" si="0"/>
        <v>4085434497.96</v>
      </c>
      <c r="J24" s="64">
        <f>J25+J28+J33+J39</f>
        <v>2048883896.25</v>
      </c>
      <c r="K24" s="65">
        <f>K25+K28+K33+K39</f>
        <v>2309650280.92</v>
      </c>
      <c r="L24" s="63">
        <f t="shared" si="1"/>
        <v>4358534177.17</v>
      </c>
    </row>
    <row r="25" spans="1:12" ht="12.75" customHeight="1">
      <c r="A25" s="191" t="s">
        <v>166</v>
      </c>
      <c r="B25" s="192"/>
      <c r="C25" s="192"/>
      <c r="D25" s="192"/>
      <c r="E25" s="193"/>
      <c r="F25" s="13">
        <v>18</v>
      </c>
      <c r="G25" s="64">
        <f>G26+G27</f>
        <v>1253893760.06</v>
      </c>
      <c r="H25" s="65">
        <f>H26+H27</f>
        <v>755313902.36</v>
      </c>
      <c r="I25" s="63">
        <f>SUM(G25:H25)</f>
        <v>2009207662.42</v>
      </c>
      <c r="J25" s="64">
        <f>J26+J27</f>
        <v>1298755856.61</v>
      </c>
      <c r="K25" s="65">
        <f>K26+K27</f>
        <v>868542457.63</v>
      </c>
      <c r="L25" s="63">
        <f>SUM(J25:K25)</f>
        <v>2167298314.24</v>
      </c>
    </row>
    <row r="26" spans="1:12" ht="22.5" customHeight="1">
      <c r="A26" s="191" t="s">
        <v>331</v>
      </c>
      <c r="B26" s="192"/>
      <c r="C26" s="192"/>
      <c r="D26" s="192"/>
      <c r="E26" s="193"/>
      <c r="F26" s="13">
        <v>19</v>
      </c>
      <c r="G26" s="61">
        <v>1253893760.06</v>
      </c>
      <c r="H26" s="62">
        <v>755313902.36</v>
      </c>
      <c r="I26" s="63">
        <f t="shared" si="0"/>
        <v>2009207662.42</v>
      </c>
      <c r="J26" s="61">
        <v>1298755856.61</v>
      </c>
      <c r="K26" s="62">
        <v>868542457.63</v>
      </c>
      <c r="L26" s="63">
        <f t="shared" si="1"/>
        <v>2167298314.24</v>
      </c>
    </row>
    <row r="27" spans="1:12" ht="12.75" customHeight="1">
      <c r="A27" s="191" t="s">
        <v>332</v>
      </c>
      <c r="B27" s="192"/>
      <c r="C27" s="192"/>
      <c r="D27" s="192"/>
      <c r="E27" s="193"/>
      <c r="F27" s="13">
        <v>20</v>
      </c>
      <c r="G27" s="61"/>
      <c r="H27" s="62"/>
      <c r="I27" s="63">
        <f t="shared" si="0"/>
        <v>0</v>
      </c>
      <c r="J27" s="61"/>
      <c r="K27" s="62"/>
      <c r="L27" s="63">
        <f t="shared" si="1"/>
        <v>0</v>
      </c>
    </row>
    <row r="28" spans="1:12" ht="12.75" customHeight="1">
      <c r="A28" s="191" t="s">
        <v>167</v>
      </c>
      <c r="B28" s="192"/>
      <c r="C28" s="192"/>
      <c r="D28" s="192"/>
      <c r="E28" s="193"/>
      <c r="F28" s="13">
        <v>21</v>
      </c>
      <c r="G28" s="64">
        <f>SUM(G29:G32)</f>
        <v>60422033.900000006</v>
      </c>
      <c r="H28" s="65">
        <f>SUM(H29:H32)</f>
        <v>192541117.86</v>
      </c>
      <c r="I28" s="63">
        <f>SUM(G28:H28)</f>
        <v>252963151.76000002</v>
      </c>
      <c r="J28" s="64">
        <f>SUM(J29:J32)</f>
        <v>36965120.64</v>
      </c>
      <c r="K28" s="65">
        <f>SUM(K29:K32)</f>
        <v>149861549.95</v>
      </c>
      <c r="L28" s="63">
        <f>SUM(J28:K28)</f>
        <v>186826670.58999997</v>
      </c>
    </row>
    <row r="29" spans="1:12" ht="12.75" customHeight="1">
      <c r="A29" s="191" t="s">
        <v>333</v>
      </c>
      <c r="B29" s="192"/>
      <c r="C29" s="192"/>
      <c r="D29" s="192"/>
      <c r="E29" s="193"/>
      <c r="F29" s="13">
        <v>22</v>
      </c>
      <c r="G29" s="61">
        <v>24314237.2</v>
      </c>
      <c r="H29" s="62">
        <v>113622134.08</v>
      </c>
      <c r="I29" s="63">
        <f t="shared" si="0"/>
        <v>137936371.28</v>
      </c>
      <c r="J29" s="61">
        <v>34865893.08</v>
      </c>
      <c r="K29" s="62">
        <v>111868164.32</v>
      </c>
      <c r="L29" s="63">
        <f t="shared" si="1"/>
        <v>146734057.39999998</v>
      </c>
    </row>
    <row r="30" spans="1:12" ht="24" customHeight="1">
      <c r="A30" s="191" t="s">
        <v>334</v>
      </c>
      <c r="B30" s="192"/>
      <c r="C30" s="192"/>
      <c r="D30" s="192"/>
      <c r="E30" s="193"/>
      <c r="F30" s="13">
        <v>23</v>
      </c>
      <c r="G30" s="61"/>
      <c r="H30" s="62"/>
      <c r="I30" s="63">
        <f t="shared" si="0"/>
        <v>0</v>
      </c>
      <c r="J30" s="61"/>
      <c r="K30" s="62"/>
      <c r="L30" s="63">
        <f t="shared" si="1"/>
        <v>0</v>
      </c>
    </row>
    <row r="31" spans="1:12" ht="12.75" customHeight="1">
      <c r="A31" s="191" t="s">
        <v>335</v>
      </c>
      <c r="B31" s="192"/>
      <c r="C31" s="192"/>
      <c r="D31" s="192"/>
      <c r="E31" s="193"/>
      <c r="F31" s="13">
        <v>24</v>
      </c>
      <c r="G31" s="61">
        <v>36107796.7</v>
      </c>
      <c r="H31" s="62">
        <v>78918983.78</v>
      </c>
      <c r="I31" s="63">
        <f t="shared" si="0"/>
        <v>115026780.48</v>
      </c>
      <c r="J31" s="61">
        <v>2099227.56</v>
      </c>
      <c r="K31" s="62">
        <v>37993385.63</v>
      </c>
      <c r="L31" s="63">
        <f t="shared" si="1"/>
        <v>40092613.190000005</v>
      </c>
    </row>
    <row r="32" spans="1:12" ht="12.75" customHeight="1">
      <c r="A32" s="191" t="s">
        <v>336</v>
      </c>
      <c r="B32" s="192"/>
      <c r="C32" s="192"/>
      <c r="D32" s="192"/>
      <c r="E32" s="193"/>
      <c r="F32" s="13">
        <v>25</v>
      </c>
      <c r="G32" s="61"/>
      <c r="H32" s="62"/>
      <c r="I32" s="63">
        <f t="shared" si="0"/>
        <v>0</v>
      </c>
      <c r="J32" s="61"/>
      <c r="K32" s="62"/>
      <c r="L32" s="63">
        <f t="shared" si="1"/>
        <v>0</v>
      </c>
    </row>
    <row r="33" spans="1:12" ht="12.75" customHeight="1">
      <c r="A33" s="191" t="s">
        <v>168</v>
      </c>
      <c r="B33" s="192"/>
      <c r="C33" s="192"/>
      <c r="D33" s="192"/>
      <c r="E33" s="193"/>
      <c r="F33" s="13">
        <v>26</v>
      </c>
      <c r="G33" s="64">
        <f>SUM(G34:G38)</f>
        <v>200501902.54</v>
      </c>
      <c r="H33" s="65">
        <f>SUM(H34:H38)</f>
        <v>211571392.81</v>
      </c>
      <c r="I33" s="63">
        <f t="shared" si="0"/>
        <v>412073295.35</v>
      </c>
      <c r="J33" s="64">
        <f>SUM(J34:J38)</f>
        <v>302074884.12</v>
      </c>
      <c r="K33" s="65">
        <f>SUM(K34:K38)</f>
        <v>465768835.91999996</v>
      </c>
      <c r="L33" s="63">
        <f t="shared" si="1"/>
        <v>767843720.04</v>
      </c>
    </row>
    <row r="34" spans="1:12" ht="12.75" customHeight="1">
      <c r="A34" s="191" t="s">
        <v>337</v>
      </c>
      <c r="B34" s="192"/>
      <c r="C34" s="192"/>
      <c r="D34" s="192"/>
      <c r="E34" s="193"/>
      <c r="F34" s="13">
        <v>27</v>
      </c>
      <c r="G34" s="61"/>
      <c r="H34" s="62">
        <v>7515667</v>
      </c>
      <c r="I34" s="63">
        <f t="shared" si="0"/>
        <v>7515667</v>
      </c>
      <c r="J34" s="61"/>
      <c r="K34" s="62">
        <v>13120107.91</v>
      </c>
      <c r="L34" s="63">
        <f t="shared" si="1"/>
        <v>13120107.91</v>
      </c>
    </row>
    <row r="35" spans="1:12" ht="24" customHeight="1">
      <c r="A35" s="191" t="s">
        <v>338</v>
      </c>
      <c r="B35" s="192"/>
      <c r="C35" s="192"/>
      <c r="D35" s="192"/>
      <c r="E35" s="193"/>
      <c r="F35" s="13">
        <v>28</v>
      </c>
      <c r="G35" s="61">
        <v>83590986.8</v>
      </c>
      <c r="H35" s="62">
        <v>92961341.08</v>
      </c>
      <c r="I35" s="63">
        <f t="shared" si="0"/>
        <v>176552327.88</v>
      </c>
      <c r="J35" s="61">
        <v>122744891.19</v>
      </c>
      <c r="K35" s="62">
        <v>128491776.63</v>
      </c>
      <c r="L35" s="63">
        <f t="shared" si="1"/>
        <v>251236667.82</v>
      </c>
    </row>
    <row r="36" spans="1:12" ht="12.75" customHeight="1">
      <c r="A36" s="191" t="s">
        <v>339</v>
      </c>
      <c r="B36" s="192"/>
      <c r="C36" s="192"/>
      <c r="D36" s="192"/>
      <c r="E36" s="193"/>
      <c r="F36" s="13">
        <v>29</v>
      </c>
      <c r="G36" s="61"/>
      <c r="H36" s="62"/>
      <c r="I36" s="63">
        <f t="shared" si="0"/>
        <v>0</v>
      </c>
      <c r="J36" s="61"/>
      <c r="K36" s="62"/>
      <c r="L36" s="63">
        <f t="shared" si="1"/>
        <v>0</v>
      </c>
    </row>
    <row r="37" spans="1:12" ht="12.75" customHeight="1">
      <c r="A37" s="191" t="s">
        <v>340</v>
      </c>
      <c r="B37" s="192"/>
      <c r="C37" s="192"/>
      <c r="D37" s="192"/>
      <c r="E37" s="193"/>
      <c r="F37" s="13">
        <v>30</v>
      </c>
      <c r="G37" s="61">
        <v>116910915.74</v>
      </c>
      <c r="H37" s="62">
        <v>111094384.73</v>
      </c>
      <c r="I37" s="63">
        <f t="shared" si="0"/>
        <v>228005300.47</v>
      </c>
      <c r="J37" s="61">
        <v>179329992.93</v>
      </c>
      <c r="K37" s="62">
        <v>324156951.38</v>
      </c>
      <c r="L37" s="63">
        <f t="shared" si="1"/>
        <v>503486944.31</v>
      </c>
    </row>
    <row r="38" spans="1:12" ht="12.75" customHeight="1">
      <c r="A38" s="191" t="s">
        <v>341</v>
      </c>
      <c r="B38" s="192"/>
      <c r="C38" s="192"/>
      <c r="D38" s="192"/>
      <c r="E38" s="193"/>
      <c r="F38" s="13">
        <v>31</v>
      </c>
      <c r="G38" s="61"/>
      <c r="H38" s="62"/>
      <c r="I38" s="63">
        <f t="shared" si="0"/>
        <v>0</v>
      </c>
      <c r="J38" s="61"/>
      <c r="K38" s="62"/>
      <c r="L38" s="63">
        <f t="shared" si="1"/>
        <v>0</v>
      </c>
    </row>
    <row r="39" spans="1:12" ht="12.75" customHeight="1">
      <c r="A39" s="191" t="s">
        <v>169</v>
      </c>
      <c r="B39" s="192"/>
      <c r="C39" s="192"/>
      <c r="D39" s="192"/>
      <c r="E39" s="193"/>
      <c r="F39" s="13">
        <v>32</v>
      </c>
      <c r="G39" s="64">
        <f>SUM(G40:G42)</f>
        <v>425964418.49</v>
      </c>
      <c r="H39" s="65">
        <f>SUM(H40:H42)</f>
        <v>985225969.94</v>
      </c>
      <c r="I39" s="63">
        <f>SUM(G39:H39)</f>
        <v>1411190388.43</v>
      </c>
      <c r="J39" s="64">
        <f>SUM(J40:J42)</f>
        <v>411088034.88</v>
      </c>
      <c r="K39" s="65">
        <f>SUM(K40:K42)</f>
        <v>825477437.4200001</v>
      </c>
      <c r="L39" s="63">
        <f>SUM(J39:K39)</f>
        <v>1236565472.3000002</v>
      </c>
    </row>
    <row r="40" spans="1:12" ht="12.75" customHeight="1">
      <c r="A40" s="191" t="s">
        <v>342</v>
      </c>
      <c r="B40" s="192"/>
      <c r="C40" s="192"/>
      <c r="D40" s="192"/>
      <c r="E40" s="193"/>
      <c r="F40" s="13">
        <v>33</v>
      </c>
      <c r="G40" s="61">
        <v>383060840</v>
      </c>
      <c r="H40" s="62">
        <v>662923629.24</v>
      </c>
      <c r="I40" s="63">
        <f t="shared" si="0"/>
        <v>1045984469.24</v>
      </c>
      <c r="J40" s="61">
        <v>343665117.82</v>
      </c>
      <c r="K40" s="62">
        <v>691902890.6</v>
      </c>
      <c r="L40" s="63">
        <f t="shared" si="1"/>
        <v>1035568008.4200001</v>
      </c>
    </row>
    <row r="41" spans="1:12" ht="12.75" customHeight="1">
      <c r="A41" s="191" t="s">
        <v>343</v>
      </c>
      <c r="B41" s="192"/>
      <c r="C41" s="192"/>
      <c r="D41" s="192"/>
      <c r="E41" s="193"/>
      <c r="F41" s="13">
        <v>34</v>
      </c>
      <c r="G41" s="61">
        <v>42903578.49</v>
      </c>
      <c r="H41" s="62">
        <v>322302340.7</v>
      </c>
      <c r="I41" s="63">
        <f t="shared" si="0"/>
        <v>365205919.19</v>
      </c>
      <c r="J41" s="61">
        <v>67422917.06</v>
      </c>
      <c r="K41" s="62">
        <v>133574546.82</v>
      </c>
      <c r="L41" s="63">
        <f t="shared" si="1"/>
        <v>200997463.88</v>
      </c>
    </row>
    <row r="42" spans="1:12" ht="12.75" customHeight="1">
      <c r="A42" s="191" t="s">
        <v>344</v>
      </c>
      <c r="B42" s="192"/>
      <c r="C42" s="192"/>
      <c r="D42" s="192"/>
      <c r="E42" s="193"/>
      <c r="F42" s="13">
        <v>35</v>
      </c>
      <c r="G42" s="61"/>
      <c r="H42" s="62"/>
      <c r="I42" s="63">
        <f t="shared" si="0"/>
        <v>0</v>
      </c>
      <c r="J42" s="61"/>
      <c r="K42" s="62"/>
      <c r="L42" s="63">
        <f t="shared" si="1"/>
        <v>0</v>
      </c>
    </row>
    <row r="43" spans="1:12" ht="24" customHeight="1">
      <c r="A43" s="194" t="s">
        <v>192</v>
      </c>
      <c r="B43" s="195"/>
      <c r="C43" s="195"/>
      <c r="D43" s="192"/>
      <c r="E43" s="193"/>
      <c r="F43" s="13">
        <v>36</v>
      </c>
      <c r="G43" s="61"/>
      <c r="H43" s="62"/>
      <c r="I43" s="63">
        <f t="shared" si="0"/>
        <v>0</v>
      </c>
      <c r="J43" s="61"/>
      <c r="K43" s="62"/>
      <c r="L43" s="63">
        <f t="shared" si="1"/>
        <v>0</v>
      </c>
    </row>
    <row r="44" spans="1:12" ht="24" customHeight="1">
      <c r="A44" s="194" t="s">
        <v>193</v>
      </c>
      <c r="B44" s="195"/>
      <c r="C44" s="195"/>
      <c r="D44" s="192"/>
      <c r="E44" s="193"/>
      <c r="F44" s="13">
        <v>37</v>
      </c>
      <c r="G44" s="61">
        <v>16320626.68</v>
      </c>
      <c r="H44" s="62"/>
      <c r="I44" s="63">
        <f t="shared" si="0"/>
        <v>16320626.68</v>
      </c>
      <c r="J44" s="61">
        <v>11425214.32</v>
      </c>
      <c r="K44" s="62"/>
      <c r="L44" s="63">
        <f t="shared" si="1"/>
        <v>11425214.32</v>
      </c>
    </row>
    <row r="45" spans="1:12" ht="12.75" customHeight="1">
      <c r="A45" s="194" t="s">
        <v>170</v>
      </c>
      <c r="B45" s="195"/>
      <c r="C45" s="195"/>
      <c r="D45" s="192"/>
      <c r="E45" s="193"/>
      <c r="F45" s="13">
        <v>38</v>
      </c>
      <c r="G45" s="64">
        <f>SUM(G46:G52)</f>
        <v>164627.86</v>
      </c>
      <c r="H45" s="65">
        <f>SUM(H46:H52)</f>
        <v>411769714.38</v>
      </c>
      <c r="I45" s="63">
        <f t="shared" si="0"/>
        <v>411934342.24</v>
      </c>
      <c r="J45" s="64">
        <f>SUM(J46:J52)</f>
        <v>232703.80000000002</v>
      </c>
      <c r="K45" s="65">
        <f>SUM(K46:K52)</f>
        <v>349061065.69</v>
      </c>
      <c r="L45" s="63">
        <f t="shared" si="1"/>
        <v>349293769.49</v>
      </c>
    </row>
    <row r="46" spans="1:12" ht="12.75" customHeight="1">
      <c r="A46" s="191" t="s">
        <v>345</v>
      </c>
      <c r="B46" s="192"/>
      <c r="C46" s="192"/>
      <c r="D46" s="192"/>
      <c r="E46" s="193"/>
      <c r="F46" s="13">
        <v>39</v>
      </c>
      <c r="G46" s="61">
        <v>138.03</v>
      </c>
      <c r="H46" s="62">
        <v>46703404.74</v>
      </c>
      <c r="I46" s="63">
        <f t="shared" si="0"/>
        <v>46703542.77</v>
      </c>
      <c r="J46" s="61">
        <v>2654.48</v>
      </c>
      <c r="K46" s="62">
        <v>47709038.63</v>
      </c>
      <c r="L46" s="63">
        <f t="shared" si="1"/>
        <v>47711693.11</v>
      </c>
    </row>
    <row r="47" spans="1:12" ht="12.75" customHeight="1">
      <c r="A47" s="191" t="s">
        <v>346</v>
      </c>
      <c r="B47" s="192"/>
      <c r="C47" s="192"/>
      <c r="D47" s="192"/>
      <c r="E47" s="193"/>
      <c r="F47" s="13">
        <v>40</v>
      </c>
      <c r="G47" s="61">
        <v>164489.83</v>
      </c>
      <c r="H47" s="62"/>
      <c r="I47" s="63">
        <f t="shared" si="0"/>
        <v>164489.83</v>
      </c>
      <c r="J47" s="61">
        <v>230049.32</v>
      </c>
      <c r="K47" s="62"/>
      <c r="L47" s="63">
        <f t="shared" si="1"/>
        <v>230049.32</v>
      </c>
    </row>
    <row r="48" spans="1:12" ht="12.75" customHeight="1">
      <c r="A48" s="191" t="s">
        <v>347</v>
      </c>
      <c r="B48" s="192"/>
      <c r="C48" s="192"/>
      <c r="D48" s="192"/>
      <c r="E48" s="193"/>
      <c r="F48" s="13">
        <v>41</v>
      </c>
      <c r="G48" s="61"/>
      <c r="H48" s="62">
        <v>365066309.64</v>
      </c>
      <c r="I48" s="63">
        <f t="shared" si="0"/>
        <v>365066309.64</v>
      </c>
      <c r="J48" s="61"/>
      <c r="K48" s="62">
        <v>301352027.06</v>
      </c>
      <c r="L48" s="63">
        <f t="shared" si="1"/>
        <v>301352027.06</v>
      </c>
    </row>
    <row r="49" spans="1:12" ht="21" customHeight="1">
      <c r="A49" s="191" t="s">
        <v>348</v>
      </c>
      <c r="B49" s="192"/>
      <c r="C49" s="192"/>
      <c r="D49" s="192"/>
      <c r="E49" s="193"/>
      <c r="F49" s="13">
        <v>42</v>
      </c>
      <c r="G49" s="61"/>
      <c r="H49" s="62"/>
      <c r="I49" s="63">
        <f t="shared" si="0"/>
        <v>0</v>
      </c>
      <c r="J49" s="61"/>
      <c r="K49" s="62"/>
      <c r="L49" s="63">
        <f t="shared" si="1"/>
        <v>0</v>
      </c>
    </row>
    <row r="50" spans="1:12" ht="12.75" customHeight="1">
      <c r="A50" s="191" t="s">
        <v>297</v>
      </c>
      <c r="B50" s="192"/>
      <c r="C50" s="192"/>
      <c r="D50" s="192"/>
      <c r="E50" s="193"/>
      <c r="F50" s="13">
        <v>43</v>
      </c>
      <c r="G50" s="61"/>
      <c r="H50" s="62"/>
      <c r="I50" s="63">
        <f t="shared" si="0"/>
        <v>0</v>
      </c>
      <c r="J50" s="61"/>
      <c r="K50" s="62"/>
      <c r="L50" s="63">
        <f t="shared" si="1"/>
        <v>0</v>
      </c>
    </row>
    <row r="51" spans="1:12" ht="12.75" customHeight="1">
      <c r="A51" s="191" t="s">
        <v>298</v>
      </c>
      <c r="B51" s="192"/>
      <c r="C51" s="192"/>
      <c r="D51" s="192"/>
      <c r="E51" s="193"/>
      <c r="F51" s="13">
        <v>44</v>
      </c>
      <c r="G51" s="61"/>
      <c r="H51" s="62"/>
      <c r="I51" s="63">
        <f t="shared" si="0"/>
        <v>0</v>
      </c>
      <c r="J51" s="61"/>
      <c r="K51" s="62"/>
      <c r="L51" s="63">
        <f t="shared" si="1"/>
        <v>0</v>
      </c>
    </row>
    <row r="52" spans="1:12" ht="21.75" customHeight="1">
      <c r="A52" s="191" t="s">
        <v>299</v>
      </c>
      <c r="B52" s="192"/>
      <c r="C52" s="192"/>
      <c r="D52" s="192"/>
      <c r="E52" s="193"/>
      <c r="F52" s="13">
        <v>45</v>
      </c>
      <c r="G52" s="61"/>
      <c r="H52" s="62"/>
      <c r="I52" s="63">
        <f t="shared" si="0"/>
        <v>0</v>
      </c>
      <c r="J52" s="61"/>
      <c r="K52" s="62"/>
      <c r="L52" s="63">
        <f t="shared" si="1"/>
        <v>0</v>
      </c>
    </row>
    <row r="53" spans="1:12" ht="12.75" customHeight="1">
      <c r="A53" s="194" t="s">
        <v>171</v>
      </c>
      <c r="B53" s="195"/>
      <c r="C53" s="195"/>
      <c r="D53" s="192"/>
      <c r="E53" s="193"/>
      <c r="F53" s="13">
        <v>46</v>
      </c>
      <c r="G53" s="64">
        <f>G54+G55</f>
        <v>2408706.77</v>
      </c>
      <c r="H53" s="65">
        <f>H54+H55</f>
        <v>2756392.99</v>
      </c>
      <c r="I53" s="63">
        <f t="shared" si="0"/>
        <v>5165099.76</v>
      </c>
      <c r="J53" s="64">
        <f>J54+J55</f>
        <v>2638059.47</v>
      </c>
      <c r="K53" s="65">
        <f>K54+K55</f>
        <v>13976486.11</v>
      </c>
      <c r="L53" s="63">
        <f t="shared" si="1"/>
        <v>16614545.58</v>
      </c>
    </row>
    <row r="54" spans="1:12" ht="12.75" customHeight="1">
      <c r="A54" s="191" t="s">
        <v>349</v>
      </c>
      <c r="B54" s="192"/>
      <c r="C54" s="192"/>
      <c r="D54" s="192"/>
      <c r="E54" s="193"/>
      <c r="F54" s="13">
        <v>47</v>
      </c>
      <c r="G54" s="61">
        <v>2408706.77</v>
      </c>
      <c r="H54" s="62">
        <v>2756392.99</v>
      </c>
      <c r="I54" s="63">
        <f t="shared" si="0"/>
        <v>5165099.76</v>
      </c>
      <c r="J54" s="61">
        <v>2638059.47</v>
      </c>
      <c r="K54" s="62">
        <v>13976486.11</v>
      </c>
      <c r="L54" s="63">
        <f t="shared" si="1"/>
        <v>16614545.58</v>
      </c>
    </row>
    <row r="55" spans="1:12" ht="12.75" customHeight="1">
      <c r="A55" s="191" t="s">
        <v>350</v>
      </c>
      <c r="B55" s="192"/>
      <c r="C55" s="192"/>
      <c r="D55" s="192"/>
      <c r="E55" s="193"/>
      <c r="F55" s="13">
        <v>48</v>
      </c>
      <c r="G55" s="61"/>
      <c r="H55" s="62"/>
      <c r="I55" s="63">
        <f t="shared" si="0"/>
        <v>0</v>
      </c>
      <c r="J55" s="61"/>
      <c r="K55" s="62">
        <v>0</v>
      </c>
      <c r="L55" s="63">
        <f t="shared" si="1"/>
        <v>0</v>
      </c>
    </row>
    <row r="56" spans="1:12" ht="12.75" customHeight="1">
      <c r="A56" s="194" t="s">
        <v>172</v>
      </c>
      <c r="B56" s="195"/>
      <c r="C56" s="195"/>
      <c r="D56" s="192"/>
      <c r="E56" s="193"/>
      <c r="F56" s="13">
        <v>49</v>
      </c>
      <c r="G56" s="64">
        <f>G57+G60+G61</f>
        <v>7816610.76</v>
      </c>
      <c r="H56" s="65">
        <f>H57+H60+H61</f>
        <v>713606883.64</v>
      </c>
      <c r="I56" s="63">
        <f t="shared" si="0"/>
        <v>721423494.4</v>
      </c>
      <c r="J56" s="64">
        <f>J57+J60+J61</f>
        <v>10379302.07</v>
      </c>
      <c r="K56" s="65">
        <f>K57+K60+K61</f>
        <v>815832978.27</v>
      </c>
      <c r="L56" s="63">
        <f t="shared" si="1"/>
        <v>826212280.34</v>
      </c>
    </row>
    <row r="57" spans="1:12" ht="12.75" customHeight="1">
      <c r="A57" s="194" t="s">
        <v>173</v>
      </c>
      <c r="B57" s="195"/>
      <c r="C57" s="195"/>
      <c r="D57" s="192"/>
      <c r="E57" s="193"/>
      <c r="F57" s="13">
        <v>50</v>
      </c>
      <c r="G57" s="64">
        <f>G58+G59</f>
        <v>43745.91</v>
      </c>
      <c r="H57" s="65">
        <f>H58+H59</f>
        <v>588277702.74</v>
      </c>
      <c r="I57" s="63">
        <f>SUM(G57:H57)</f>
        <v>588321448.65</v>
      </c>
      <c r="J57" s="64">
        <f>J58+J59</f>
        <v>95048.06</v>
      </c>
      <c r="K57" s="65">
        <f>K58+K59</f>
        <v>545150877.06</v>
      </c>
      <c r="L57" s="63">
        <f>SUM(J57:K57)</f>
        <v>545245925.1199999</v>
      </c>
    </row>
    <row r="58" spans="1:12" ht="12.75" customHeight="1">
      <c r="A58" s="191" t="s">
        <v>300</v>
      </c>
      <c r="B58" s="192"/>
      <c r="C58" s="192"/>
      <c r="D58" s="192"/>
      <c r="E58" s="193"/>
      <c r="F58" s="13">
        <v>51</v>
      </c>
      <c r="G58" s="61"/>
      <c r="H58" s="62">
        <v>585059115.33</v>
      </c>
      <c r="I58" s="63">
        <f t="shared" si="0"/>
        <v>585059115.33</v>
      </c>
      <c r="J58" s="61"/>
      <c r="K58" s="62">
        <v>543888617.05</v>
      </c>
      <c r="L58" s="63">
        <f t="shared" si="1"/>
        <v>543888617.05</v>
      </c>
    </row>
    <row r="59" spans="1:12" ht="12.75" customHeight="1">
      <c r="A59" s="191" t="s">
        <v>283</v>
      </c>
      <c r="B59" s="192"/>
      <c r="C59" s="192"/>
      <c r="D59" s="192"/>
      <c r="E59" s="193"/>
      <c r="F59" s="13">
        <v>52</v>
      </c>
      <c r="G59" s="61">
        <v>43745.91</v>
      </c>
      <c r="H59" s="62">
        <v>3218587.41</v>
      </c>
      <c r="I59" s="63">
        <f t="shared" si="0"/>
        <v>3262333.3200000003</v>
      </c>
      <c r="J59" s="61">
        <v>95048.06</v>
      </c>
      <c r="K59" s="62">
        <v>1262260.01</v>
      </c>
      <c r="L59" s="63">
        <f t="shared" si="1"/>
        <v>1357308.07</v>
      </c>
    </row>
    <row r="60" spans="1:12" ht="12.75" customHeight="1">
      <c r="A60" s="194" t="s">
        <v>284</v>
      </c>
      <c r="B60" s="195"/>
      <c r="C60" s="195"/>
      <c r="D60" s="192"/>
      <c r="E60" s="193"/>
      <c r="F60" s="13">
        <v>53</v>
      </c>
      <c r="G60" s="61"/>
      <c r="H60" s="62">
        <v>16129222.35</v>
      </c>
      <c r="I60" s="63">
        <f t="shared" si="0"/>
        <v>16129222.35</v>
      </c>
      <c r="J60" s="61"/>
      <c r="K60" s="62">
        <v>6592015.13</v>
      </c>
      <c r="L60" s="63">
        <f t="shared" si="1"/>
        <v>6592015.13</v>
      </c>
    </row>
    <row r="61" spans="1:12" ht="12.75" customHeight="1">
      <c r="A61" s="194" t="s">
        <v>174</v>
      </c>
      <c r="B61" s="195"/>
      <c r="C61" s="195"/>
      <c r="D61" s="192"/>
      <c r="E61" s="193"/>
      <c r="F61" s="13">
        <v>54</v>
      </c>
      <c r="G61" s="64">
        <f>SUM(G62:G64)</f>
        <v>7772864.85</v>
      </c>
      <c r="H61" s="65">
        <f>SUM(H62:H64)</f>
        <v>109199958.55</v>
      </c>
      <c r="I61" s="63">
        <f t="shared" si="0"/>
        <v>116972823.39999999</v>
      </c>
      <c r="J61" s="64">
        <f>SUM(J62:J64)</f>
        <v>10284254.01</v>
      </c>
      <c r="K61" s="65">
        <f>SUM(K62:K64)</f>
        <v>264090086.08000004</v>
      </c>
      <c r="L61" s="63">
        <f t="shared" si="1"/>
        <v>274374340.09000003</v>
      </c>
    </row>
    <row r="62" spans="1:12" ht="12.75" customHeight="1">
      <c r="A62" s="191" t="s">
        <v>294</v>
      </c>
      <c r="B62" s="192"/>
      <c r="C62" s="192"/>
      <c r="D62" s="192"/>
      <c r="E62" s="193"/>
      <c r="F62" s="13">
        <v>55</v>
      </c>
      <c r="G62" s="61"/>
      <c r="H62" s="62">
        <v>26964093.53</v>
      </c>
      <c r="I62" s="63">
        <f t="shared" si="0"/>
        <v>26964093.53</v>
      </c>
      <c r="J62" s="61"/>
      <c r="K62" s="62">
        <v>177979516.83</v>
      </c>
      <c r="L62" s="63">
        <f t="shared" si="1"/>
        <v>177979516.83</v>
      </c>
    </row>
    <row r="63" spans="1:12" ht="12.75" customHeight="1">
      <c r="A63" s="191" t="s">
        <v>295</v>
      </c>
      <c r="B63" s="192"/>
      <c r="C63" s="192"/>
      <c r="D63" s="192"/>
      <c r="E63" s="193"/>
      <c r="F63" s="13">
        <v>56</v>
      </c>
      <c r="G63" s="61">
        <v>1935304.29</v>
      </c>
      <c r="H63" s="62">
        <v>5862135.11</v>
      </c>
      <c r="I63" s="63">
        <f t="shared" si="0"/>
        <v>7797439.4</v>
      </c>
      <c r="J63" s="61">
        <v>1452105.76</v>
      </c>
      <c r="K63" s="62">
        <v>2488816.49</v>
      </c>
      <c r="L63" s="63">
        <f t="shared" si="1"/>
        <v>3940922.25</v>
      </c>
    </row>
    <row r="64" spans="1:12" ht="12.75" customHeight="1">
      <c r="A64" s="191" t="s">
        <v>351</v>
      </c>
      <c r="B64" s="192"/>
      <c r="C64" s="192"/>
      <c r="D64" s="192"/>
      <c r="E64" s="193"/>
      <c r="F64" s="13">
        <v>57</v>
      </c>
      <c r="G64" s="61">
        <v>5837560.56</v>
      </c>
      <c r="H64" s="62">
        <v>76373729.91</v>
      </c>
      <c r="I64" s="63">
        <f t="shared" si="0"/>
        <v>82211290.47</v>
      </c>
      <c r="J64" s="61">
        <v>8832148.25</v>
      </c>
      <c r="K64" s="62">
        <v>83621752.76</v>
      </c>
      <c r="L64" s="63">
        <f t="shared" si="1"/>
        <v>92453901.01</v>
      </c>
    </row>
    <row r="65" spans="1:12" ht="12.75" customHeight="1">
      <c r="A65" s="194" t="s">
        <v>175</v>
      </c>
      <c r="B65" s="195"/>
      <c r="C65" s="195"/>
      <c r="D65" s="192"/>
      <c r="E65" s="193"/>
      <c r="F65" s="13">
        <v>58</v>
      </c>
      <c r="G65" s="64">
        <f>G66+G70+G71</f>
        <v>1889058.6</v>
      </c>
      <c r="H65" s="65">
        <f>H66+H70+H71</f>
        <v>36914835.55</v>
      </c>
      <c r="I65" s="63">
        <f t="shared" si="0"/>
        <v>38803894.15</v>
      </c>
      <c r="J65" s="64">
        <f>J66+J70+J71</f>
        <v>12681996.78</v>
      </c>
      <c r="K65" s="65">
        <f>K66+K70+K71</f>
        <v>65107728.370000005</v>
      </c>
      <c r="L65" s="63">
        <f t="shared" si="1"/>
        <v>77789725.15</v>
      </c>
    </row>
    <row r="66" spans="1:12" ht="12.75" customHeight="1">
      <c r="A66" s="194" t="s">
        <v>176</v>
      </c>
      <c r="B66" s="195"/>
      <c r="C66" s="195"/>
      <c r="D66" s="192"/>
      <c r="E66" s="193"/>
      <c r="F66" s="13">
        <v>59</v>
      </c>
      <c r="G66" s="64">
        <f>SUM(G67:G69)</f>
        <v>1824733.9200000002</v>
      </c>
      <c r="H66" s="65">
        <f>SUM(H67:H69)</f>
        <v>24128163.849999998</v>
      </c>
      <c r="I66" s="63">
        <f t="shared" si="0"/>
        <v>25952897.77</v>
      </c>
      <c r="J66" s="64">
        <f>SUM(J67:J69)</f>
        <v>12616602.129999999</v>
      </c>
      <c r="K66" s="65">
        <f>SUM(K67:K69)</f>
        <v>53050337.300000004</v>
      </c>
      <c r="L66" s="63">
        <f t="shared" si="1"/>
        <v>65666939.43000001</v>
      </c>
    </row>
    <row r="67" spans="1:12" ht="12.75" customHeight="1">
      <c r="A67" s="191" t="s">
        <v>352</v>
      </c>
      <c r="B67" s="192"/>
      <c r="C67" s="192"/>
      <c r="D67" s="192"/>
      <c r="E67" s="193"/>
      <c r="F67" s="13">
        <v>60</v>
      </c>
      <c r="G67" s="61"/>
      <c r="H67" s="62">
        <v>23951865.95</v>
      </c>
      <c r="I67" s="63">
        <f t="shared" si="0"/>
        <v>23951865.95</v>
      </c>
      <c r="J67" s="61"/>
      <c r="K67" s="62">
        <v>52919691.49</v>
      </c>
      <c r="L67" s="63">
        <f t="shared" si="1"/>
        <v>52919691.49</v>
      </c>
    </row>
    <row r="68" spans="1:12" ht="12.75" customHeight="1">
      <c r="A68" s="191" t="s">
        <v>353</v>
      </c>
      <c r="B68" s="192"/>
      <c r="C68" s="192"/>
      <c r="D68" s="192"/>
      <c r="E68" s="193"/>
      <c r="F68" s="13">
        <v>61</v>
      </c>
      <c r="G68" s="61">
        <v>1819331.37</v>
      </c>
      <c r="H68" s="62"/>
      <c r="I68" s="63">
        <f t="shared" si="0"/>
        <v>1819331.37</v>
      </c>
      <c r="J68" s="61">
        <v>12615531.59</v>
      </c>
      <c r="K68" s="62"/>
      <c r="L68" s="63">
        <f t="shared" si="1"/>
        <v>12615531.59</v>
      </c>
    </row>
    <row r="69" spans="1:12" ht="12.75" customHeight="1">
      <c r="A69" s="191" t="s">
        <v>354</v>
      </c>
      <c r="B69" s="192"/>
      <c r="C69" s="192"/>
      <c r="D69" s="192"/>
      <c r="E69" s="193"/>
      <c r="F69" s="13">
        <v>62</v>
      </c>
      <c r="G69" s="61">
        <v>5402.55</v>
      </c>
      <c r="H69" s="62">
        <v>176297.9</v>
      </c>
      <c r="I69" s="63">
        <f t="shared" si="0"/>
        <v>181700.44999999998</v>
      </c>
      <c r="J69" s="61">
        <v>1070.54</v>
      </c>
      <c r="K69" s="62">
        <v>130645.81</v>
      </c>
      <c r="L69" s="63">
        <f t="shared" si="1"/>
        <v>131716.35</v>
      </c>
    </row>
    <row r="70" spans="1:12" ht="12.75" customHeight="1">
      <c r="A70" s="194" t="s">
        <v>355</v>
      </c>
      <c r="B70" s="195"/>
      <c r="C70" s="195"/>
      <c r="D70" s="192"/>
      <c r="E70" s="193"/>
      <c r="F70" s="13">
        <v>63</v>
      </c>
      <c r="G70" s="61"/>
      <c r="H70" s="62"/>
      <c r="I70" s="63">
        <f t="shared" si="0"/>
        <v>0</v>
      </c>
      <c r="J70" s="61"/>
      <c r="K70" s="62"/>
      <c r="L70" s="63">
        <f t="shared" si="1"/>
        <v>0</v>
      </c>
    </row>
    <row r="71" spans="1:12" ht="12.75" customHeight="1">
      <c r="A71" s="194" t="s">
        <v>356</v>
      </c>
      <c r="B71" s="195"/>
      <c r="C71" s="195"/>
      <c r="D71" s="192"/>
      <c r="E71" s="193"/>
      <c r="F71" s="13">
        <v>64</v>
      </c>
      <c r="G71" s="61">
        <v>64324.68</v>
      </c>
      <c r="H71" s="62">
        <v>12786671.7</v>
      </c>
      <c r="I71" s="63">
        <f t="shared" si="0"/>
        <v>12850996.379999999</v>
      </c>
      <c r="J71" s="61">
        <v>65394.65</v>
      </c>
      <c r="K71" s="62">
        <v>12057391.07</v>
      </c>
      <c r="L71" s="63">
        <f t="shared" si="1"/>
        <v>12122785.72</v>
      </c>
    </row>
    <row r="72" spans="1:12" ht="24.75" customHeight="1">
      <c r="A72" s="194" t="s">
        <v>177</v>
      </c>
      <c r="B72" s="195"/>
      <c r="C72" s="195"/>
      <c r="D72" s="192"/>
      <c r="E72" s="193"/>
      <c r="F72" s="13">
        <v>65</v>
      </c>
      <c r="G72" s="64">
        <f>SUM(G73:G75)</f>
        <v>22229797.25</v>
      </c>
      <c r="H72" s="65">
        <f>SUM(H73:H75)</f>
        <v>30797001.92</v>
      </c>
      <c r="I72" s="63">
        <f t="shared" si="0"/>
        <v>53026799.17</v>
      </c>
      <c r="J72" s="64">
        <f>SUM(J73:J75)</f>
        <v>27316540.57</v>
      </c>
      <c r="K72" s="65">
        <f>SUM(K73:K75)</f>
        <v>33527329.05</v>
      </c>
      <c r="L72" s="63">
        <f t="shared" si="1"/>
        <v>60843869.620000005</v>
      </c>
    </row>
    <row r="73" spans="1:12" ht="12.75" customHeight="1">
      <c r="A73" s="191" t="s">
        <v>357</v>
      </c>
      <c r="B73" s="192"/>
      <c r="C73" s="192"/>
      <c r="D73" s="192"/>
      <c r="E73" s="193"/>
      <c r="F73" s="13">
        <v>66</v>
      </c>
      <c r="G73" s="61">
        <v>22185161.06</v>
      </c>
      <c r="H73" s="62">
        <v>14966324.73</v>
      </c>
      <c r="I73" s="63">
        <f>SUM(G73:H73)</f>
        <v>37151485.79</v>
      </c>
      <c r="J73" s="61">
        <v>27258054.88</v>
      </c>
      <c r="K73" s="62">
        <v>18131672.23</v>
      </c>
      <c r="L73" s="63">
        <f>SUM(J73:K73)</f>
        <v>45389727.11</v>
      </c>
    </row>
    <row r="74" spans="1:12" ht="12.75" customHeight="1">
      <c r="A74" s="191" t="s">
        <v>358</v>
      </c>
      <c r="B74" s="192"/>
      <c r="C74" s="192"/>
      <c r="D74" s="192"/>
      <c r="E74" s="193"/>
      <c r="F74" s="13">
        <v>67</v>
      </c>
      <c r="G74" s="61"/>
      <c r="H74" s="62"/>
      <c r="I74" s="63">
        <f>SUM(G74:H74)</f>
        <v>0</v>
      </c>
      <c r="J74" s="61"/>
      <c r="K74" s="62"/>
      <c r="L74" s="63">
        <f>SUM(J74:K74)</f>
        <v>0</v>
      </c>
    </row>
    <row r="75" spans="1:12" ht="12.75" customHeight="1">
      <c r="A75" s="191" t="s">
        <v>372</v>
      </c>
      <c r="B75" s="192"/>
      <c r="C75" s="192"/>
      <c r="D75" s="192"/>
      <c r="E75" s="193"/>
      <c r="F75" s="13">
        <v>68</v>
      </c>
      <c r="G75" s="61">
        <v>44636.19</v>
      </c>
      <c r="H75" s="62">
        <v>15830677.19</v>
      </c>
      <c r="I75" s="63">
        <f>SUM(G75:H75)</f>
        <v>15875313.379999999</v>
      </c>
      <c r="J75" s="61">
        <v>58485.69</v>
      </c>
      <c r="K75" s="62">
        <v>15395656.82</v>
      </c>
      <c r="L75" s="63">
        <f>SUM(J75:K75)</f>
        <v>15454142.51</v>
      </c>
    </row>
    <row r="76" spans="1:12" ht="12.75" customHeight="1">
      <c r="A76" s="194" t="s">
        <v>178</v>
      </c>
      <c r="B76" s="195"/>
      <c r="C76" s="195"/>
      <c r="D76" s="192"/>
      <c r="E76" s="193"/>
      <c r="F76" s="13">
        <v>69</v>
      </c>
      <c r="G76" s="64">
        <f>G8+G11+G14+G18+G44+G45+G53+G56+G65+G72</f>
        <v>1991611542.9099998</v>
      </c>
      <c r="H76" s="65">
        <f>H8+H11+H14+H18+H44+H45+H53+H56+H65+H72</f>
        <v>5808141817.450001</v>
      </c>
      <c r="I76" s="63">
        <f>SUM(G76:H76)</f>
        <v>7799753360.360001</v>
      </c>
      <c r="J76" s="64">
        <f>J8+J11+J14+J18+J44+J45+J53+J56+J65+J72</f>
        <v>2113557713.2599998</v>
      </c>
      <c r="K76" s="65">
        <f>K8+K11+K14+K18+K44+K45+K53+K56+K65+K72</f>
        <v>6041412280.389999</v>
      </c>
      <c r="L76" s="63">
        <f>SUM(J76:K76)</f>
        <v>8154969993.65</v>
      </c>
    </row>
    <row r="77" spans="1:12" ht="12.75" customHeight="1">
      <c r="A77" s="202" t="s">
        <v>35</v>
      </c>
      <c r="B77" s="203"/>
      <c r="C77" s="203"/>
      <c r="D77" s="204"/>
      <c r="E77" s="211"/>
      <c r="F77" s="14">
        <v>70</v>
      </c>
      <c r="G77" s="73"/>
      <c r="H77" s="74">
        <v>670302250.02</v>
      </c>
      <c r="I77" s="70">
        <f>SUM(G77:H77)</f>
        <v>670302250.02</v>
      </c>
      <c r="J77" s="73"/>
      <c r="K77" s="74">
        <v>1050374591.47</v>
      </c>
      <c r="L77" s="70">
        <f>SUM(J77:K77)</f>
        <v>1050374591.47</v>
      </c>
    </row>
    <row r="78" spans="1:12" ht="12.75">
      <c r="A78" s="212" t="s">
        <v>229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4"/>
    </row>
    <row r="79" spans="1:12" ht="12.75" customHeight="1">
      <c r="A79" s="209" t="s">
        <v>179</v>
      </c>
      <c r="B79" s="215"/>
      <c r="C79" s="215"/>
      <c r="D79" s="210"/>
      <c r="E79" s="216"/>
      <c r="F79" s="12">
        <v>71</v>
      </c>
      <c r="G79" s="58">
        <f>G80+G84+G85+G89+G93+G96</f>
        <v>115588078.76</v>
      </c>
      <c r="H79" s="59">
        <f>H80+H84+H85+H89+H93+H96</f>
        <v>1525498057.06</v>
      </c>
      <c r="I79" s="60">
        <f>SUM(G79:H79)</f>
        <v>1641086135.82</v>
      </c>
      <c r="J79" s="58">
        <f>J80+J84+J85+J89+J93+J96</f>
        <v>127352723.39</v>
      </c>
      <c r="K79" s="59">
        <f>K80+K84+K85+K89+K93+K96</f>
        <v>1624247798.78</v>
      </c>
      <c r="L79" s="60">
        <f>SUM(J79:K79)</f>
        <v>1751600522.17</v>
      </c>
    </row>
    <row r="80" spans="1:12" ht="12.75" customHeight="1">
      <c r="A80" s="194" t="s">
        <v>180</v>
      </c>
      <c r="B80" s="195"/>
      <c r="C80" s="195"/>
      <c r="D80" s="192"/>
      <c r="E80" s="193"/>
      <c r="F80" s="13">
        <v>72</v>
      </c>
      <c r="G80" s="64">
        <f>SUM(G81:G83)</f>
        <v>44288720</v>
      </c>
      <c r="H80" s="65">
        <f>SUM(H81:H83)</f>
        <v>398598480</v>
      </c>
      <c r="I80" s="63">
        <f aca="true" t="shared" si="2" ref="I80:I128">SUM(G80:H80)</f>
        <v>442887200</v>
      </c>
      <c r="J80" s="64">
        <f>SUM(J81:J83)</f>
        <v>44288720</v>
      </c>
      <c r="K80" s="65">
        <f>SUM(K81:K83)</f>
        <v>398598480</v>
      </c>
      <c r="L80" s="63">
        <f aca="true" t="shared" si="3" ref="L80:L128">SUM(J80:K80)</f>
        <v>442887200</v>
      </c>
    </row>
    <row r="81" spans="1:12" ht="12.75" customHeight="1">
      <c r="A81" s="191" t="s">
        <v>36</v>
      </c>
      <c r="B81" s="192"/>
      <c r="C81" s="192"/>
      <c r="D81" s="192"/>
      <c r="E81" s="193"/>
      <c r="F81" s="13">
        <v>73</v>
      </c>
      <c r="G81" s="61">
        <v>44288720</v>
      </c>
      <c r="H81" s="62">
        <v>386348480</v>
      </c>
      <c r="I81" s="63">
        <f t="shared" si="2"/>
        <v>430637200</v>
      </c>
      <c r="J81" s="61">
        <v>44288720</v>
      </c>
      <c r="K81" s="62">
        <v>386348480</v>
      </c>
      <c r="L81" s="63">
        <f t="shared" si="3"/>
        <v>430637200</v>
      </c>
    </row>
    <row r="82" spans="1:12" ht="12.75" customHeight="1">
      <c r="A82" s="191" t="s">
        <v>37</v>
      </c>
      <c r="B82" s="192"/>
      <c r="C82" s="192"/>
      <c r="D82" s="192"/>
      <c r="E82" s="193"/>
      <c r="F82" s="13">
        <v>74</v>
      </c>
      <c r="G82" s="61"/>
      <c r="H82" s="62">
        <v>12250000</v>
      </c>
      <c r="I82" s="63">
        <f t="shared" si="2"/>
        <v>12250000</v>
      </c>
      <c r="J82" s="61"/>
      <c r="K82" s="62">
        <v>12250000</v>
      </c>
      <c r="L82" s="63">
        <f t="shared" si="3"/>
        <v>12250000</v>
      </c>
    </row>
    <row r="83" spans="1:12" ht="12.75" customHeight="1">
      <c r="A83" s="191" t="s">
        <v>38</v>
      </c>
      <c r="B83" s="192"/>
      <c r="C83" s="192"/>
      <c r="D83" s="192"/>
      <c r="E83" s="193"/>
      <c r="F83" s="13">
        <v>75</v>
      </c>
      <c r="G83" s="61"/>
      <c r="H83" s="62"/>
      <c r="I83" s="63">
        <f t="shared" si="2"/>
        <v>0</v>
      </c>
      <c r="J83" s="61"/>
      <c r="K83" s="62"/>
      <c r="L83" s="63">
        <f t="shared" si="3"/>
        <v>0</v>
      </c>
    </row>
    <row r="84" spans="1:12" ht="12.75" customHeight="1">
      <c r="A84" s="194" t="s">
        <v>39</v>
      </c>
      <c r="B84" s="195"/>
      <c r="C84" s="195"/>
      <c r="D84" s="192"/>
      <c r="E84" s="193"/>
      <c r="F84" s="13">
        <v>76</v>
      </c>
      <c r="G84" s="61"/>
      <c r="H84" s="62"/>
      <c r="I84" s="63">
        <f t="shared" si="2"/>
        <v>0</v>
      </c>
      <c r="J84" s="61"/>
      <c r="K84" s="62"/>
      <c r="L84" s="63">
        <f t="shared" si="3"/>
        <v>0</v>
      </c>
    </row>
    <row r="85" spans="1:12" ht="12.75" customHeight="1">
      <c r="A85" s="194" t="s">
        <v>181</v>
      </c>
      <c r="B85" s="195"/>
      <c r="C85" s="195"/>
      <c r="D85" s="192"/>
      <c r="E85" s="193"/>
      <c r="F85" s="13">
        <v>77</v>
      </c>
      <c r="G85" s="64">
        <f>SUM(G86:G88)</f>
        <v>-15653736.27</v>
      </c>
      <c r="H85" s="65">
        <f>SUM(H86:H88)</f>
        <v>475745295.5</v>
      </c>
      <c r="I85" s="63">
        <f t="shared" si="2"/>
        <v>460091559.23</v>
      </c>
      <c r="J85" s="64">
        <f>SUM(J86:J88)</f>
        <v>-12270123.36</v>
      </c>
      <c r="K85" s="65">
        <f>SUM(K86:K88)</f>
        <v>459326487.15999997</v>
      </c>
      <c r="L85" s="63">
        <f t="shared" si="3"/>
        <v>447056363.79999995</v>
      </c>
    </row>
    <row r="86" spans="1:12" ht="12.75" customHeight="1">
      <c r="A86" s="191" t="s">
        <v>40</v>
      </c>
      <c r="B86" s="192"/>
      <c r="C86" s="192"/>
      <c r="D86" s="192"/>
      <c r="E86" s="193"/>
      <c r="F86" s="13">
        <v>78</v>
      </c>
      <c r="G86" s="61"/>
      <c r="H86" s="62">
        <v>486476755.29</v>
      </c>
      <c r="I86" s="63">
        <f t="shared" si="2"/>
        <v>486476755.29</v>
      </c>
      <c r="J86" s="61"/>
      <c r="K86" s="62">
        <v>481126437.2</v>
      </c>
      <c r="L86" s="63">
        <f t="shared" si="3"/>
        <v>481126437.2</v>
      </c>
    </row>
    <row r="87" spans="1:12" ht="12.75" customHeight="1">
      <c r="A87" s="191" t="s">
        <v>41</v>
      </c>
      <c r="B87" s="192"/>
      <c r="C87" s="192"/>
      <c r="D87" s="192"/>
      <c r="E87" s="193"/>
      <c r="F87" s="13">
        <v>79</v>
      </c>
      <c r="G87" s="61">
        <v>-15653736.27</v>
      </c>
      <c r="H87" s="62">
        <v>-10731459.79</v>
      </c>
      <c r="I87" s="63">
        <f t="shared" si="2"/>
        <v>-26385196.06</v>
      </c>
      <c r="J87" s="61">
        <v>-12270123.36</v>
      </c>
      <c r="K87" s="62">
        <v>-21799950.04</v>
      </c>
      <c r="L87" s="63">
        <f t="shared" si="3"/>
        <v>-34070073.4</v>
      </c>
    </row>
    <row r="88" spans="1:12" ht="12.75" customHeight="1">
      <c r="A88" s="191" t="s">
        <v>42</v>
      </c>
      <c r="B88" s="192"/>
      <c r="C88" s="192"/>
      <c r="D88" s="192"/>
      <c r="E88" s="193"/>
      <c r="F88" s="13">
        <v>80</v>
      </c>
      <c r="G88" s="61"/>
      <c r="H88" s="62"/>
      <c r="I88" s="63">
        <f t="shared" si="2"/>
        <v>0</v>
      </c>
      <c r="J88" s="61"/>
      <c r="K88" s="62"/>
      <c r="L88" s="63">
        <f t="shared" si="3"/>
        <v>0</v>
      </c>
    </row>
    <row r="89" spans="1:12" ht="12.75" customHeight="1">
      <c r="A89" s="194" t="s">
        <v>182</v>
      </c>
      <c r="B89" s="195"/>
      <c r="C89" s="195"/>
      <c r="D89" s="192"/>
      <c r="E89" s="193"/>
      <c r="F89" s="13">
        <v>81</v>
      </c>
      <c r="G89" s="64">
        <f>SUM(G90:G92)</f>
        <v>78314936.18</v>
      </c>
      <c r="H89" s="65">
        <f>SUM(H90:H92)</f>
        <v>378151842.27</v>
      </c>
      <c r="I89" s="63">
        <f t="shared" si="2"/>
        <v>456466778.45</v>
      </c>
      <c r="J89" s="64">
        <f>SUM(J90:J92)</f>
        <v>79651090.19</v>
      </c>
      <c r="K89" s="65">
        <f>SUM(K90:K92)</f>
        <v>399432377.43</v>
      </c>
      <c r="L89" s="63">
        <f t="shared" si="3"/>
        <v>479083467.62</v>
      </c>
    </row>
    <row r="90" spans="1:12" ht="12.75" customHeight="1">
      <c r="A90" s="191" t="s">
        <v>43</v>
      </c>
      <c r="B90" s="192"/>
      <c r="C90" s="192"/>
      <c r="D90" s="192"/>
      <c r="E90" s="193"/>
      <c r="F90" s="13">
        <v>82</v>
      </c>
      <c r="G90" s="61">
        <v>489554.12</v>
      </c>
      <c r="H90" s="62">
        <v>19152616.53</v>
      </c>
      <c r="I90" s="63">
        <f t="shared" si="2"/>
        <v>19642170.650000002</v>
      </c>
      <c r="J90" s="61">
        <v>721928.73</v>
      </c>
      <c r="K90" s="62">
        <v>22853579.17</v>
      </c>
      <c r="L90" s="63">
        <f t="shared" si="3"/>
        <v>23575507.900000002</v>
      </c>
    </row>
    <row r="91" spans="1:12" ht="12.75" customHeight="1">
      <c r="A91" s="191" t="s">
        <v>44</v>
      </c>
      <c r="B91" s="192"/>
      <c r="C91" s="192"/>
      <c r="D91" s="192"/>
      <c r="E91" s="193"/>
      <c r="F91" s="13">
        <v>83</v>
      </c>
      <c r="G91" s="61">
        <v>2325382.06</v>
      </c>
      <c r="H91" s="62">
        <v>92288398.34</v>
      </c>
      <c r="I91" s="63">
        <f t="shared" si="2"/>
        <v>94613780.4</v>
      </c>
      <c r="J91" s="61">
        <v>3429161.46</v>
      </c>
      <c r="K91" s="62">
        <v>109867970.86</v>
      </c>
      <c r="L91" s="63">
        <f t="shared" si="3"/>
        <v>113297132.32</v>
      </c>
    </row>
    <row r="92" spans="1:12" ht="12.75" customHeight="1">
      <c r="A92" s="191" t="s">
        <v>45</v>
      </c>
      <c r="B92" s="192"/>
      <c r="C92" s="192"/>
      <c r="D92" s="192"/>
      <c r="E92" s="193"/>
      <c r="F92" s="13">
        <v>84</v>
      </c>
      <c r="G92" s="61">
        <v>75500000</v>
      </c>
      <c r="H92" s="62">
        <v>266710827.4</v>
      </c>
      <c r="I92" s="63">
        <f t="shared" si="2"/>
        <v>342210827.4</v>
      </c>
      <c r="J92" s="61">
        <v>75500000</v>
      </c>
      <c r="K92" s="62">
        <v>266710827.4</v>
      </c>
      <c r="L92" s="63">
        <f t="shared" si="3"/>
        <v>342210827.4</v>
      </c>
    </row>
    <row r="93" spans="1:12" ht="12.75" customHeight="1">
      <c r="A93" s="194" t="s">
        <v>183</v>
      </c>
      <c r="B93" s="195"/>
      <c r="C93" s="195"/>
      <c r="D93" s="192"/>
      <c r="E93" s="193"/>
      <c r="F93" s="13">
        <v>85</v>
      </c>
      <c r="G93" s="64">
        <f>SUM(G94:G95)</f>
        <v>3990666.66</v>
      </c>
      <c r="H93" s="65">
        <f>SUM(H94:H95)</f>
        <v>198983186.55</v>
      </c>
      <c r="I93" s="63">
        <f t="shared" si="2"/>
        <v>202973853.21</v>
      </c>
      <c r="J93" s="64">
        <f>SUM(J94:J95)</f>
        <v>7302004.84</v>
      </c>
      <c r="K93" s="65">
        <f>SUM(K94:K95)</f>
        <v>256846424.47</v>
      </c>
      <c r="L93" s="63">
        <f t="shared" si="3"/>
        <v>264148429.31</v>
      </c>
    </row>
    <row r="94" spans="1:12" ht="12.75" customHeight="1">
      <c r="A94" s="191" t="s">
        <v>4</v>
      </c>
      <c r="B94" s="192"/>
      <c r="C94" s="192"/>
      <c r="D94" s="192"/>
      <c r="E94" s="193"/>
      <c r="F94" s="13">
        <v>86</v>
      </c>
      <c r="G94" s="61">
        <v>3990666.66</v>
      </c>
      <c r="H94" s="62">
        <v>198983186.55</v>
      </c>
      <c r="I94" s="63">
        <f t="shared" si="2"/>
        <v>202973853.21</v>
      </c>
      <c r="J94" s="61">
        <v>7302004.84</v>
      </c>
      <c r="K94" s="62">
        <v>256846424.47</v>
      </c>
      <c r="L94" s="63">
        <f t="shared" si="3"/>
        <v>264148429.31</v>
      </c>
    </row>
    <row r="95" spans="1:12" ht="12.75" customHeight="1">
      <c r="A95" s="191" t="s">
        <v>240</v>
      </c>
      <c r="B95" s="192"/>
      <c r="C95" s="192"/>
      <c r="D95" s="192"/>
      <c r="E95" s="193"/>
      <c r="F95" s="13">
        <v>87</v>
      </c>
      <c r="G95" s="61"/>
      <c r="H95" s="62"/>
      <c r="I95" s="63">
        <f t="shared" si="2"/>
        <v>0</v>
      </c>
      <c r="J95" s="61"/>
      <c r="K95" s="62"/>
      <c r="L95" s="63">
        <f t="shared" si="3"/>
        <v>0</v>
      </c>
    </row>
    <row r="96" spans="1:12" ht="12.75" customHeight="1">
      <c r="A96" s="194" t="s">
        <v>184</v>
      </c>
      <c r="B96" s="195"/>
      <c r="C96" s="195"/>
      <c r="D96" s="192"/>
      <c r="E96" s="193"/>
      <c r="F96" s="13">
        <v>88</v>
      </c>
      <c r="G96" s="64">
        <f>SUM(G97:G98)</f>
        <v>4647492.19</v>
      </c>
      <c r="H96" s="65">
        <f>SUM(H97:H98)</f>
        <v>74019252.74</v>
      </c>
      <c r="I96" s="63">
        <f t="shared" si="2"/>
        <v>78666744.92999999</v>
      </c>
      <c r="J96" s="64">
        <f>SUM(J97:J98)</f>
        <v>8381031.72</v>
      </c>
      <c r="K96" s="65">
        <f>SUM(K97:K98)</f>
        <v>110044029.72</v>
      </c>
      <c r="L96" s="63">
        <f t="shared" si="3"/>
        <v>118425061.44</v>
      </c>
    </row>
    <row r="97" spans="1:12" ht="12.75" customHeight="1">
      <c r="A97" s="191" t="s">
        <v>241</v>
      </c>
      <c r="B97" s="192"/>
      <c r="C97" s="192"/>
      <c r="D97" s="192"/>
      <c r="E97" s="193"/>
      <c r="F97" s="13">
        <v>89</v>
      </c>
      <c r="G97" s="61">
        <v>4647492.19</v>
      </c>
      <c r="H97" s="62">
        <v>74019252.74</v>
      </c>
      <c r="I97" s="63">
        <f t="shared" si="2"/>
        <v>78666744.92999999</v>
      </c>
      <c r="J97" s="61">
        <v>8381031.72</v>
      </c>
      <c r="K97" s="62">
        <v>110044029.72</v>
      </c>
      <c r="L97" s="63">
        <f t="shared" si="3"/>
        <v>118425061.44</v>
      </c>
    </row>
    <row r="98" spans="1:12" ht="12.75" customHeight="1">
      <c r="A98" s="191" t="s">
        <v>301</v>
      </c>
      <c r="B98" s="192"/>
      <c r="C98" s="192"/>
      <c r="D98" s="192"/>
      <c r="E98" s="193"/>
      <c r="F98" s="13">
        <v>90</v>
      </c>
      <c r="G98" s="61"/>
      <c r="H98" s="62"/>
      <c r="I98" s="63">
        <f t="shared" si="2"/>
        <v>0</v>
      </c>
      <c r="J98" s="61"/>
      <c r="K98" s="62"/>
      <c r="L98" s="63">
        <f t="shared" si="3"/>
        <v>0</v>
      </c>
    </row>
    <row r="99" spans="1:12" ht="12.75" customHeight="1">
      <c r="A99" s="194" t="s">
        <v>302</v>
      </c>
      <c r="B99" s="195"/>
      <c r="C99" s="195"/>
      <c r="D99" s="192"/>
      <c r="E99" s="193"/>
      <c r="F99" s="13">
        <v>91</v>
      </c>
      <c r="G99" s="61"/>
      <c r="H99" s="62"/>
      <c r="I99" s="63">
        <f t="shared" si="2"/>
        <v>0</v>
      </c>
      <c r="J99" s="61"/>
      <c r="K99" s="62"/>
      <c r="L99" s="63">
        <f t="shared" si="3"/>
        <v>0</v>
      </c>
    </row>
    <row r="100" spans="1:12" ht="12.75" customHeight="1">
      <c r="A100" s="194" t="s">
        <v>185</v>
      </c>
      <c r="B100" s="195"/>
      <c r="C100" s="195"/>
      <c r="D100" s="192"/>
      <c r="E100" s="193"/>
      <c r="F100" s="13">
        <v>92</v>
      </c>
      <c r="G100" s="64">
        <f>SUM(G101:G106)</f>
        <v>1855979442.5399997</v>
      </c>
      <c r="H100" s="65">
        <f>SUM(H101:H106)</f>
        <v>3850258181.91</v>
      </c>
      <c r="I100" s="63">
        <f t="shared" si="2"/>
        <v>5706237624.45</v>
      </c>
      <c r="J100" s="64">
        <f>SUM(J101:J106)</f>
        <v>1955783287.7600002</v>
      </c>
      <c r="K100" s="65">
        <f>SUM(K101:K106)</f>
        <v>3764960175.51</v>
      </c>
      <c r="L100" s="63">
        <f t="shared" si="3"/>
        <v>5720743463.27</v>
      </c>
    </row>
    <row r="101" spans="1:12" ht="12.75" customHeight="1">
      <c r="A101" s="191" t="s">
        <v>242</v>
      </c>
      <c r="B101" s="192"/>
      <c r="C101" s="192"/>
      <c r="D101" s="192"/>
      <c r="E101" s="193"/>
      <c r="F101" s="13">
        <v>93</v>
      </c>
      <c r="G101" s="61">
        <v>3360430.62</v>
      </c>
      <c r="H101" s="62">
        <v>946409516.74</v>
      </c>
      <c r="I101" s="63">
        <f t="shared" si="2"/>
        <v>949769947.36</v>
      </c>
      <c r="J101" s="61">
        <v>3030078.94</v>
      </c>
      <c r="K101" s="62">
        <v>913502410.44</v>
      </c>
      <c r="L101" s="63">
        <f t="shared" si="3"/>
        <v>916532489.3800001</v>
      </c>
    </row>
    <row r="102" spans="1:12" ht="12.75" customHeight="1">
      <c r="A102" s="191" t="s">
        <v>243</v>
      </c>
      <c r="B102" s="192"/>
      <c r="C102" s="192"/>
      <c r="D102" s="192"/>
      <c r="E102" s="193"/>
      <c r="F102" s="13">
        <v>94</v>
      </c>
      <c r="G102" s="61">
        <v>1816581911.34</v>
      </c>
      <c r="H102" s="62"/>
      <c r="I102" s="63">
        <f t="shared" si="2"/>
        <v>1816581911.34</v>
      </c>
      <c r="J102" s="61">
        <v>1920261069.88</v>
      </c>
      <c r="K102" s="62"/>
      <c r="L102" s="63">
        <f t="shared" si="3"/>
        <v>1920261069.88</v>
      </c>
    </row>
    <row r="103" spans="1:12" ht="12.75" customHeight="1">
      <c r="A103" s="191" t="s">
        <v>244</v>
      </c>
      <c r="B103" s="192"/>
      <c r="C103" s="192"/>
      <c r="D103" s="192"/>
      <c r="E103" s="193"/>
      <c r="F103" s="13">
        <v>95</v>
      </c>
      <c r="G103" s="61">
        <v>36037100.58</v>
      </c>
      <c r="H103" s="62">
        <v>2880421665.17</v>
      </c>
      <c r="I103" s="63">
        <f t="shared" si="2"/>
        <v>2916458765.75</v>
      </c>
      <c r="J103" s="61">
        <v>32492138.94</v>
      </c>
      <c r="K103" s="62">
        <v>2811905165.07</v>
      </c>
      <c r="L103" s="63">
        <f t="shared" si="3"/>
        <v>2844397304.01</v>
      </c>
    </row>
    <row r="104" spans="1:12" ht="19.5" customHeight="1">
      <c r="A104" s="191" t="s">
        <v>200</v>
      </c>
      <c r="B104" s="192"/>
      <c r="C104" s="192"/>
      <c r="D104" s="192"/>
      <c r="E104" s="193"/>
      <c r="F104" s="13">
        <v>96</v>
      </c>
      <c r="G104" s="61"/>
      <c r="H104" s="62"/>
      <c r="I104" s="63">
        <f t="shared" si="2"/>
        <v>0</v>
      </c>
      <c r="J104" s="61"/>
      <c r="K104" s="62"/>
      <c r="L104" s="63">
        <f t="shared" si="3"/>
        <v>0</v>
      </c>
    </row>
    <row r="105" spans="1:12" ht="12.75" customHeight="1">
      <c r="A105" s="191" t="s">
        <v>303</v>
      </c>
      <c r="B105" s="192"/>
      <c r="C105" s="192"/>
      <c r="D105" s="192"/>
      <c r="E105" s="193"/>
      <c r="F105" s="13">
        <v>97</v>
      </c>
      <c r="G105" s="61"/>
      <c r="H105" s="62"/>
      <c r="I105" s="63">
        <f t="shared" si="2"/>
        <v>0</v>
      </c>
      <c r="J105" s="61"/>
      <c r="K105" s="62">
        <v>1725600</v>
      </c>
      <c r="L105" s="63">
        <f t="shared" si="3"/>
        <v>1725600</v>
      </c>
    </row>
    <row r="106" spans="1:12" ht="12.75" customHeight="1">
      <c r="A106" s="191" t="s">
        <v>304</v>
      </c>
      <c r="B106" s="192"/>
      <c r="C106" s="192"/>
      <c r="D106" s="192"/>
      <c r="E106" s="193"/>
      <c r="F106" s="13">
        <v>98</v>
      </c>
      <c r="G106" s="61"/>
      <c r="H106" s="62">
        <v>23427000</v>
      </c>
      <c r="I106" s="63">
        <f t="shared" si="2"/>
        <v>23427000</v>
      </c>
      <c r="J106" s="61"/>
      <c r="K106" s="62">
        <v>37827000</v>
      </c>
      <c r="L106" s="63">
        <f t="shared" si="3"/>
        <v>37827000</v>
      </c>
    </row>
    <row r="107" spans="1:12" ht="33" customHeight="1">
      <c r="A107" s="194" t="s">
        <v>305</v>
      </c>
      <c r="B107" s="195"/>
      <c r="C107" s="195"/>
      <c r="D107" s="192"/>
      <c r="E107" s="193"/>
      <c r="F107" s="13">
        <v>99</v>
      </c>
      <c r="G107" s="61">
        <v>16320626.68</v>
      </c>
      <c r="H107" s="62"/>
      <c r="I107" s="63">
        <f t="shared" si="2"/>
        <v>16320626.68</v>
      </c>
      <c r="J107" s="61">
        <v>11425214.32</v>
      </c>
      <c r="K107" s="62"/>
      <c r="L107" s="63">
        <f t="shared" si="3"/>
        <v>11425214.32</v>
      </c>
    </row>
    <row r="108" spans="1:12" ht="12.75" customHeight="1">
      <c r="A108" s="194" t="s">
        <v>186</v>
      </c>
      <c r="B108" s="195"/>
      <c r="C108" s="195"/>
      <c r="D108" s="192"/>
      <c r="E108" s="193"/>
      <c r="F108" s="13">
        <v>100</v>
      </c>
      <c r="G108" s="64">
        <f>SUM(G109:G110)</f>
        <v>2443980</v>
      </c>
      <c r="H108" s="65">
        <f>SUM(H109:H110)</f>
        <v>80050105.34</v>
      </c>
      <c r="I108" s="63">
        <f t="shared" si="2"/>
        <v>82494085.34</v>
      </c>
      <c r="J108" s="64">
        <f>SUM(J109:J110)</f>
        <v>14943980</v>
      </c>
      <c r="K108" s="65">
        <f>SUM(K109:K110)</f>
        <v>87584755.73</v>
      </c>
      <c r="L108" s="63">
        <f t="shared" si="3"/>
        <v>102528735.73</v>
      </c>
    </row>
    <row r="109" spans="1:12" ht="12.75" customHeight="1">
      <c r="A109" s="191" t="s">
        <v>245</v>
      </c>
      <c r="B109" s="192"/>
      <c r="C109" s="192"/>
      <c r="D109" s="192"/>
      <c r="E109" s="193"/>
      <c r="F109" s="13">
        <v>101</v>
      </c>
      <c r="G109" s="61">
        <v>2443980</v>
      </c>
      <c r="H109" s="62">
        <v>78169724.55</v>
      </c>
      <c r="I109" s="63">
        <f t="shared" si="2"/>
        <v>80613704.55</v>
      </c>
      <c r="J109" s="61">
        <v>14943980</v>
      </c>
      <c r="K109" s="62">
        <v>85704374.94</v>
      </c>
      <c r="L109" s="63">
        <f t="shared" si="3"/>
        <v>100648354.94</v>
      </c>
    </row>
    <row r="110" spans="1:12" ht="12.75" customHeight="1">
      <c r="A110" s="191" t="s">
        <v>246</v>
      </c>
      <c r="B110" s="192"/>
      <c r="C110" s="192"/>
      <c r="D110" s="192"/>
      <c r="E110" s="193"/>
      <c r="F110" s="13">
        <v>102</v>
      </c>
      <c r="G110" s="61"/>
      <c r="H110" s="62">
        <v>1880380.79</v>
      </c>
      <c r="I110" s="63">
        <f t="shared" si="2"/>
        <v>1880380.79</v>
      </c>
      <c r="J110" s="61"/>
      <c r="K110" s="62">
        <v>1880380.79</v>
      </c>
      <c r="L110" s="63">
        <f t="shared" si="3"/>
        <v>1880380.79</v>
      </c>
    </row>
    <row r="111" spans="1:12" ht="12.75" customHeight="1">
      <c r="A111" s="194" t="s">
        <v>187</v>
      </c>
      <c r="B111" s="195"/>
      <c r="C111" s="195"/>
      <c r="D111" s="192"/>
      <c r="E111" s="193"/>
      <c r="F111" s="13">
        <v>103</v>
      </c>
      <c r="G111" s="64">
        <f>SUM(G112:G113)</f>
        <v>0</v>
      </c>
      <c r="H111" s="65">
        <f>SUM(H112:H113)</f>
        <v>128204749.66999999</v>
      </c>
      <c r="I111" s="63">
        <f t="shared" si="2"/>
        <v>128204749.66999999</v>
      </c>
      <c r="J111" s="64">
        <f>SUM(J112:J113)</f>
        <v>0</v>
      </c>
      <c r="K111" s="65">
        <f>SUM(K112:K113)</f>
        <v>131432737.02</v>
      </c>
      <c r="L111" s="63">
        <f t="shared" si="3"/>
        <v>131432737.02</v>
      </c>
    </row>
    <row r="112" spans="1:12" ht="12.75" customHeight="1">
      <c r="A112" s="191" t="s">
        <v>247</v>
      </c>
      <c r="B112" s="192"/>
      <c r="C112" s="192"/>
      <c r="D112" s="192"/>
      <c r="E112" s="193"/>
      <c r="F112" s="13">
        <v>104</v>
      </c>
      <c r="G112" s="61"/>
      <c r="H112" s="62">
        <v>121789319.32</v>
      </c>
      <c r="I112" s="63">
        <f t="shared" si="2"/>
        <v>121789319.32</v>
      </c>
      <c r="J112" s="61"/>
      <c r="K112" s="62">
        <v>120451739.8</v>
      </c>
      <c r="L112" s="63">
        <f t="shared" si="3"/>
        <v>120451739.8</v>
      </c>
    </row>
    <row r="113" spans="1:12" ht="12.75" customHeight="1">
      <c r="A113" s="191" t="s">
        <v>248</v>
      </c>
      <c r="B113" s="192"/>
      <c r="C113" s="192"/>
      <c r="D113" s="192"/>
      <c r="E113" s="193"/>
      <c r="F113" s="13">
        <v>105</v>
      </c>
      <c r="G113" s="61"/>
      <c r="H113" s="62">
        <v>6415430.35</v>
      </c>
      <c r="I113" s="63">
        <f t="shared" si="2"/>
        <v>6415430.35</v>
      </c>
      <c r="J113" s="61">
        <v>0</v>
      </c>
      <c r="K113" s="62">
        <v>10980997.22</v>
      </c>
      <c r="L113" s="63">
        <f t="shared" si="3"/>
        <v>10980997.22</v>
      </c>
    </row>
    <row r="114" spans="1:12" ht="12.75" customHeight="1">
      <c r="A114" s="194" t="s">
        <v>306</v>
      </c>
      <c r="B114" s="195"/>
      <c r="C114" s="195"/>
      <c r="D114" s="192"/>
      <c r="E114" s="193"/>
      <c r="F114" s="13">
        <v>106</v>
      </c>
      <c r="G114" s="61"/>
      <c r="H114" s="62"/>
      <c r="I114" s="63">
        <f t="shared" si="2"/>
        <v>0</v>
      </c>
      <c r="J114" s="61"/>
      <c r="K114" s="62"/>
      <c r="L114" s="63">
        <f t="shared" si="3"/>
        <v>0</v>
      </c>
    </row>
    <row r="115" spans="1:12" ht="12.75" customHeight="1">
      <c r="A115" s="194" t="s">
        <v>188</v>
      </c>
      <c r="B115" s="195"/>
      <c r="C115" s="195"/>
      <c r="D115" s="192"/>
      <c r="E115" s="193"/>
      <c r="F115" s="13">
        <v>107</v>
      </c>
      <c r="G115" s="64">
        <f>SUM(G116:G118)</f>
        <v>0</v>
      </c>
      <c r="H115" s="65">
        <f>SUM(H116:H118)</f>
        <v>105192.95</v>
      </c>
      <c r="I115" s="63">
        <f t="shared" si="2"/>
        <v>105192.95</v>
      </c>
      <c r="J115" s="64">
        <f>SUM(J116:J118)</f>
        <v>0</v>
      </c>
      <c r="K115" s="65">
        <f>SUM(K116:K118)</f>
        <v>50085477.97</v>
      </c>
      <c r="L115" s="63">
        <f t="shared" si="3"/>
        <v>50085477.97</v>
      </c>
    </row>
    <row r="116" spans="1:12" ht="12.75" customHeight="1">
      <c r="A116" s="191" t="s">
        <v>230</v>
      </c>
      <c r="B116" s="192"/>
      <c r="C116" s="192"/>
      <c r="D116" s="192"/>
      <c r="E116" s="193"/>
      <c r="F116" s="13">
        <v>108</v>
      </c>
      <c r="G116" s="61"/>
      <c r="H116" s="62">
        <v>105192.95</v>
      </c>
      <c r="I116" s="63">
        <f t="shared" si="2"/>
        <v>105192.95</v>
      </c>
      <c r="J116" s="61"/>
      <c r="K116" s="62">
        <v>50085477.97</v>
      </c>
      <c r="L116" s="63">
        <f t="shared" si="3"/>
        <v>50085477.97</v>
      </c>
    </row>
    <row r="117" spans="1:12" ht="12.75" customHeight="1">
      <c r="A117" s="191" t="s">
        <v>231</v>
      </c>
      <c r="B117" s="192"/>
      <c r="C117" s="192"/>
      <c r="D117" s="192"/>
      <c r="E117" s="193"/>
      <c r="F117" s="13">
        <v>109</v>
      </c>
      <c r="G117" s="61"/>
      <c r="H117" s="62"/>
      <c r="I117" s="63">
        <f t="shared" si="2"/>
        <v>0</v>
      </c>
      <c r="J117" s="61"/>
      <c r="K117" s="62"/>
      <c r="L117" s="63">
        <f t="shared" si="3"/>
        <v>0</v>
      </c>
    </row>
    <row r="118" spans="1:12" ht="12.75" customHeight="1">
      <c r="A118" s="191" t="s">
        <v>232</v>
      </c>
      <c r="B118" s="192"/>
      <c r="C118" s="192"/>
      <c r="D118" s="192"/>
      <c r="E118" s="193"/>
      <c r="F118" s="13">
        <v>110</v>
      </c>
      <c r="G118" s="61"/>
      <c r="H118" s="62"/>
      <c r="I118" s="63">
        <f t="shared" si="2"/>
        <v>0</v>
      </c>
      <c r="J118" s="61"/>
      <c r="K118" s="62"/>
      <c r="L118" s="63">
        <f t="shared" si="3"/>
        <v>0</v>
      </c>
    </row>
    <row r="119" spans="1:12" ht="12.75" customHeight="1">
      <c r="A119" s="194" t="s">
        <v>189</v>
      </c>
      <c r="B119" s="195"/>
      <c r="C119" s="195"/>
      <c r="D119" s="192"/>
      <c r="E119" s="193"/>
      <c r="F119" s="13">
        <v>111</v>
      </c>
      <c r="G119" s="64">
        <f>SUM(G120:G123)</f>
        <v>1258485.8499999999</v>
      </c>
      <c r="H119" s="65">
        <f>SUM(H120:H123)</f>
        <v>189444059.62</v>
      </c>
      <c r="I119" s="63">
        <f t="shared" si="2"/>
        <v>190702545.47</v>
      </c>
      <c r="J119" s="64">
        <f>SUM(J120:J123)</f>
        <v>2206096.6599999997</v>
      </c>
      <c r="K119" s="65">
        <f>SUM(K120:K123)</f>
        <v>185926488.38</v>
      </c>
      <c r="L119" s="63">
        <f t="shared" si="3"/>
        <v>188132585.04</v>
      </c>
    </row>
    <row r="120" spans="1:12" ht="12.75" customHeight="1">
      <c r="A120" s="191" t="s">
        <v>233</v>
      </c>
      <c r="B120" s="192"/>
      <c r="C120" s="192"/>
      <c r="D120" s="192"/>
      <c r="E120" s="193"/>
      <c r="F120" s="13">
        <v>112</v>
      </c>
      <c r="G120" s="61">
        <v>1223389.39</v>
      </c>
      <c r="H120" s="62">
        <v>96882453.51</v>
      </c>
      <c r="I120" s="63">
        <f t="shared" si="2"/>
        <v>98105842.9</v>
      </c>
      <c r="J120" s="61">
        <v>2099551.37</v>
      </c>
      <c r="K120" s="62">
        <v>81632589.75</v>
      </c>
      <c r="L120" s="63">
        <f t="shared" si="3"/>
        <v>83732141.12</v>
      </c>
    </row>
    <row r="121" spans="1:12" ht="12.75" customHeight="1">
      <c r="A121" s="191" t="s">
        <v>234</v>
      </c>
      <c r="B121" s="192"/>
      <c r="C121" s="192"/>
      <c r="D121" s="192"/>
      <c r="E121" s="193"/>
      <c r="F121" s="13">
        <v>113</v>
      </c>
      <c r="G121" s="61">
        <v>1693.02</v>
      </c>
      <c r="H121" s="62">
        <v>5602704.23</v>
      </c>
      <c r="I121" s="63">
        <f t="shared" si="2"/>
        <v>5604397.25</v>
      </c>
      <c r="J121" s="61">
        <v>3195.76</v>
      </c>
      <c r="K121" s="62">
        <v>17952945.31</v>
      </c>
      <c r="L121" s="63">
        <f t="shared" si="3"/>
        <v>17956141.07</v>
      </c>
    </row>
    <row r="122" spans="1:12" ht="12.75" customHeight="1">
      <c r="A122" s="191" t="s">
        <v>235</v>
      </c>
      <c r="B122" s="192"/>
      <c r="C122" s="192"/>
      <c r="D122" s="192"/>
      <c r="E122" s="193"/>
      <c r="F122" s="13">
        <v>114</v>
      </c>
      <c r="G122" s="61"/>
      <c r="H122" s="62"/>
      <c r="I122" s="63">
        <f t="shared" si="2"/>
        <v>0</v>
      </c>
      <c r="J122" s="61"/>
      <c r="K122" s="62"/>
      <c r="L122" s="63">
        <f t="shared" si="3"/>
        <v>0</v>
      </c>
    </row>
    <row r="123" spans="1:12" ht="12.75" customHeight="1">
      <c r="A123" s="191" t="s">
        <v>236</v>
      </c>
      <c r="B123" s="192"/>
      <c r="C123" s="192"/>
      <c r="D123" s="192"/>
      <c r="E123" s="193"/>
      <c r="F123" s="13">
        <v>115</v>
      </c>
      <c r="G123" s="61">
        <v>33403.44</v>
      </c>
      <c r="H123" s="62">
        <v>86958901.88</v>
      </c>
      <c r="I123" s="63">
        <f t="shared" si="2"/>
        <v>86992305.32</v>
      </c>
      <c r="J123" s="61">
        <v>103349.53</v>
      </c>
      <c r="K123" s="62">
        <v>86340953.32</v>
      </c>
      <c r="L123" s="63">
        <f t="shared" si="3"/>
        <v>86444302.85</v>
      </c>
    </row>
    <row r="124" spans="1:12" ht="26.25" customHeight="1">
      <c r="A124" s="194" t="s">
        <v>190</v>
      </c>
      <c r="B124" s="195"/>
      <c r="C124" s="195"/>
      <c r="D124" s="192"/>
      <c r="E124" s="193"/>
      <c r="F124" s="13">
        <v>116</v>
      </c>
      <c r="G124" s="64">
        <f>SUM(G125:G126)</f>
        <v>20929.08</v>
      </c>
      <c r="H124" s="65">
        <f>SUM(H125:H126)</f>
        <v>34581470.9</v>
      </c>
      <c r="I124" s="63">
        <f t="shared" si="2"/>
        <v>34602399.98</v>
      </c>
      <c r="J124" s="64">
        <f>SUM(J125:J126)</f>
        <v>1846411.13</v>
      </c>
      <c r="K124" s="65">
        <f>SUM(K125:K126)</f>
        <v>197174847</v>
      </c>
      <c r="L124" s="63">
        <f t="shared" si="3"/>
        <v>199021258.13</v>
      </c>
    </row>
    <row r="125" spans="1:12" ht="12.75" customHeight="1">
      <c r="A125" s="191" t="s">
        <v>237</v>
      </c>
      <c r="B125" s="192"/>
      <c r="C125" s="192"/>
      <c r="D125" s="192"/>
      <c r="E125" s="193"/>
      <c r="F125" s="13">
        <v>117</v>
      </c>
      <c r="G125" s="61"/>
      <c r="H125" s="62"/>
      <c r="I125" s="63">
        <f t="shared" si="2"/>
        <v>0</v>
      </c>
      <c r="J125" s="61"/>
      <c r="K125" s="62"/>
      <c r="L125" s="63">
        <f t="shared" si="3"/>
        <v>0</v>
      </c>
    </row>
    <row r="126" spans="1:12" ht="12.75" customHeight="1">
      <c r="A126" s="191" t="s">
        <v>238</v>
      </c>
      <c r="B126" s="192"/>
      <c r="C126" s="192"/>
      <c r="D126" s="192"/>
      <c r="E126" s="193"/>
      <c r="F126" s="13">
        <v>118</v>
      </c>
      <c r="G126" s="61">
        <v>20929.08</v>
      </c>
      <c r="H126" s="62">
        <v>34581470.9</v>
      </c>
      <c r="I126" s="63">
        <f t="shared" si="2"/>
        <v>34602399.98</v>
      </c>
      <c r="J126" s="61">
        <v>1846411.13</v>
      </c>
      <c r="K126" s="62">
        <v>197174847</v>
      </c>
      <c r="L126" s="63">
        <f t="shared" si="3"/>
        <v>199021258.13</v>
      </c>
    </row>
    <row r="127" spans="1:12" ht="12.75" customHeight="1">
      <c r="A127" s="194" t="s">
        <v>191</v>
      </c>
      <c r="B127" s="195"/>
      <c r="C127" s="195"/>
      <c r="D127" s="192"/>
      <c r="E127" s="193"/>
      <c r="F127" s="13">
        <v>119</v>
      </c>
      <c r="G127" s="64">
        <f>G79+G99+G100+G107+G108+G111+G114+G115+G119+G124</f>
        <v>1991611542.9099996</v>
      </c>
      <c r="H127" s="65">
        <f>H79+H99+H100+H107+H108+H111+H114+H115+H119+H124</f>
        <v>5808141817.449999</v>
      </c>
      <c r="I127" s="63">
        <f t="shared" si="2"/>
        <v>7799753360.359999</v>
      </c>
      <c r="J127" s="64">
        <f>J79+J99+J100+J107+J108+J111+J114+J115+J119+J124</f>
        <v>2113557713.2600005</v>
      </c>
      <c r="K127" s="65">
        <f>K79+K99+K100+K107+K108+K111+K114+K115+K119+K124</f>
        <v>6041412280.39</v>
      </c>
      <c r="L127" s="63">
        <f t="shared" si="3"/>
        <v>8154969993.650001</v>
      </c>
    </row>
    <row r="128" spans="1:12" ht="12.75" customHeight="1">
      <c r="A128" s="202" t="s">
        <v>35</v>
      </c>
      <c r="B128" s="203"/>
      <c r="C128" s="203"/>
      <c r="D128" s="204"/>
      <c r="E128" s="205"/>
      <c r="F128" s="15">
        <v>120</v>
      </c>
      <c r="G128" s="73"/>
      <c r="H128" s="74">
        <v>670302250.02</v>
      </c>
      <c r="I128" s="70">
        <f t="shared" si="2"/>
        <v>670302250.02</v>
      </c>
      <c r="J128" s="73"/>
      <c r="K128" s="74">
        <v>1050374591.47</v>
      </c>
      <c r="L128" s="70">
        <f t="shared" si="3"/>
        <v>1050374591.47</v>
      </c>
    </row>
    <row r="129" spans="1:12" ht="12.75">
      <c r="A129" s="206" t="s">
        <v>57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8"/>
    </row>
    <row r="130" spans="1:12" ht="12.75" customHeight="1">
      <c r="A130" s="209" t="s">
        <v>58</v>
      </c>
      <c r="B130" s="210"/>
      <c r="C130" s="210"/>
      <c r="D130" s="210"/>
      <c r="E130" s="210"/>
      <c r="F130" s="12">
        <v>121</v>
      </c>
      <c r="G130" s="10">
        <f>SUM(G131:G132)</f>
        <v>0</v>
      </c>
      <c r="H130" s="11">
        <f>SUM(H131:H132)</f>
        <v>0</v>
      </c>
      <c r="I130" s="7">
        <f>G130+H130</f>
        <v>0</v>
      </c>
      <c r="J130" s="10">
        <f>SUM(J131:J132)</f>
        <v>0</v>
      </c>
      <c r="K130" s="11">
        <f>SUM(K131:K132)</f>
        <v>0</v>
      </c>
      <c r="L130" s="7">
        <f>J130+K130</f>
        <v>0</v>
      </c>
    </row>
    <row r="131" spans="1:12" ht="12.75" customHeight="1">
      <c r="A131" s="196" t="s">
        <v>100</v>
      </c>
      <c r="B131" s="197"/>
      <c r="C131" s="197"/>
      <c r="D131" s="197"/>
      <c r="E131" s="198"/>
      <c r="F131" s="13">
        <v>122</v>
      </c>
      <c r="G131" s="3"/>
      <c r="H131" s="4"/>
      <c r="I131" s="8">
        <f>G131+H131</f>
        <v>0</v>
      </c>
      <c r="J131" s="3"/>
      <c r="K131" s="43"/>
      <c r="L131" s="8">
        <f>J131+K131</f>
        <v>0</v>
      </c>
    </row>
    <row r="132" spans="1:12" ht="12.75" customHeight="1">
      <c r="A132" s="199" t="s">
        <v>101</v>
      </c>
      <c r="B132" s="200"/>
      <c r="C132" s="200"/>
      <c r="D132" s="200"/>
      <c r="E132" s="201"/>
      <c r="F132" s="14">
        <v>123</v>
      </c>
      <c r="G132" s="5"/>
      <c r="H132" s="6"/>
      <c r="I132" s="9">
        <f>G132+H132</f>
        <v>0</v>
      </c>
      <c r="J132" s="5"/>
      <c r="K132" s="6"/>
      <c r="L132" s="9">
        <f>J132+K132</f>
        <v>0</v>
      </c>
    </row>
    <row r="133" spans="1:12" ht="12.75">
      <c r="A133" s="320" t="s">
        <v>102</v>
      </c>
      <c r="B133" s="321"/>
      <c r="C133" s="321"/>
      <c r="D133" s="321"/>
      <c r="E133" s="321"/>
      <c r="F133" s="321"/>
      <c r="G133" s="321"/>
      <c r="H133" s="322"/>
      <c r="I133" s="322"/>
      <c r="J133" s="322"/>
      <c r="K133" s="323"/>
      <c r="L133" s="323"/>
    </row>
    <row r="134" spans="1:12" ht="12.75">
      <c r="A134" s="307"/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</row>
    <row r="135" spans="1:12" ht="12.75">
      <c r="A135" s="307"/>
      <c r="B135" s="307"/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</row>
    <row r="136" spans="1:12" ht="12.75">
      <c r="A136" s="307"/>
      <c r="B136" s="307"/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</row>
  </sheetData>
  <sheetProtection/>
  <mergeCells count="135">
    <mergeCell ref="A1:K1"/>
    <mergeCell ref="A2:K2"/>
    <mergeCell ref="J4:L4"/>
    <mergeCell ref="A6:E6"/>
    <mergeCell ref="K3:L3"/>
    <mergeCell ref="F3:G3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38:E3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130 I8 G39:H56 I79:J80 J81:J99 I119:J119 J120:J128" formula="1"/>
    <ignoredError sqref="I9:I37 I39:I57 I58:I77 I81:I99 J100:J102 I100:I102 I108:J118 I120:I128" formula="1" formulaRange="1"/>
    <ignoredError sqref="I38:J38 J37 J57 J39:J56 I103:I105 G106:K107 G100:H102 K100:K102 G103:H105 J103:K105 G108:H118 K108:K1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SheetLayoutView="110" zoomScalePageLayoutView="0" workbookViewId="0" topLeftCell="A39">
      <selection activeCell="A57" sqref="A57:L100"/>
    </sheetView>
  </sheetViews>
  <sheetFormatPr defaultColWidth="9.140625" defaultRowHeight="12.75"/>
  <sheetData>
    <row r="1" spans="1:12" ht="15.75">
      <c r="A1" s="242" t="s">
        <v>209</v>
      </c>
      <c r="B1" s="243"/>
      <c r="C1" s="243"/>
      <c r="D1" s="243"/>
      <c r="E1" s="243"/>
      <c r="F1" s="243"/>
      <c r="G1" s="243"/>
      <c r="H1" s="244"/>
      <c r="I1" s="244"/>
      <c r="J1" s="245"/>
      <c r="K1" s="30"/>
      <c r="L1" s="31"/>
    </row>
    <row r="2" spans="1:12" ht="12.75">
      <c r="A2" s="300" t="s">
        <v>395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2.75">
      <c r="A3" s="301"/>
      <c r="B3" s="302"/>
      <c r="C3" s="302"/>
      <c r="D3" s="303"/>
      <c r="E3" s="303"/>
      <c r="F3" s="303"/>
      <c r="G3" s="303"/>
      <c r="H3" s="303"/>
      <c r="I3" s="304"/>
      <c r="J3" s="304"/>
      <c r="K3" s="305" t="s">
        <v>61</v>
      </c>
      <c r="L3" s="305"/>
    </row>
    <row r="4" spans="1:12" ht="12.75" customHeight="1">
      <c r="A4" s="220" t="s">
        <v>2</v>
      </c>
      <c r="B4" s="221"/>
      <c r="C4" s="221"/>
      <c r="D4" s="221"/>
      <c r="E4" s="222"/>
      <c r="F4" s="226" t="s">
        <v>228</v>
      </c>
      <c r="G4" s="228" t="s">
        <v>260</v>
      </c>
      <c r="H4" s="229"/>
      <c r="I4" s="230"/>
      <c r="J4" s="228" t="s">
        <v>261</v>
      </c>
      <c r="K4" s="229"/>
      <c r="L4" s="230"/>
    </row>
    <row r="5" spans="1:12" ht="13.5" thickBot="1">
      <c r="A5" s="223"/>
      <c r="B5" s="224"/>
      <c r="C5" s="224"/>
      <c r="D5" s="224"/>
      <c r="E5" s="225"/>
      <c r="F5" s="227"/>
      <c r="G5" s="23" t="s">
        <v>369</v>
      </c>
      <c r="H5" s="24" t="s">
        <v>370</v>
      </c>
      <c r="I5" s="25" t="s">
        <v>371</v>
      </c>
      <c r="J5" s="23" t="s">
        <v>369</v>
      </c>
      <c r="K5" s="24" t="s">
        <v>370</v>
      </c>
      <c r="L5" s="25" t="s">
        <v>371</v>
      </c>
    </row>
    <row r="6" spans="1:12" ht="12.75">
      <c r="A6" s="233">
        <v>1</v>
      </c>
      <c r="B6" s="234"/>
      <c r="C6" s="234"/>
      <c r="D6" s="234"/>
      <c r="E6" s="235"/>
      <c r="F6" s="26">
        <v>2</v>
      </c>
      <c r="G6" s="27">
        <v>3</v>
      </c>
      <c r="H6" s="28">
        <v>4</v>
      </c>
      <c r="I6" s="29" t="s">
        <v>59</v>
      </c>
      <c r="J6" s="27">
        <v>6</v>
      </c>
      <c r="K6" s="28">
        <v>7</v>
      </c>
      <c r="L6" s="29" t="s">
        <v>60</v>
      </c>
    </row>
    <row r="7" spans="1:12" ht="12.75" customHeight="1">
      <c r="A7" s="239" t="s">
        <v>103</v>
      </c>
      <c r="B7" s="240"/>
      <c r="C7" s="240"/>
      <c r="D7" s="240"/>
      <c r="E7" s="241"/>
      <c r="F7" s="12">
        <v>124</v>
      </c>
      <c r="G7" s="58">
        <f>SUM(G8:G15)</f>
        <v>341703274.01</v>
      </c>
      <c r="H7" s="59">
        <f>SUM(H8:H15)</f>
        <v>1988004618.82</v>
      </c>
      <c r="I7" s="60">
        <f aca="true" t="shared" si="0" ref="I7:I70">G7+H7</f>
        <v>2329707892.83</v>
      </c>
      <c r="J7" s="58">
        <f>SUM(J8:J15)</f>
        <v>363930271.41</v>
      </c>
      <c r="K7" s="59">
        <f>SUM(K8:K15)</f>
        <v>1943918728.6900003</v>
      </c>
      <c r="L7" s="60">
        <f>J7+K7</f>
        <v>2307849000.1000004</v>
      </c>
    </row>
    <row r="8" spans="1:12" ht="12.75" customHeight="1">
      <c r="A8" s="238" t="s">
        <v>201</v>
      </c>
      <c r="B8" s="236"/>
      <c r="C8" s="236"/>
      <c r="D8" s="236"/>
      <c r="E8" s="237"/>
      <c r="F8" s="13">
        <v>125</v>
      </c>
      <c r="G8" s="61">
        <v>341732077.97</v>
      </c>
      <c r="H8" s="62">
        <v>2447128712.07</v>
      </c>
      <c r="I8" s="63">
        <f t="shared" si="0"/>
        <v>2788860790.04</v>
      </c>
      <c r="J8" s="61">
        <v>363819427.42</v>
      </c>
      <c r="K8" s="62">
        <v>2343874377.46</v>
      </c>
      <c r="L8" s="63">
        <f aca="true" t="shared" si="1" ref="L8:L71">J8+K8</f>
        <v>2707693804.88</v>
      </c>
    </row>
    <row r="9" spans="1:12" ht="12.75" customHeight="1">
      <c r="A9" s="238" t="s">
        <v>202</v>
      </c>
      <c r="B9" s="236"/>
      <c r="C9" s="236"/>
      <c r="D9" s="236"/>
      <c r="E9" s="237"/>
      <c r="F9" s="13">
        <v>126</v>
      </c>
      <c r="G9" s="61"/>
      <c r="H9" s="62">
        <v>3920226.2</v>
      </c>
      <c r="I9" s="63">
        <f t="shared" si="0"/>
        <v>3920226.2</v>
      </c>
      <c r="J9" s="61"/>
      <c r="K9" s="62"/>
      <c r="L9" s="63">
        <f t="shared" si="1"/>
        <v>0</v>
      </c>
    </row>
    <row r="10" spans="1:12" ht="25.5" customHeight="1">
      <c r="A10" s="238" t="s">
        <v>203</v>
      </c>
      <c r="B10" s="236"/>
      <c r="C10" s="236"/>
      <c r="D10" s="236"/>
      <c r="E10" s="237"/>
      <c r="F10" s="13">
        <v>127</v>
      </c>
      <c r="G10" s="61"/>
      <c r="H10" s="62">
        <v>-66048930.08</v>
      </c>
      <c r="I10" s="63">
        <f t="shared" si="0"/>
        <v>-66048930.08</v>
      </c>
      <c r="J10" s="61"/>
      <c r="K10" s="62">
        <v>-52173832.35</v>
      </c>
      <c r="L10" s="63">
        <f t="shared" si="1"/>
        <v>-52173832.35</v>
      </c>
    </row>
    <row r="11" spans="1:12" ht="12.75" customHeight="1">
      <c r="A11" s="238" t="s">
        <v>204</v>
      </c>
      <c r="B11" s="236"/>
      <c r="C11" s="236"/>
      <c r="D11" s="236"/>
      <c r="E11" s="237"/>
      <c r="F11" s="13">
        <v>128</v>
      </c>
      <c r="G11" s="61">
        <v>-282572.45</v>
      </c>
      <c r="H11" s="62">
        <v>-406688731.63</v>
      </c>
      <c r="I11" s="63">
        <f t="shared" si="0"/>
        <v>-406971304.08</v>
      </c>
      <c r="J11" s="61">
        <v>-222024.14</v>
      </c>
      <c r="K11" s="62">
        <v>-377743980.99</v>
      </c>
      <c r="L11" s="63">
        <f t="shared" si="1"/>
        <v>-377966005.13</v>
      </c>
    </row>
    <row r="12" spans="1:12" ht="12.75" customHeight="1">
      <c r="A12" s="238" t="s">
        <v>205</v>
      </c>
      <c r="B12" s="236"/>
      <c r="C12" s="236"/>
      <c r="D12" s="236"/>
      <c r="E12" s="237"/>
      <c r="F12" s="13">
        <v>129</v>
      </c>
      <c r="G12" s="61"/>
      <c r="H12" s="62">
        <v>-4304246.8</v>
      </c>
      <c r="I12" s="63">
        <f t="shared" si="0"/>
        <v>-4304246.8</v>
      </c>
      <c r="J12" s="61"/>
      <c r="K12" s="62">
        <v>-3950575.62</v>
      </c>
      <c r="L12" s="63">
        <f t="shared" si="1"/>
        <v>-3950575.62</v>
      </c>
    </row>
    <row r="13" spans="1:12" ht="12.75" customHeight="1">
      <c r="A13" s="238" t="s">
        <v>206</v>
      </c>
      <c r="B13" s="236"/>
      <c r="C13" s="236"/>
      <c r="D13" s="236"/>
      <c r="E13" s="237"/>
      <c r="F13" s="13">
        <v>130</v>
      </c>
      <c r="G13" s="61">
        <v>253630.46</v>
      </c>
      <c r="H13" s="62">
        <v>21425918.34</v>
      </c>
      <c r="I13" s="63">
        <f t="shared" si="0"/>
        <v>21679548.8</v>
      </c>
      <c r="J13" s="61">
        <v>330351.68</v>
      </c>
      <c r="K13" s="62">
        <v>32907106.3</v>
      </c>
      <c r="L13" s="63">
        <f t="shared" si="1"/>
        <v>33237457.98</v>
      </c>
    </row>
    <row r="14" spans="1:12" ht="12.75" customHeight="1">
      <c r="A14" s="238" t="s">
        <v>207</v>
      </c>
      <c r="B14" s="236"/>
      <c r="C14" s="236"/>
      <c r="D14" s="236"/>
      <c r="E14" s="237"/>
      <c r="F14" s="13">
        <v>131</v>
      </c>
      <c r="G14" s="61">
        <v>138.03</v>
      </c>
      <c r="H14" s="62">
        <v>-7428329.28</v>
      </c>
      <c r="I14" s="63">
        <f t="shared" si="0"/>
        <v>-7428191.25</v>
      </c>
      <c r="J14" s="61">
        <v>2516.45</v>
      </c>
      <c r="K14" s="62">
        <v>1005633.89</v>
      </c>
      <c r="L14" s="63">
        <f t="shared" si="1"/>
        <v>1008150.34</v>
      </c>
    </row>
    <row r="15" spans="1:12" ht="12.75" customHeight="1">
      <c r="A15" s="238" t="s">
        <v>249</v>
      </c>
      <c r="B15" s="236"/>
      <c r="C15" s="236"/>
      <c r="D15" s="236"/>
      <c r="E15" s="237"/>
      <c r="F15" s="13">
        <v>132</v>
      </c>
      <c r="G15" s="61"/>
      <c r="H15" s="62"/>
      <c r="I15" s="63">
        <f t="shared" si="0"/>
        <v>0</v>
      </c>
      <c r="J15" s="61"/>
      <c r="K15" s="62"/>
      <c r="L15" s="63">
        <f t="shared" si="1"/>
        <v>0</v>
      </c>
    </row>
    <row r="16" spans="1:12" ht="24.75" customHeight="1">
      <c r="A16" s="196" t="s">
        <v>104</v>
      </c>
      <c r="B16" s="236"/>
      <c r="C16" s="236"/>
      <c r="D16" s="236"/>
      <c r="E16" s="237"/>
      <c r="F16" s="13">
        <v>133</v>
      </c>
      <c r="G16" s="64">
        <f>G17+G18+G22+G23+G24+G28+G29</f>
        <v>125955184.15</v>
      </c>
      <c r="H16" s="65">
        <f>H17+H18+H22+H23+H24+H28+H29</f>
        <v>304785234.03</v>
      </c>
      <c r="I16" s="63">
        <f t="shared" si="0"/>
        <v>430740418.17999995</v>
      </c>
      <c r="J16" s="64">
        <f>J17+J18+J22+J23+J24+J28+J29</f>
        <v>133576098.23</v>
      </c>
      <c r="K16" s="65">
        <f>K17+K18+K22+K23+K24+K28+K29</f>
        <v>275537192.82</v>
      </c>
      <c r="L16" s="63">
        <f t="shared" si="1"/>
        <v>409113291.05</v>
      </c>
    </row>
    <row r="17" spans="1:12" ht="19.5" customHeight="1">
      <c r="A17" s="238" t="s">
        <v>226</v>
      </c>
      <c r="B17" s="236"/>
      <c r="C17" s="236"/>
      <c r="D17" s="236"/>
      <c r="E17" s="237"/>
      <c r="F17" s="13">
        <v>134</v>
      </c>
      <c r="G17" s="61"/>
      <c r="H17" s="62">
        <v>34558009</v>
      </c>
      <c r="I17" s="63">
        <f t="shared" si="0"/>
        <v>34558009</v>
      </c>
      <c r="J17" s="61"/>
      <c r="K17" s="62">
        <v>61986202.17</v>
      </c>
      <c r="L17" s="63">
        <f t="shared" si="1"/>
        <v>61986202.17</v>
      </c>
    </row>
    <row r="18" spans="1:12" ht="26.25" customHeight="1">
      <c r="A18" s="238" t="s">
        <v>210</v>
      </c>
      <c r="B18" s="236"/>
      <c r="C18" s="236"/>
      <c r="D18" s="236"/>
      <c r="E18" s="237"/>
      <c r="F18" s="13">
        <v>135</v>
      </c>
      <c r="G18" s="64">
        <f>SUM(G19:G21)</f>
        <v>0</v>
      </c>
      <c r="H18" s="65">
        <f>SUM(H19:H21)</f>
        <v>62583072.35</v>
      </c>
      <c r="I18" s="63">
        <f t="shared" si="0"/>
        <v>62583072.35</v>
      </c>
      <c r="J18" s="64">
        <f>SUM(J19:J21)</f>
        <v>0</v>
      </c>
      <c r="K18" s="65">
        <f>SUM(K19:K21)</f>
        <v>40282144.519999996</v>
      </c>
      <c r="L18" s="63">
        <f t="shared" si="1"/>
        <v>40282144.519999996</v>
      </c>
    </row>
    <row r="19" spans="1:12" ht="12.75" customHeight="1">
      <c r="A19" s="238" t="s">
        <v>250</v>
      </c>
      <c r="B19" s="236"/>
      <c r="C19" s="236"/>
      <c r="D19" s="236"/>
      <c r="E19" s="237"/>
      <c r="F19" s="13">
        <v>136</v>
      </c>
      <c r="G19" s="61"/>
      <c r="H19" s="62">
        <v>6831290.17</v>
      </c>
      <c r="I19" s="63">
        <f t="shared" si="0"/>
        <v>6831290.17</v>
      </c>
      <c r="J19" s="61"/>
      <c r="K19" s="62">
        <v>23089485.9</v>
      </c>
      <c r="L19" s="63">
        <f t="shared" si="1"/>
        <v>23089485.9</v>
      </c>
    </row>
    <row r="20" spans="1:12" ht="24" customHeight="1">
      <c r="A20" s="238" t="s">
        <v>56</v>
      </c>
      <c r="B20" s="236"/>
      <c r="C20" s="236"/>
      <c r="D20" s="236"/>
      <c r="E20" s="237"/>
      <c r="F20" s="13">
        <v>137</v>
      </c>
      <c r="G20" s="61"/>
      <c r="H20" s="62">
        <v>55751782.18</v>
      </c>
      <c r="I20" s="63">
        <f t="shared" si="0"/>
        <v>55751782.18</v>
      </c>
      <c r="J20" s="61"/>
      <c r="K20" s="62">
        <v>17101150.14</v>
      </c>
      <c r="L20" s="63">
        <f t="shared" si="1"/>
        <v>17101150.14</v>
      </c>
    </row>
    <row r="21" spans="1:12" ht="12.75" customHeight="1">
      <c r="A21" s="238" t="s">
        <v>251</v>
      </c>
      <c r="B21" s="236"/>
      <c r="C21" s="236"/>
      <c r="D21" s="236"/>
      <c r="E21" s="237"/>
      <c r="F21" s="13">
        <v>138</v>
      </c>
      <c r="G21" s="61"/>
      <c r="H21" s="62"/>
      <c r="I21" s="63">
        <f t="shared" si="0"/>
        <v>0</v>
      </c>
      <c r="J21" s="61"/>
      <c r="K21" s="62">
        <v>91508.48</v>
      </c>
      <c r="L21" s="63">
        <f t="shared" si="1"/>
        <v>91508.48</v>
      </c>
    </row>
    <row r="22" spans="1:12" ht="12.75" customHeight="1">
      <c r="A22" s="238" t="s">
        <v>252</v>
      </c>
      <c r="B22" s="236"/>
      <c r="C22" s="236"/>
      <c r="D22" s="236"/>
      <c r="E22" s="237"/>
      <c r="F22" s="13">
        <v>139</v>
      </c>
      <c r="G22" s="61">
        <v>100482772.55</v>
      </c>
      <c r="H22" s="62">
        <v>127224864.46</v>
      </c>
      <c r="I22" s="63">
        <f t="shared" si="0"/>
        <v>227707637.01</v>
      </c>
      <c r="J22" s="61">
        <v>103208810.76</v>
      </c>
      <c r="K22" s="62">
        <v>117159940.26</v>
      </c>
      <c r="L22" s="63">
        <f t="shared" si="1"/>
        <v>220368751.02</v>
      </c>
    </row>
    <row r="23" spans="1:12" ht="20.25" customHeight="1">
      <c r="A23" s="238" t="s">
        <v>282</v>
      </c>
      <c r="B23" s="236"/>
      <c r="C23" s="236"/>
      <c r="D23" s="236"/>
      <c r="E23" s="237"/>
      <c r="F23" s="13">
        <v>140</v>
      </c>
      <c r="G23" s="61">
        <v>2460725.79</v>
      </c>
      <c r="H23" s="62">
        <v>2769591.23</v>
      </c>
      <c r="I23" s="63">
        <f t="shared" si="0"/>
        <v>5230317.02</v>
      </c>
      <c r="J23" s="61">
        <v>19173222.09</v>
      </c>
      <c r="K23" s="62">
        <v>17682020.57</v>
      </c>
      <c r="L23" s="63">
        <f t="shared" si="1"/>
        <v>36855242.66</v>
      </c>
    </row>
    <row r="24" spans="1:12" ht="19.5" customHeight="1">
      <c r="A24" s="238" t="s">
        <v>105</v>
      </c>
      <c r="B24" s="236"/>
      <c r="C24" s="236"/>
      <c r="D24" s="236"/>
      <c r="E24" s="237"/>
      <c r="F24" s="13">
        <v>141</v>
      </c>
      <c r="G24" s="64">
        <f>SUM(G25:G27)</f>
        <v>3081728.98</v>
      </c>
      <c r="H24" s="65">
        <f>SUM(H25:H27)</f>
        <v>5921986.640000001</v>
      </c>
      <c r="I24" s="63">
        <f t="shared" si="0"/>
        <v>9003715.620000001</v>
      </c>
      <c r="J24" s="64">
        <f>SUM(J25:J27)</f>
        <v>7126148.55</v>
      </c>
      <c r="K24" s="65">
        <f>SUM(K25:K27)</f>
        <v>5690301.12</v>
      </c>
      <c r="L24" s="63">
        <f t="shared" si="1"/>
        <v>12816449.67</v>
      </c>
    </row>
    <row r="25" spans="1:12" ht="12.75" customHeight="1">
      <c r="A25" s="238" t="s">
        <v>253</v>
      </c>
      <c r="B25" s="236"/>
      <c r="C25" s="236"/>
      <c r="D25" s="236"/>
      <c r="E25" s="237"/>
      <c r="F25" s="13">
        <v>142</v>
      </c>
      <c r="G25" s="61">
        <v>3081728.98</v>
      </c>
      <c r="H25" s="62">
        <v>4223430.28</v>
      </c>
      <c r="I25" s="63">
        <f t="shared" si="0"/>
        <v>7305159.26</v>
      </c>
      <c r="J25" s="61">
        <v>6064757.13</v>
      </c>
      <c r="K25" s="62">
        <v>4075683.57</v>
      </c>
      <c r="L25" s="63">
        <f t="shared" si="1"/>
        <v>10140440.7</v>
      </c>
    </row>
    <row r="26" spans="1:12" ht="12.75" customHeight="1">
      <c r="A26" s="238" t="s">
        <v>254</v>
      </c>
      <c r="B26" s="236"/>
      <c r="C26" s="236"/>
      <c r="D26" s="236"/>
      <c r="E26" s="237"/>
      <c r="F26" s="13">
        <v>143</v>
      </c>
      <c r="G26" s="61"/>
      <c r="H26" s="62">
        <v>1698556.36</v>
      </c>
      <c r="I26" s="63">
        <f t="shared" si="0"/>
        <v>1698556.36</v>
      </c>
      <c r="J26" s="61">
        <v>1061391.42</v>
      </c>
      <c r="K26" s="62">
        <v>1614617.55</v>
      </c>
      <c r="L26" s="63">
        <f t="shared" si="1"/>
        <v>2676008.9699999997</v>
      </c>
    </row>
    <row r="27" spans="1:12" ht="12.75" customHeight="1">
      <c r="A27" s="238" t="s">
        <v>9</v>
      </c>
      <c r="B27" s="236"/>
      <c r="C27" s="236"/>
      <c r="D27" s="236"/>
      <c r="E27" s="237"/>
      <c r="F27" s="13">
        <v>144</v>
      </c>
      <c r="G27" s="61"/>
      <c r="H27" s="62"/>
      <c r="I27" s="63">
        <f t="shared" si="0"/>
        <v>0</v>
      </c>
      <c r="J27" s="61"/>
      <c r="K27" s="62"/>
      <c r="L27" s="63">
        <f t="shared" si="1"/>
        <v>0</v>
      </c>
    </row>
    <row r="28" spans="1:12" ht="12.75" customHeight="1">
      <c r="A28" s="238" t="s">
        <v>10</v>
      </c>
      <c r="B28" s="236"/>
      <c r="C28" s="236"/>
      <c r="D28" s="236"/>
      <c r="E28" s="237"/>
      <c r="F28" s="13">
        <v>145</v>
      </c>
      <c r="G28" s="61">
        <v>19867051.59</v>
      </c>
      <c r="H28" s="62">
        <v>13086272.66</v>
      </c>
      <c r="I28" s="63">
        <f t="shared" si="0"/>
        <v>32953324.25</v>
      </c>
      <c r="J28" s="61">
        <v>3906396.91</v>
      </c>
      <c r="K28" s="62">
        <v>3029264.47</v>
      </c>
      <c r="L28" s="63">
        <f t="shared" si="1"/>
        <v>6935661.380000001</v>
      </c>
    </row>
    <row r="29" spans="1:12" ht="12.75" customHeight="1">
      <c r="A29" s="238" t="s">
        <v>11</v>
      </c>
      <c r="B29" s="236"/>
      <c r="C29" s="236"/>
      <c r="D29" s="236"/>
      <c r="E29" s="237"/>
      <c r="F29" s="13">
        <v>146</v>
      </c>
      <c r="G29" s="61">
        <v>62905.24</v>
      </c>
      <c r="H29" s="62">
        <v>58641437.69</v>
      </c>
      <c r="I29" s="63">
        <f t="shared" si="0"/>
        <v>58704342.93</v>
      </c>
      <c r="J29" s="61">
        <v>161519.92</v>
      </c>
      <c r="K29" s="62">
        <v>29707319.71</v>
      </c>
      <c r="L29" s="63">
        <f t="shared" si="1"/>
        <v>29868839.630000003</v>
      </c>
    </row>
    <row r="30" spans="1:12" ht="12.75" customHeight="1">
      <c r="A30" s="196" t="s">
        <v>12</v>
      </c>
      <c r="B30" s="236"/>
      <c r="C30" s="236"/>
      <c r="D30" s="236"/>
      <c r="E30" s="237"/>
      <c r="F30" s="13">
        <v>147</v>
      </c>
      <c r="G30" s="61">
        <v>69101.47</v>
      </c>
      <c r="H30" s="62">
        <v>24166257.16</v>
      </c>
      <c r="I30" s="63">
        <f t="shared" si="0"/>
        <v>24235358.63</v>
      </c>
      <c r="J30" s="61">
        <v>25900.79</v>
      </c>
      <c r="K30" s="62">
        <v>25335080.46</v>
      </c>
      <c r="L30" s="63">
        <f t="shared" si="1"/>
        <v>25360981.25</v>
      </c>
    </row>
    <row r="31" spans="1:12" ht="21.75" customHeight="1">
      <c r="A31" s="196" t="s">
        <v>13</v>
      </c>
      <c r="B31" s="236"/>
      <c r="C31" s="236"/>
      <c r="D31" s="236"/>
      <c r="E31" s="237"/>
      <c r="F31" s="13">
        <v>148</v>
      </c>
      <c r="G31" s="61">
        <v>108336.21</v>
      </c>
      <c r="H31" s="62">
        <v>15831247.83</v>
      </c>
      <c r="I31" s="63">
        <f t="shared" si="0"/>
        <v>15939584.040000001</v>
      </c>
      <c r="J31" s="61">
        <v>180376.56</v>
      </c>
      <c r="K31" s="62">
        <v>13958518.05</v>
      </c>
      <c r="L31" s="63">
        <f t="shared" si="1"/>
        <v>14138894.610000001</v>
      </c>
    </row>
    <row r="32" spans="1:12" ht="12.75" customHeight="1">
      <c r="A32" s="196" t="s">
        <v>14</v>
      </c>
      <c r="B32" s="236"/>
      <c r="C32" s="236"/>
      <c r="D32" s="236"/>
      <c r="E32" s="237"/>
      <c r="F32" s="13">
        <v>149</v>
      </c>
      <c r="G32" s="61">
        <v>1346297.11</v>
      </c>
      <c r="H32" s="62">
        <v>27522063.18</v>
      </c>
      <c r="I32" s="63">
        <f t="shared" si="0"/>
        <v>28868360.29</v>
      </c>
      <c r="J32" s="61">
        <v>627516.56</v>
      </c>
      <c r="K32" s="62">
        <v>38967738.18</v>
      </c>
      <c r="L32" s="63">
        <f t="shared" si="1"/>
        <v>39595254.74</v>
      </c>
    </row>
    <row r="33" spans="1:12" ht="12.75" customHeight="1">
      <c r="A33" s="196" t="s">
        <v>106</v>
      </c>
      <c r="B33" s="236"/>
      <c r="C33" s="236"/>
      <c r="D33" s="236"/>
      <c r="E33" s="237"/>
      <c r="F33" s="13">
        <v>150</v>
      </c>
      <c r="G33" s="64">
        <f>G34+G38</f>
        <v>-306871028.37</v>
      </c>
      <c r="H33" s="65">
        <f>H34+H38</f>
        <v>-1139989852.95</v>
      </c>
      <c r="I33" s="63">
        <f t="shared" si="0"/>
        <v>-1446860881.3200002</v>
      </c>
      <c r="J33" s="64">
        <f>J34+J38</f>
        <v>-256819307.12</v>
      </c>
      <c r="K33" s="65">
        <f>K34+K38</f>
        <v>-1126611376.51</v>
      </c>
      <c r="L33" s="63">
        <f t="shared" si="1"/>
        <v>-1383430683.63</v>
      </c>
    </row>
    <row r="34" spans="1:12" ht="12.75" customHeight="1">
      <c r="A34" s="238" t="s">
        <v>107</v>
      </c>
      <c r="B34" s="236"/>
      <c r="C34" s="236"/>
      <c r="D34" s="236"/>
      <c r="E34" s="237"/>
      <c r="F34" s="13">
        <v>151</v>
      </c>
      <c r="G34" s="64">
        <f>SUM(G35:G37)</f>
        <v>-313225334.69</v>
      </c>
      <c r="H34" s="65">
        <f>SUM(H35:H37)</f>
        <v>-1197308596.67</v>
      </c>
      <c r="I34" s="63">
        <f t="shared" si="0"/>
        <v>-1510533931.3600001</v>
      </c>
      <c r="J34" s="64">
        <f>SUM(J35:J37)</f>
        <v>-260364268.76</v>
      </c>
      <c r="K34" s="65">
        <f>SUM(K35:K37)</f>
        <v>-1131413594.03</v>
      </c>
      <c r="L34" s="63">
        <f t="shared" si="1"/>
        <v>-1391777862.79</v>
      </c>
    </row>
    <row r="35" spans="1:12" ht="12.75" customHeight="1">
      <c r="A35" s="238" t="s">
        <v>15</v>
      </c>
      <c r="B35" s="236"/>
      <c r="C35" s="236"/>
      <c r="D35" s="236"/>
      <c r="E35" s="237"/>
      <c r="F35" s="13">
        <v>152</v>
      </c>
      <c r="G35" s="61">
        <v>-313225334.69</v>
      </c>
      <c r="H35" s="62">
        <v>-1427832182.89</v>
      </c>
      <c r="I35" s="63">
        <f t="shared" si="0"/>
        <v>-1741057517.5800002</v>
      </c>
      <c r="J35" s="61">
        <v>-260364268.76</v>
      </c>
      <c r="K35" s="62">
        <v>-1340982733</v>
      </c>
      <c r="L35" s="63">
        <f t="shared" si="1"/>
        <v>-1601347001.76</v>
      </c>
    </row>
    <row r="36" spans="1:12" ht="12.75" customHeight="1">
      <c r="A36" s="238" t="s">
        <v>16</v>
      </c>
      <c r="B36" s="236"/>
      <c r="C36" s="236"/>
      <c r="D36" s="236"/>
      <c r="E36" s="237"/>
      <c r="F36" s="13">
        <v>153</v>
      </c>
      <c r="G36" s="61"/>
      <c r="H36" s="62">
        <v>-60092.97</v>
      </c>
      <c r="I36" s="63">
        <f t="shared" si="0"/>
        <v>-60092.97</v>
      </c>
      <c r="J36" s="61"/>
      <c r="K36" s="62"/>
      <c r="L36" s="63">
        <f t="shared" si="1"/>
        <v>0</v>
      </c>
    </row>
    <row r="37" spans="1:12" ht="12.75" customHeight="1">
      <c r="A37" s="238" t="s">
        <v>17</v>
      </c>
      <c r="B37" s="236"/>
      <c r="C37" s="236"/>
      <c r="D37" s="236"/>
      <c r="E37" s="237"/>
      <c r="F37" s="13">
        <v>154</v>
      </c>
      <c r="G37" s="61"/>
      <c r="H37" s="62">
        <v>230583679.19</v>
      </c>
      <c r="I37" s="63">
        <f t="shared" si="0"/>
        <v>230583679.19</v>
      </c>
      <c r="J37" s="61"/>
      <c r="K37" s="62">
        <v>209569138.97</v>
      </c>
      <c r="L37" s="63">
        <f t="shared" si="1"/>
        <v>209569138.97</v>
      </c>
    </row>
    <row r="38" spans="1:12" ht="12.75" customHeight="1">
      <c r="A38" s="238" t="s">
        <v>108</v>
      </c>
      <c r="B38" s="236"/>
      <c r="C38" s="236"/>
      <c r="D38" s="236"/>
      <c r="E38" s="237"/>
      <c r="F38" s="13">
        <v>155</v>
      </c>
      <c r="G38" s="64">
        <f>SUM(G39:G41)</f>
        <v>6354306.32</v>
      </c>
      <c r="H38" s="65">
        <f>SUM(H39:H41)</f>
        <v>57318743.72</v>
      </c>
      <c r="I38" s="63">
        <f t="shared" si="0"/>
        <v>63673050.04</v>
      </c>
      <c r="J38" s="64">
        <f>SUM(J39:J41)</f>
        <v>3544961.64</v>
      </c>
      <c r="K38" s="65">
        <f>SUM(K39:K41)</f>
        <v>4802217.519999996</v>
      </c>
      <c r="L38" s="63">
        <f t="shared" si="1"/>
        <v>8347179.159999996</v>
      </c>
    </row>
    <row r="39" spans="1:12" ht="12.75" customHeight="1">
      <c r="A39" s="238" t="s">
        <v>18</v>
      </c>
      <c r="B39" s="236"/>
      <c r="C39" s="236"/>
      <c r="D39" s="236"/>
      <c r="E39" s="237"/>
      <c r="F39" s="13">
        <v>156</v>
      </c>
      <c r="G39" s="61">
        <v>6354306.32</v>
      </c>
      <c r="H39" s="62">
        <v>-55807851.84</v>
      </c>
      <c r="I39" s="63">
        <f t="shared" si="0"/>
        <v>-49453545.52</v>
      </c>
      <c r="J39" s="61">
        <v>3544961.64</v>
      </c>
      <c r="K39" s="62">
        <v>68516500.1</v>
      </c>
      <c r="L39" s="63">
        <f t="shared" si="1"/>
        <v>72061461.74</v>
      </c>
    </row>
    <row r="40" spans="1:12" ht="12.75" customHeight="1">
      <c r="A40" s="238" t="s">
        <v>19</v>
      </c>
      <c r="B40" s="236"/>
      <c r="C40" s="236"/>
      <c r="D40" s="236"/>
      <c r="E40" s="237"/>
      <c r="F40" s="13">
        <v>157</v>
      </c>
      <c r="G40" s="61"/>
      <c r="H40" s="62"/>
      <c r="I40" s="63">
        <f t="shared" si="0"/>
        <v>0</v>
      </c>
      <c r="J40" s="61"/>
      <c r="K40" s="62"/>
      <c r="L40" s="63">
        <f t="shared" si="1"/>
        <v>0</v>
      </c>
    </row>
    <row r="41" spans="1:12" ht="12.75" customHeight="1">
      <c r="A41" s="238" t="s">
        <v>20</v>
      </c>
      <c r="B41" s="236"/>
      <c r="C41" s="236"/>
      <c r="D41" s="236"/>
      <c r="E41" s="237"/>
      <c r="F41" s="13">
        <v>158</v>
      </c>
      <c r="G41" s="61"/>
      <c r="H41" s="62">
        <v>113126595.56</v>
      </c>
      <c r="I41" s="63">
        <f t="shared" si="0"/>
        <v>113126595.56</v>
      </c>
      <c r="J41" s="61"/>
      <c r="K41" s="62">
        <v>-63714282.58</v>
      </c>
      <c r="L41" s="63">
        <f t="shared" si="1"/>
        <v>-63714282.58</v>
      </c>
    </row>
    <row r="42" spans="1:12" ht="22.5" customHeight="1">
      <c r="A42" s="196" t="s">
        <v>109</v>
      </c>
      <c r="B42" s="236"/>
      <c r="C42" s="236"/>
      <c r="D42" s="236"/>
      <c r="E42" s="237"/>
      <c r="F42" s="13">
        <v>159</v>
      </c>
      <c r="G42" s="64">
        <f>G43+G46</f>
        <v>-45550833.39</v>
      </c>
      <c r="H42" s="65">
        <f>H43+H46</f>
        <v>-8670000</v>
      </c>
      <c r="I42" s="63">
        <f t="shared" si="0"/>
        <v>-54220833.39</v>
      </c>
      <c r="J42" s="64">
        <f>J43+J46</f>
        <v>-103613599.05000001</v>
      </c>
      <c r="K42" s="65">
        <f>K43+K46</f>
        <v>-16125600</v>
      </c>
      <c r="L42" s="63">
        <f t="shared" si="1"/>
        <v>-119739199.05000001</v>
      </c>
    </row>
    <row r="43" spans="1:12" ht="21" customHeight="1">
      <c r="A43" s="238" t="s">
        <v>110</v>
      </c>
      <c r="B43" s="236"/>
      <c r="C43" s="236"/>
      <c r="D43" s="236"/>
      <c r="E43" s="237"/>
      <c r="F43" s="13">
        <v>160</v>
      </c>
      <c r="G43" s="64">
        <f>SUM(G44:G45)</f>
        <v>-45550833.39</v>
      </c>
      <c r="H43" s="65">
        <f>SUM(H44:H45)</f>
        <v>0</v>
      </c>
      <c r="I43" s="63">
        <f t="shared" si="0"/>
        <v>-45550833.39</v>
      </c>
      <c r="J43" s="64">
        <f>SUM(J44:J45)</f>
        <v>-103613599.05000001</v>
      </c>
      <c r="K43" s="65">
        <f>SUM(K44:K45)</f>
        <v>0</v>
      </c>
      <c r="L43" s="63">
        <f t="shared" si="1"/>
        <v>-103613599.05000001</v>
      </c>
    </row>
    <row r="44" spans="1:12" ht="12.75" customHeight="1">
      <c r="A44" s="238" t="s">
        <v>21</v>
      </c>
      <c r="B44" s="236"/>
      <c r="C44" s="236"/>
      <c r="D44" s="236"/>
      <c r="E44" s="237"/>
      <c r="F44" s="13">
        <v>161</v>
      </c>
      <c r="G44" s="61">
        <v>-45703715.95</v>
      </c>
      <c r="H44" s="62"/>
      <c r="I44" s="63">
        <f t="shared" si="0"/>
        <v>-45703715.95</v>
      </c>
      <c r="J44" s="61">
        <v>-103679158.54</v>
      </c>
      <c r="K44" s="62"/>
      <c r="L44" s="63">
        <f t="shared" si="1"/>
        <v>-103679158.54</v>
      </c>
    </row>
    <row r="45" spans="1:12" ht="12.75" customHeight="1">
      <c r="A45" s="238" t="s">
        <v>22</v>
      </c>
      <c r="B45" s="236"/>
      <c r="C45" s="236"/>
      <c r="D45" s="236"/>
      <c r="E45" s="237"/>
      <c r="F45" s="13">
        <v>162</v>
      </c>
      <c r="G45" s="61">
        <v>152882.56</v>
      </c>
      <c r="H45" s="62"/>
      <c r="I45" s="63">
        <f t="shared" si="0"/>
        <v>152882.56</v>
      </c>
      <c r="J45" s="61">
        <v>65559.49</v>
      </c>
      <c r="K45" s="62"/>
      <c r="L45" s="63">
        <f t="shared" si="1"/>
        <v>65559.49</v>
      </c>
    </row>
    <row r="46" spans="1:12" ht="21.75" customHeight="1">
      <c r="A46" s="238" t="s">
        <v>111</v>
      </c>
      <c r="B46" s="236"/>
      <c r="C46" s="236"/>
      <c r="D46" s="236"/>
      <c r="E46" s="237"/>
      <c r="F46" s="13">
        <v>163</v>
      </c>
      <c r="G46" s="64">
        <f>SUM(G47:G49)</f>
        <v>0</v>
      </c>
      <c r="H46" s="65">
        <f>SUM(H47:H49)</f>
        <v>-8670000</v>
      </c>
      <c r="I46" s="63">
        <f t="shared" si="0"/>
        <v>-8670000</v>
      </c>
      <c r="J46" s="64">
        <f>SUM(J47:J49)</f>
        <v>0</v>
      </c>
      <c r="K46" s="65">
        <f>SUM(K47:K49)</f>
        <v>-16125600</v>
      </c>
      <c r="L46" s="63">
        <f t="shared" si="1"/>
        <v>-16125600</v>
      </c>
    </row>
    <row r="47" spans="1:12" ht="12.75" customHeight="1">
      <c r="A47" s="238" t="s">
        <v>23</v>
      </c>
      <c r="B47" s="236"/>
      <c r="C47" s="236"/>
      <c r="D47" s="236"/>
      <c r="E47" s="237"/>
      <c r="F47" s="13">
        <v>164</v>
      </c>
      <c r="G47" s="61"/>
      <c r="H47" s="62">
        <v>-8670000</v>
      </c>
      <c r="I47" s="63">
        <f t="shared" si="0"/>
        <v>-8670000</v>
      </c>
      <c r="J47" s="61"/>
      <c r="K47" s="62">
        <v>-16125600</v>
      </c>
      <c r="L47" s="63">
        <f t="shared" si="1"/>
        <v>-16125600</v>
      </c>
    </row>
    <row r="48" spans="1:12" ht="12.75" customHeight="1">
      <c r="A48" s="238" t="s">
        <v>24</v>
      </c>
      <c r="B48" s="236"/>
      <c r="C48" s="236"/>
      <c r="D48" s="236"/>
      <c r="E48" s="237"/>
      <c r="F48" s="13">
        <v>165</v>
      </c>
      <c r="G48" s="61"/>
      <c r="H48" s="62"/>
      <c r="I48" s="63">
        <f t="shared" si="0"/>
        <v>0</v>
      </c>
      <c r="J48" s="61"/>
      <c r="K48" s="62"/>
      <c r="L48" s="63">
        <f t="shared" si="1"/>
        <v>0</v>
      </c>
    </row>
    <row r="49" spans="1:12" ht="12.75" customHeight="1">
      <c r="A49" s="238" t="s">
        <v>25</v>
      </c>
      <c r="B49" s="236"/>
      <c r="C49" s="236"/>
      <c r="D49" s="236"/>
      <c r="E49" s="237"/>
      <c r="F49" s="13">
        <v>166</v>
      </c>
      <c r="G49" s="61"/>
      <c r="H49" s="62"/>
      <c r="I49" s="63">
        <f t="shared" si="0"/>
        <v>0</v>
      </c>
      <c r="J49" s="61"/>
      <c r="K49" s="62"/>
      <c r="L49" s="63">
        <f t="shared" si="1"/>
        <v>0</v>
      </c>
    </row>
    <row r="50" spans="1:12" ht="21" customHeight="1">
      <c r="A50" s="196" t="s">
        <v>216</v>
      </c>
      <c r="B50" s="236"/>
      <c r="C50" s="236"/>
      <c r="D50" s="236"/>
      <c r="E50" s="237"/>
      <c r="F50" s="13">
        <v>167</v>
      </c>
      <c r="G50" s="64">
        <f>SUM(G51:G53)</f>
        <v>4700768.05</v>
      </c>
      <c r="H50" s="65">
        <f>SUM(H51:H53)</f>
        <v>0</v>
      </c>
      <c r="I50" s="63">
        <f t="shared" si="0"/>
        <v>4700768.05</v>
      </c>
      <c r="J50" s="64">
        <f>SUM(J51:J53)</f>
        <v>4947344.91</v>
      </c>
      <c r="K50" s="65">
        <f>SUM(K51:K53)</f>
        <v>0</v>
      </c>
      <c r="L50" s="63">
        <f t="shared" si="1"/>
        <v>4947344.91</v>
      </c>
    </row>
    <row r="51" spans="1:12" ht="12.75" customHeight="1">
      <c r="A51" s="238" t="s">
        <v>26</v>
      </c>
      <c r="B51" s="236"/>
      <c r="C51" s="236"/>
      <c r="D51" s="236"/>
      <c r="E51" s="237"/>
      <c r="F51" s="13">
        <v>168</v>
      </c>
      <c r="G51" s="61">
        <v>4700768.05</v>
      </c>
      <c r="H51" s="62"/>
      <c r="I51" s="63">
        <f t="shared" si="0"/>
        <v>4700768.05</v>
      </c>
      <c r="J51" s="61">
        <v>4947344.91</v>
      </c>
      <c r="K51" s="62"/>
      <c r="L51" s="63">
        <f t="shared" si="1"/>
        <v>4947344.91</v>
      </c>
    </row>
    <row r="52" spans="1:12" ht="12.75" customHeight="1">
      <c r="A52" s="238" t="s">
        <v>27</v>
      </c>
      <c r="B52" s="236"/>
      <c r="C52" s="236"/>
      <c r="D52" s="236"/>
      <c r="E52" s="237"/>
      <c r="F52" s="13">
        <v>169</v>
      </c>
      <c r="G52" s="61"/>
      <c r="H52" s="62"/>
      <c r="I52" s="63">
        <f t="shared" si="0"/>
        <v>0</v>
      </c>
      <c r="J52" s="61"/>
      <c r="K52" s="62"/>
      <c r="L52" s="63">
        <f t="shared" si="1"/>
        <v>0</v>
      </c>
    </row>
    <row r="53" spans="1:12" ht="12.75" customHeight="1">
      <c r="A53" s="238" t="s">
        <v>28</v>
      </c>
      <c r="B53" s="236"/>
      <c r="C53" s="236"/>
      <c r="D53" s="236"/>
      <c r="E53" s="237"/>
      <c r="F53" s="13">
        <v>170</v>
      </c>
      <c r="G53" s="61"/>
      <c r="H53" s="62"/>
      <c r="I53" s="63">
        <f t="shared" si="0"/>
        <v>0</v>
      </c>
      <c r="J53" s="61"/>
      <c r="K53" s="62"/>
      <c r="L53" s="63">
        <f t="shared" si="1"/>
        <v>0</v>
      </c>
    </row>
    <row r="54" spans="1:12" ht="21" customHeight="1">
      <c r="A54" s="196" t="s">
        <v>112</v>
      </c>
      <c r="B54" s="236"/>
      <c r="C54" s="236"/>
      <c r="D54" s="236"/>
      <c r="E54" s="237"/>
      <c r="F54" s="13">
        <v>171</v>
      </c>
      <c r="G54" s="64">
        <f>SUM(G55:G56)</f>
        <v>0</v>
      </c>
      <c r="H54" s="65">
        <f>SUM(H55:H56)</f>
        <v>0</v>
      </c>
      <c r="I54" s="63">
        <f t="shared" si="0"/>
        <v>0</v>
      </c>
      <c r="J54" s="64">
        <f>SUM(J55:J56)</f>
        <v>0</v>
      </c>
      <c r="K54" s="65">
        <f>SUM(K55:K56)</f>
        <v>0</v>
      </c>
      <c r="L54" s="63">
        <f t="shared" si="1"/>
        <v>0</v>
      </c>
    </row>
    <row r="55" spans="1:12" ht="12.75" customHeight="1">
      <c r="A55" s="238" t="s">
        <v>29</v>
      </c>
      <c r="B55" s="236"/>
      <c r="C55" s="236"/>
      <c r="D55" s="236"/>
      <c r="E55" s="237"/>
      <c r="F55" s="13">
        <v>172</v>
      </c>
      <c r="G55" s="61"/>
      <c r="H55" s="62"/>
      <c r="I55" s="63">
        <f t="shared" si="0"/>
        <v>0</v>
      </c>
      <c r="J55" s="61"/>
      <c r="K55" s="62"/>
      <c r="L55" s="63">
        <f t="shared" si="1"/>
        <v>0</v>
      </c>
    </row>
    <row r="56" spans="1:12" ht="12.75" customHeight="1">
      <c r="A56" s="308" t="s">
        <v>30</v>
      </c>
      <c r="B56" s="309"/>
      <c r="C56" s="309"/>
      <c r="D56" s="309"/>
      <c r="E56" s="310"/>
      <c r="F56" s="311">
        <v>173</v>
      </c>
      <c r="G56" s="312"/>
      <c r="H56" s="313"/>
      <c r="I56" s="314">
        <f t="shared" si="0"/>
        <v>0</v>
      </c>
      <c r="J56" s="312"/>
      <c r="K56" s="313"/>
      <c r="L56" s="314">
        <f t="shared" si="1"/>
        <v>0</v>
      </c>
    </row>
    <row r="57" spans="1:12" ht="21" customHeight="1">
      <c r="A57" s="239" t="s">
        <v>113</v>
      </c>
      <c r="B57" s="240"/>
      <c r="C57" s="240"/>
      <c r="D57" s="240"/>
      <c r="E57" s="241"/>
      <c r="F57" s="12">
        <v>174</v>
      </c>
      <c r="G57" s="58">
        <f>G58+G62</f>
        <v>-93974897.45</v>
      </c>
      <c r="H57" s="59">
        <f>H58+H62</f>
        <v>-857850478.5600001</v>
      </c>
      <c r="I57" s="60">
        <f t="shared" si="0"/>
        <v>-951825376.0100001</v>
      </c>
      <c r="J57" s="58">
        <f>J58+J62</f>
        <v>-100919084.24</v>
      </c>
      <c r="K57" s="59">
        <f>K58+K62</f>
        <v>-803363867.45</v>
      </c>
      <c r="L57" s="60">
        <f t="shared" si="1"/>
        <v>-904282951.69</v>
      </c>
    </row>
    <row r="58" spans="1:12" ht="12.75" customHeight="1">
      <c r="A58" s="238" t="s">
        <v>114</v>
      </c>
      <c r="B58" s="236"/>
      <c r="C58" s="236"/>
      <c r="D58" s="236"/>
      <c r="E58" s="237"/>
      <c r="F58" s="13">
        <v>175</v>
      </c>
      <c r="G58" s="64">
        <f>SUM(G59:G61)</f>
        <v>-26252742.75</v>
      </c>
      <c r="H58" s="65">
        <f>SUM(H59:H61)</f>
        <v>-220127545.41</v>
      </c>
      <c r="I58" s="63">
        <f t="shared" si="0"/>
        <v>-246380288.16</v>
      </c>
      <c r="J58" s="64">
        <f>SUM(J59:J61)</f>
        <v>-21458320.72</v>
      </c>
      <c r="K58" s="65">
        <f>SUM(K59:K61)</f>
        <v>-215954949.94</v>
      </c>
      <c r="L58" s="63">
        <f t="shared" si="1"/>
        <v>-237413270.66</v>
      </c>
    </row>
    <row r="59" spans="1:12" ht="12.75" customHeight="1">
      <c r="A59" s="238" t="s">
        <v>31</v>
      </c>
      <c r="B59" s="236"/>
      <c r="C59" s="236"/>
      <c r="D59" s="236"/>
      <c r="E59" s="237"/>
      <c r="F59" s="13">
        <v>176</v>
      </c>
      <c r="G59" s="61">
        <v>-18379138.67</v>
      </c>
      <c r="H59" s="62">
        <v>-156605807.15</v>
      </c>
      <c r="I59" s="63">
        <f t="shared" si="0"/>
        <v>-174984945.82</v>
      </c>
      <c r="J59" s="61">
        <v>-15547788.99</v>
      </c>
      <c r="K59" s="62">
        <v>-166530633.98</v>
      </c>
      <c r="L59" s="63">
        <f t="shared" si="1"/>
        <v>-182078422.97</v>
      </c>
    </row>
    <row r="60" spans="1:12" ht="12.75" customHeight="1">
      <c r="A60" s="238" t="s">
        <v>32</v>
      </c>
      <c r="B60" s="236"/>
      <c r="C60" s="236"/>
      <c r="D60" s="236"/>
      <c r="E60" s="237"/>
      <c r="F60" s="13">
        <v>177</v>
      </c>
      <c r="G60" s="61">
        <v>-7873604.08</v>
      </c>
      <c r="H60" s="62">
        <v>-63521738.26</v>
      </c>
      <c r="I60" s="63">
        <f t="shared" si="0"/>
        <v>-71395342.34</v>
      </c>
      <c r="J60" s="61">
        <v>-5910531.73</v>
      </c>
      <c r="K60" s="62">
        <v>-49424315.96</v>
      </c>
      <c r="L60" s="63">
        <f t="shared" si="1"/>
        <v>-55334847.69</v>
      </c>
    </row>
    <row r="61" spans="1:12" ht="12.75" customHeight="1">
      <c r="A61" s="238" t="s">
        <v>33</v>
      </c>
      <c r="B61" s="236"/>
      <c r="C61" s="236"/>
      <c r="D61" s="236"/>
      <c r="E61" s="237"/>
      <c r="F61" s="13">
        <v>178</v>
      </c>
      <c r="G61" s="61"/>
      <c r="H61" s="62"/>
      <c r="I61" s="63">
        <f t="shared" si="0"/>
        <v>0</v>
      </c>
      <c r="J61" s="61"/>
      <c r="K61" s="62"/>
      <c r="L61" s="63">
        <f t="shared" si="1"/>
        <v>0</v>
      </c>
    </row>
    <row r="62" spans="1:12" ht="24" customHeight="1">
      <c r="A62" s="238" t="s">
        <v>115</v>
      </c>
      <c r="B62" s="236"/>
      <c r="C62" s="236"/>
      <c r="D62" s="236"/>
      <c r="E62" s="237"/>
      <c r="F62" s="13">
        <v>179</v>
      </c>
      <c r="G62" s="64">
        <f>SUM(G63:G65)</f>
        <v>-67722154.7</v>
      </c>
      <c r="H62" s="65">
        <f>SUM(H63:H65)</f>
        <v>-637722933.1500001</v>
      </c>
      <c r="I62" s="63">
        <f t="shared" si="0"/>
        <v>-705445087.8500001</v>
      </c>
      <c r="J62" s="64">
        <v>-79460763.52</v>
      </c>
      <c r="K62" s="65">
        <v>-587408917.51</v>
      </c>
      <c r="L62" s="63">
        <f t="shared" si="1"/>
        <v>-666869681.03</v>
      </c>
    </row>
    <row r="63" spans="1:12" ht="12.75" customHeight="1">
      <c r="A63" s="238" t="s">
        <v>34</v>
      </c>
      <c r="B63" s="236"/>
      <c r="C63" s="236"/>
      <c r="D63" s="236"/>
      <c r="E63" s="237"/>
      <c r="F63" s="13">
        <v>180</v>
      </c>
      <c r="G63" s="61">
        <v>-1629043.63</v>
      </c>
      <c r="H63" s="62">
        <v>-45365594.04</v>
      </c>
      <c r="I63" s="63">
        <f t="shared" si="0"/>
        <v>-46994637.67</v>
      </c>
      <c r="J63" s="61">
        <v>-1698688.06</v>
      </c>
      <c r="K63" s="62">
        <v>-46114510.05</v>
      </c>
      <c r="L63" s="63">
        <f t="shared" si="1"/>
        <v>-47813198.11</v>
      </c>
    </row>
    <row r="64" spans="1:12" ht="12.75" customHeight="1">
      <c r="A64" s="238" t="s">
        <v>49</v>
      </c>
      <c r="B64" s="236"/>
      <c r="C64" s="236"/>
      <c r="D64" s="236"/>
      <c r="E64" s="237"/>
      <c r="F64" s="13">
        <v>181</v>
      </c>
      <c r="G64" s="61">
        <v>-41165922.26</v>
      </c>
      <c r="H64" s="62">
        <v>-323690898.8</v>
      </c>
      <c r="I64" s="63">
        <f t="shared" si="0"/>
        <v>-364856821.06</v>
      </c>
      <c r="J64" s="61">
        <v>-41045624.72</v>
      </c>
      <c r="K64" s="62">
        <v>-316178830.62</v>
      </c>
      <c r="L64" s="63">
        <f t="shared" si="1"/>
        <v>-357224455.34000003</v>
      </c>
    </row>
    <row r="65" spans="1:12" ht="12.75" customHeight="1">
      <c r="A65" s="238" t="s">
        <v>50</v>
      </c>
      <c r="B65" s="236"/>
      <c r="C65" s="236"/>
      <c r="D65" s="236"/>
      <c r="E65" s="237"/>
      <c r="F65" s="13">
        <v>182</v>
      </c>
      <c r="G65" s="61">
        <v>-24927188.81</v>
      </c>
      <c r="H65" s="62">
        <v>-268666440.31</v>
      </c>
      <c r="I65" s="63">
        <f t="shared" si="0"/>
        <v>-293593629.12</v>
      </c>
      <c r="J65" s="61">
        <v>-36716450.74</v>
      </c>
      <c r="K65" s="62">
        <v>-225115576.84</v>
      </c>
      <c r="L65" s="63">
        <f t="shared" si="1"/>
        <v>-261832027.58</v>
      </c>
    </row>
    <row r="66" spans="1:12" ht="12.75" customHeight="1">
      <c r="A66" s="196" t="s">
        <v>116</v>
      </c>
      <c r="B66" s="236"/>
      <c r="C66" s="236"/>
      <c r="D66" s="236"/>
      <c r="E66" s="237"/>
      <c r="F66" s="13">
        <v>183</v>
      </c>
      <c r="G66" s="64">
        <f>SUM(G67:G73)</f>
        <v>-20209546.44</v>
      </c>
      <c r="H66" s="65">
        <f>SUM(H67:H73)</f>
        <v>-183948594.1</v>
      </c>
      <c r="I66" s="63">
        <f t="shared" si="0"/>
        <v>-204158140.54</v>
      </c>
      <c r="J66" s="64">
        <f>SUM(J67:J73)</f>
        <v>-28379347.729999997</v>
      </c>
      <c r="K66" s="65">
        <f>SUM(K67:K73)</f>
        <v>-152407922.8</v>
      </c>
      <c r="L66" s="63">
        <f t="shared" si="1"/>
        <v>-180787270.53</v>
      </c>
    </row>
    <row r="67" spans="1:12" ht="21" customHeight="1">
      <c r="A67" s="238" t="s">
        <v>227</v>
      </c>
      <c r="B67" s="236"/>
      <c r="C67" s="236"/>
      <c r="D67" s="236"/>
      <c r="E67" s="237"/>
      <c r="F67" s="13">
        <v>184</v>
      </c>
      <c r="G67" s="61"/>
      <c r="H67" s="62"/>
      <c r="I67" s="63">
        <f t="shared" si="0"/>
        <v>0</v>
      </c>
      <c r="J67" s="61"/>
      <c r="K67" s="62"/>
      <c r="L67" s="63">
        <f t="shared" si="1"/>
        <v>0</v>
      </c>
    </row>
    <row r="68" spans="1:12" ht="12.75" customHeight="1">
      <c r="A68" s="238" t="s">
        <v>51</v>
      </c>
      <c r="B68" s="236"/>
      <c r="C68" s="236"/>
      <c r="D68" s="236"/>
      <c r="E68" s="237"/>
      <c r="F68" s="13">
        <v>185</v>
      </c>
      <c r="G68" s="61"/>
      <c r="H68" s="62"/>
      <c r="I68" s="63">
        <f t="shared" si="0"/>
        <v>0</v>
      </c>
      <c r="J68" s="61"/>
      <c r="K68" s="62">
        <v>-27663.93</v>
      </c>
      <c r="L68" s="63">
        <f t="shared" si="1"/>
        <v>-27663.93</v>
      </c>
    </row>
    <row r="69" spans="1:12" ht="12.75" customHeight="1">
      <c r="A69" s="238" t="s">
        <v>211</v>
      </c>
      <c r="B69" s="236"/>
      <c r="C69" s="236"/>
      <c r="D69" s="236"/>
      <c r="E69" s="237"/>
      <c r="F69" s="13">
        <v>186</v>
      </c>
      <c r="G69" s="61">
        <v>-12043533.83</v>
      </c>
      <c r="H69" s="62">
        <v>-38472266.31</v>
      </c>
      <c r="I69" s="63">
        <f t="shared" si="0"/>
        <v>-50515800.14</v>
      </c>
      <c r="J69" s="61">
        <v>-23815095.33</v>
      </c>
      <c r="K69" s="62">
        <v>-92037974.38</v>
      </c>
      <c r="L69" s="63">
        <f t="shared" si="1"/>
        <v>-115853069.71</v>
      </c>
    </row>
    <row r="70" spans="1:12" ht="23.25" customHeight="1">
      <c r="A70" s="238" t="s">
        <v>262</v>
      </c>
      <c r="B70" s="236"/>
      <c r="C70" s="236"/>
      <c r="D70" s="236"/>
      <c r="E70" s="237"/>
      <c r="F70" s="13">
        <v>187</v>
      </c>
      <c r="G70" s="61">
        <v>-2575940.33</v>
      </c>
      <c r="H70" s="62">
        <v>-17360943.43</v>
      </c>
      <c r="I70" s="63">
        <f t="shared" si="0"/>
        <v>-19936883.759999998</v>
      </c>
      <c r="J70" s="61">
        <v>-3076766.34</v>
      </c>
      <c r="K70" s="62">
        <v>-204055.81</v>
      </c>
      <c r="L70" s="63">
        <f t="shared" si="1"/>
        <v>-3280822.15</v>
      </c>
    </row>
    <row r="71" spans="1:12" ht="19.5" customHeight="1">
      <c r="A71" s="238" t="s">
        <v>263</v>
      </c>
      <c r="B71" s="236"/>
      <c r="C71" s="236"/>
      <c r="D71" s="236"/>
      <c r="E71" s="237"/>
      <c r="F71" s="13">
        <v>188</v>
      </c>
      <c r="G71" s="61">
        <v>-5089977.75</v>
      </c>
      <c r="H71" s="62">
        <v>-6752054.47</v>
      </c>
      <c r="I71" s="63">
        <f aca="true" t="shared" si="2" ref="I71:I99">G71+H71</f>
        <v>-11842032.219999999</v>
      </c>
      <c r="J71" s="61">
        <v>-887183.2</v>
      </c>
      <c r="K71" s="62">
        <v>-677843.69</v>
      </c>
      <c r="L71" s="63">
        <f t="shared" si="1"/>
        <v>-1565026.89</v>
      </c>
    </row>
    <row r="72" spans="1:12" ht="12.75" customHeight="1">
      <c r="A72" s="238" t="s">
        <v>265</v>
      </c>
      <c r="B72" s="236"/>
      <c r="C72" s="236"/>
      <c r="D72" s="236"/>
      <c r="E72" s="237"/>
      <c r="F72" s="13">
        <v>189</v>
      </c>
      <c r="G72" s="61"/>
      <c r="H72" s="62"/>
      <c r="I72" s="63">
        <f t="shared" si="2"/>
        <v>0</v>
      </c>
      <c r="J72" s="61"/>
      <c r="K72" s="62"/>
      <c r="L72" s="63">
        <f aca="true" t="shared" si="3" ref="L72:L99">J72+K72</f>
        <v>0</v>
      </c>
    </row>
    <row r="73" spans="1:12" ht="12.75" customHeight="1">
      <c r="A73" s="238" t="s">
        <v>264</v>
      </c>
      <c r="B73" s="236"/>
      <c r="C73" s="236"/>
      <c r="D73" s="236"/>
      <c r="E73" s="237"/>
      <c r="F73" s="13">
        <v>190</v>
      </c>
      <c r="G73" s="61">
        <v>-500094.53</v>
      </c>
      <c r="H73" s="62">
        <v>-121363329.89</v>
      </c>
      <c r="I73" s="63">
        <f t="shared" si="2"/>
        <v>-121863424.42</v>
      </c>
      <c r="J73" s="61">
        <v>-600302.86</v>
      </c>
      <c r="K73" s="62">
        <v>-59460384.99</v>
      </c>
      <c r="L73" s="63">
        <f t="shared" si="3"/>
        <v>-60060687.85</v>
      </c>
    </row>
    <row r="74" spans="1:12" ht="24.75" customHeight="1">
      <c r="A74" s="196" t="s">
        <v>117</v>
      </c>
      <c r="B74" s="236"/>
      <c r="C74" s="236"/>
      <c r="D74" s="236"/>
      <c r="E74" s="237"/>
      <c r="F74" s="13">
        <v>191</v>
      </c>
      <c r="G74" s="64">
        <f>SUM(G75:G76)</f>
        <v>-131816.24</v>
      </c>
      <c r="H74" s="65">
        <f>SUM(H75:H76)</f>
        <v>-71469883.65</v>
      </c>
      <c r="I74" s="63">
        <f t="shared" si="2"/>
        <v>-71601699.89</v>
      </c>
      <c r="J74" s="64">
        <f>SUM(J75:J76)</f>
        <v>-267483.32</v>
      </c>
      <c r="K74" s="65">
        <f>SUM(K75:K76)</f>
        <v>-71677739.32</v>
      </c>
      <c r="L74" s="63">
        <f t="shared" si="3"/>
        <v>-71945222.63999999</v>
      </c>
    </row>
    <row r="75" spans="1:12" ht="12.75" customHeight="1">
      <c r="A75" s="238" t="s">
        <v>52</v>
      </c>
      <c r="B75" s="236"/>
      <c r="C75" s="236"/>
      <c r="D75" s="236"/>
      <c r="E75" s="237"/>
      <c r="F75" s="13">
        <v>192</v>
      </c>
      <c r="G75" s="61"/>
      <c r="H75" s="62"/>
      <c r="I75" s="63">
        <f t="shared" si="2"/>
        <v>0</v>
      </c>
      <c r="J75" s="61"/>
      <c r="K75" s="62"/>
      <c r="L75" s="63">
        <f t="shared" si="3"/>
        <v>0</v>
      </c>
    </row>
    <row r="76" spans="1:12" ht="12.75" customHeight="1">
      <c r="A76" s="238" t="s">
        <v>53</v>
      </c>
      <c r="B76" s="236"/>
      <c r="C76" s="236"/>
      <c r="D76" s="236"/>
      <c r="E76" s="237"/>
      <c r="F76" s="13">
        <v>193</v>
      </c>
      <c r="G76" s="61">
        <v>-131816.24</v>
      </c>
      <c r="H76" s="62">
        <v>-71469883.65</v>
      </c>
      <c r="I76" s="63">
        <f t="shared" si="2"/>
        <v>-71601699.89</v>
      </c>
      <c r="J76" s="61">
        <v>-267483.32</v>
      </c>
      <c r="K76" s="62">
        <v>-71677739.32</v>
      </c>
      <c r="L76" s="63">
        <f t="shared" si="3"/>
        <v>-71945222.63999999</v>
      </c>
    </row>
    <row r="77" spans="1:12" ht="12.75" customHeight="1">
      <c r="A77" s="196" t="s">
        <v>62</v>
      </c>
      <c r="B77" s="236"/>
      <c r="C77" s="236"/>
      <c r="D77" s="236"/>
      <c r="E77" s="237"/>
      <c r="F77" s="13">
        <v>194</v>
      </c>
      <c r="G77" s="61"/>
      <c r="H77" s="62">
        <v>-825855.42</v>
      </c>
      <c r="I77" s="63">
        <f t="shared" si="2"/>
        <v>-825855.42</v>
      </c>
      <c r="J77" s="61"/>
      <c r="K77" s="62">
        <v>-475595.52</v>
      </c>
      <c r="L77" s="63">
        <f t="shared" si="3"/>
        <v>-475595.52</v>
      </c>
    </row>
    <row r="78" spans="1:12" ht="48" customHeight="1">
      <c r="A78" s="196" t="s">
        <v>378</v>
      </c>
      <c r="B78" s="236"/>
      <c r="C78" s="236"/>
      <c r="D78" s="236"/>
      <c r="E78" s="237"/>
      <c r="F78" s="13">
        <v>195</v>
      </c>
      <c r="G78" s="64">
        <f>G7+G16+G30+G31+G32+G33+G42+G50+G54+G57+G66+G74+G77</f>
        <v>7144839.109999975</v>
      </c>
      <c r="H78" s="65">
        <f>H7+H16+H30+H31+H32+H33+H42+H50+H54+H57+H66+H74+H77</f>
        <v>97554756.3399994</v>
      </c>
      <c r="I78" s="63">
        <f t="shared" si="2"/>
        <v>104699595.44999936</v>
      </c>
      <c r="J78" s="64">
        <f>J7+J16+J30+J31+J32+J33+J42+J50+J54+J57+J66+J74+J77</f>
        <v>13288687.00000006</v>
      </c>
      <c r="K78" s="65">
        <f>K7+K16+K30+K31+K32+K33+K42+K50+K54+K57+K66+K74+K77</f>
        <v>127055156.60000025</v>
      </c>
      <c r="L78" s="63">
        <f t="shared" si="3"/>
        <v>140343843.60000032</v>
      </c>
    </row>
    <row r="79" spans="1:12" ht="12.75" customHeight="1">
      <c r="A79" s="196" t="s">
        <v>118</v>
      </c>
      <c r="B79" s="236"/>
      <c r="C79" s="236"/>
      <c r="D79" s="236"/>
      <c r="E79" s="237"/>
      <c r="F79" s="13">
        <v>196</v>
      </c>
      <c r="G79" s="64">
        <f>SUM(G80:G81)</f>
        <v>-2497346.92</v>
      </c>
      <c r="H79" s="65">
        <f>SUM(H80:H81)</f>
        <v>-23535503.6</v>
      </c>
      <c r="I79" s="63">
        <f t="shared" si="2"/>
        <v>-26032850.520000003</v>
      </c>
      <c r="J79" s="64">
        <f>SUM(J80:J81)</f>
        <v>-4907655.28</v>
      </c>
      <c r="K79" s="65">
        <f>SUM(K80:K81)</f>
        <v>-17011126.880000003</v>
      </c>
      <c r="L79" s="63">
        <f t="shared" si="3"/>
        <v>-21918782.160000004</v>
      </c>
    </row>
    <row r="80" spans="1:12" ht="12.75" customHeight="1">
      <c r="A80" s="238" t="s">
        <v>54</v>
      </c>
      <c r="B80" s="236"/>
      <c r="C80" s="236"/>
      <c r="D80" s="236"/>
      <c r="E80" s="237"/>
      <c r="F80" s="13">
        <v>197</v>
      </c>
      <c r="G80" s="61">
        <v>-1562582</v>
      </c>
      <c r="H80" s="62">
        <v>-23344227.5</v>
      </c>
      <c r="I80" s="63">
        <f t="shared" si="2"/>
        <v>-24906809.5</v>
      </c>
      <c r="J80" s="61">
        <v>-5137007.98</v>
      </c>
      <c r="K80" s="62">
        <v>-28231220</v>
      </c>
      <c r="L80" s="63">
        <f t="shared" si="3"/>
        <v>-33368227.98</v>
      </c>
    </row>
    <row r="81" spans="1:12" ht="12.75" customHeight="1">
      <c r="A81" s="238" t="s">
        <v>55</v>
      </c>
      <c r="B81" s="236"/>
      <c r="C81" s="236"/>
      <c r="D81" s="236"/>
      <c r="E81" s="237"/>
      <c r="F81" s="13">
        <v>198</v>
      </c>
      <c r="G81" s="61">
        <v>-934764.92</v>
      </c>
      <c r="H81" s="62">
        <v>-191276.1</v>
      </c>
      <c r="I81" s="63">
        <f t="shared" si="2"/>
        <v>-1126041.02</v>
      </c>
      <c r="J81" s="61">
        <v>229352.7</v>
      </c>
      <c r="K81" s="62">
        <v>11220093.12</v>
      </c>
      <c r="L81" s="63">
        <f t="shared" si="3"/>
        <v>11449445.819999998</v>
      </c>
    </row>
    <row r="82" spans="1:12" ht="21" customHeight="1">
      <c r="A82" s="196" t="s">
        <v>213</v>
      </c>
      <c r="B82" s="236"/>
      <c r="C82" s="236"/>
      <c r="D82" s="236"/>
      <c r="E82" s="237"/>
      <c r="F82" s="13">
        <v>199</v>
      </c>
      <c r="G82" s="64">
        <f>G78+G79</f>
        <v>4647492.189999975</v>
      </c>
      <c r="H82" s="65">
        <f>H78+H79</f>
        <v>74019252.73999938</v>
      </c>
      <c r="I82" s="63">
        <f t="shared" si="2"/>
        <v>78666744.92999935</v>
      </c>
      <c r="J82" s="64">
        <f>J78+J79</f>
        <v>8381031.720000059</v>
      </c>
      <c r="K82" s="65">
        <f>K78+K79</f>
        <v>110044029.72000024</v>
      </c>
      <c r="L82" s="63">
        <f>J82+K82</f>
        <v>118425061.4400003</v>
      </c>
    </row>
    <row r="83" spans="1:12" ht="12.75" customHeight="1">
      <c r="A83" s="196" t="s">
        <v>266</v>
      </c>
      <c r="B83" s="197"/>
      <c r="C83" s="197"/>
      <c r="D83" s="197"/>
      <c r="E83" s="198"/>
      <c r="F83" s="13">
        <v>200</v>
      </c>
      <c r="G83" s="61"/>
      <c r="H83" s="62"/>
      <c r="I83" s="63">
        <f t="shared" si="2"/>
        <v>0</v>
      </c>
      <c r="J83" s="61"/>
      <c r="K83" s="62"/>
      <c r="L83" s="63">
        <f t="shared" si="3"/>
        <v>0</v>
      </c>
    </row>
    <row r="84" spans="1:12" ht="12.75" customHeight="1">
      <c r="A84" s="196" t="s">
        <v>267</v>
      </c>
      <c r="B84" s="197"/>
      <c r="C84" s="197"/>
      <c r="D84" s="197"/>
      <c r="E84" s="198"/>
      <c r="F84" s="13">
        <v>201</v>
      </c>
      <c r="G84" s="61"/>
      <c r="H84" s="62"/>
      <c r="I84" s="63">
        <f t="shared" si="2"/>
        <v>0</v>
      </c>
      <c r="J84" s="61"/>
      <c r="K84" s="62"/>
      <c r="L84" s="63">
        <f t="shared" si="3"/>
        <v>0</v>
      </c>
    </row>
    <row r="85" spans="1:12" ht="12.75" customHeight="1">
      <c r="A85" s="194" t="s">
        <v>272</v>
      </c>
      <c r="B85" s="195"/>
      <c r="C85" s="195"/>
      <c r="D85" s="195"/>
      <c r="E85" s="195"/>
      <c r="F85" s="13">
        <v>202</v>
      </c>
      <c r="G85" s="61">
        <f>+G7+G16+G30+G31+G32+G81</f>
        <v>468247428.03</v>
      </c>
      <c r="H85" s="62">
        <f>+H7+H16+H30+H31+H32+H81</f>
        <v>2360118144.9199996</v>
      </c>
      <c r="I85" s="63">
        <f t="shared" si="2"/>
        <v>2828365572.95</v>
      </c>
      <c r="J85" s="61">
        <f>+J7+J16+J30+J31+J32+J81</f>
        <v>498569516.25000006</v>
      </c>
      <c r="K85" s="62">
        <f>+K7+K16+K30+K31+K32+K81</f>
        <v>2308937351.32</v>
      </c>
      <c r="L85" s="63">
        <f t="shared" si="3"/>
        <v>2807506867.57</v>
      </c>
    </row>
    <row r="86" spans="1:12" ht="12.75" customHeight="1">
      <c r="A86" s="194" t="s">
        <v>273</v>
      </c>
      <c r="B86" s="195"/>
      <c r="C86" s="195"/>
      <c r="D86" s="195"/>
      <c r="E86" s="195"/>
      <c r="F86" s="13">
        <v>203</v>
      </c>
      <c r="G86" s="61">
        <f>+G33+G42+G50+G54+G57+G66+G74+G77+G80</f>
        <v>-463599935.84</v>
      </c>
      <c r="H86" s="62">
        <f>+H33+H42+H50+H54+H57+H66+H74+H77+H80</f>
        <v>-2286098892.1800003</v>
      </c>
      <c r="I86" s="63">
        <f t="shared" si="2"/>
        <v>-2749698828.0200005</v>
      </c>
      <c r="J86" s="61">
        <f>+J33+J42+J50+J54+J57+J66+J74+J77+J80</f>
        <v>-490188484.53000003</v>
      </c>
      <c r="K86" s="62">
        <f>+K33+K42+K50+K54+K57+K66+K74+K77+K80</f>
        <v>-2198893321.6</v>
      </c>
      <c r="L86" s="63">
        <f t="shared" si="3"/>
        <v>-2689081806.13</v>
      </c>
    </row>
    <row r="87" spans="1:12" ht="12.75" customHeight="1">
      <c r="A87" s="194" t="s">
        <v>214</v>
      </c>
      <c r="B87" s="192"/>
      <c r="C87" s="192"/>
      <c r="D87" s="192"/>
      <c r="E87" s="192"/>
      <c r="F87" s="13">
        <v>204</v>
      </c>
      <c r="G87" s="64">
        <f>SUM(G88:G94)-G95</f>
        <v>-24407721.32</v>
      </c>
      <c r="H87" s="65">
        <f>SUM(H88:H94)-H95</f>
        <v>-37744686.37</v>
      </c>
      <c r="I87" s="63">
        <f t="shared" si="2"/>
        <v>-62152407.69</v>
      </c>
      <c r="J87" s="64">
        <f>SUM(J88:J94)-J95</f>
        <v>3383612.91</v>
      </c>
      <c r="K87" s="65">
        <f>SUM(K88:K94)-K95</f>
        <v>-9730910.52</v>
      </c>
      <c r="L87" s="63">
        <f t="shared" si="3"/>
        <v>-6347297.609999999</v>
      </c>
    </row>
    <row r="88" spans="1:12" ht="19.5" customHeight="1">
      <c r="A88" s="191" t="s">
        <v>274</v>
      </c>
      <c r="B88" s="192"/>
      <c r="C88" s="192"/>
      <c r="D88" s="192"/>
      <c r="E88" s="192"/>
      <c r="F88" s="13">
        <v>205</v>
      </c>
      <c r="G88" s="66"/>
      <c r="H88" s="67"/>
      <c r="I88" s="63">
        <f t="shared" si="2"/>
        <v>0</v>
      </c>
      <c r="J88" s="66"/>
      <c r="K88" s="67"/>
      <c r="L88" s="63">
        <f t="shared" si="3"/>
        <v>0</v>
      </c>
    </row>
    <row r="89" spans="1:12" ht="23.25" customHeight="1">
      <c r="A89" s="191" t="s">
        <v>275</v>
      </c>
      <c r="B89" s="192"/>
      <c r="C89" s="192"/>
      <c r="D89" s="192"/>
      <c r="E89" s="192"/>
      <c r="F89" s="13">
        <v>206</v>
      </c>
      <c r="G89" s="66">
        <v>-24407721.32</v>
      </c>
      <c r="H89" s="67">
        <v>-40080759.97</v>
      </c>
      <c r="I89" s="63">
        <f t="shared" si="2"/>
        <v>-64488481.29</v>
      </c>
      <c r="J89" s="66">
        <v>3383612.91</v>
      </c>
      <c r="K89" s="67">
        <v>-11068490.25</v>
      </c>
      <c r="L89" s="63">
        <f t="shared" si="3"/>
        <v>-7684877.34</v>
      </c>
    </row>
    <row r="90" spans="1:12" ht="21.75" customHeight="1">
      <c r="A90" s="191" t="s">
        <v>276</v>
      </c>
      <c r="B90" s="192"/>
      <c r="C90" s="192"/>
      <c r="D90" s="192"/>
      <c r="E90" s="192"/>
      <c r="F90" s="13">
        <v>207</v>
      </c>
      <c r="G90" s="66"/>
      <c r="H90" s="67">
        <v>2336073.6</v>
      </c>
      <c r="I90" s="63">
        <f t="shared" si="2"/>
        <v>2336073.6</v>
      </c>
      <c r="J90" s="66"/>
      <c r="K90" s="67">
        <v>1337579.73</v>
      </c>
      <c r="L90" s="63">
        <f t="shared" si="3"/>
        <v>1337579.73</v>
      </c>
    </row>
    <row r="91" spans="1:12" ht="21" customHeight="1">
      <c r="A91" s="191" t="s">
        <v>277</v>
      </c>
      <c r="B91" s="192"/>
      <c r="C91" s="192"/>
      <c r="D91" s="192"/>
      <c r="E91" s="192"/>
      <c r="F91" s="13">
        <v>208</v>
      </c>
      <c r="G91" s="66"/>
      <c r="H91" s="67"/>
      <c r="I91" s="63">
        <f t="shared" si="2"/>
        <v>0</v>
      </c>
      <c r="J91" s="66"/>
      <c r="K91" s="67"/>
      <c r="L91" s="63">
        <f t="shared" si="3"/>
        <v>0</v>
      </c>
    </row>
    <row r="92" spans="1:12" ht="12.75" customHeight="1">
      <c r="A92" s="191" t="s">
        <v>278</v>
      </c>
      <c r="B92" s="192"/>
      <c r="C92" s="192"/>
      <c r="D92" s="192"/>
      <c r="E92" s="192"/>
      <c r="F92" s="13">
        <v>209</v>
      </c>
      <c r="G92" s="66"/>
      <c r="H92" s="67"/>
      <c r="I92" s="63">
        <f t="shared" si="2"/>
        <v>0</v>
      </c>
      <c r="J92" s="66"/>
      <c r="K92" s="67"/>
      <c r="L92" s="63">
        <f t="shared" si="3"/>
        <v>0</v>
      </c>
    </row>
    <row r="93" spans="1:12" ht="22.5" customHeight="1">
      <c r="A93" s="191" t="s">
        <v>279</v>
      </c>
      <c r="B93" s="192"/>
      <c r="C93" s="192"/>
      <c r="D93" s="192"/>
      <c r="E93" s="192"/>
      <c r="F93" s="13">
        <v>210</v>
      </c>
      <c r="G93" s="66"/>
      <c r="H93" s="67"/>
      <c r="I93" s="63">
        <f t="shared" si="2"/>
        <v>0</v>
      </c>
      <c r="J93" s="66"/>
      <c r="K93" s="67"/>
      <c r="L93" s="63">
        <f t="shared" si="3"/>
        <v>0</v>
      </c>
    </row>
    <row r="94" spans="1:12" ht="12.75" customHeight="1">
      <c r="A94" s="191" t="s">
        <v>280</v>
      </c>
      <c r="B94" s="192"/>
      <c r="C94" s="192"/>
      <c r="D94" s="192"/>
      <c r="E94" s="192"/>
      <c r="F94" s="13">
        <v>211</v>
      </c>
      <c r="G94" s="66"/>
      <c r="H94" s="67"/>
      <c r="I94" s="63">
        <f t="shared" si="2"/>
        <v>0</v>
      </c>
      <c r="J94" s="66"/>
      <c r="K94" s="67"/>
      <c r="L94" s="63">
        <f t="shared" si="3"/>
        <v>0</v>
      </c>
    </row>
    <row r="95" spans="1:12" ht="12.75" customHeight="1">
      <c r="A95" s="191" t="s">
        <v>281</v>
      </c>
      <c r="B95" s="192"/>
      <c r="C95" s="192"/>
      <c r="D95" s="192"/>
      <c r="E95" s="192"/>
      <c r="F95" s="13">
        <v>212</v>
      </c>
      <c r="G95" s="66"/>
      <c r="H95" s="67"/>
      <c r="I95" s="63">
        <f t="shared" si="2"/>
        <v>0</v>
      </c>
      <c r="J95" s="66"/>
      <c r="K95" s="67"/>
      <c r="L95" s="63">
        <f t="shared" si="3"/>
        <v>0</v>
      </c>
    </row>
    <row r="96" spans="1:12" ht="12.75" customHeight="1">
      <c r="A96" s="194" t="s">
        <v>212</v>
      </c>
      <c r="B96" s="192"/>
      <c r="C96" s="192"/>
      <c r="D96" s="192"/>
      <c r="E96" s="192"/>
      <c r="F96" s="13">
        <v>213</v>
      </c>
      <c r="G96" s="64">
        <f>G82+G87</f>
        <v>-19760229.130000025</v>
      </c>
      <c r="H96" s="65">
        <f>H82+H87</f>
        <v>36274566.36999939</v>
      </c>
      <c r="I96" s="63">
        <f t="shared" si="2"/>
        <v>16514337.239999361</v>
      </c>
      <c r="J96" s="64">
        <f>J82+J87</f>
        <v>11764644.630000059</v>
      </c>
      <c r="K96" s="65">
        <f>K82+K87</f>
        <v>100313119.20000024</v>
      </c>
      <c r="L96" s="63">
        <f t="shared" si="3"/>
        <v>112077763.8300003</v>
      </c>
    </row>
    <row r="97" spans="1:12" ht="12.75" customHeight="1">
      <c r="A97" s="196" t="s">
        <v>266</v>
      </c>
      <c r="B97" s="197"/>
      <c r="C97" s="197"/>
      <c r="D97" s="197"/>
      <c r="E97" s="198"/>
      <c r="F97" s="13">
        <v>214</v>
      </c>
      <c r="G97" s="61"/>
      <c r="H97" s="62"/>
      <c r="I97" s="63">
        <f t="shared" si="2"/>
        <v>0</v>
      </c>
      <c r="J97" s="61"/>
      <c r="K97" s="62"/>
      <c r="L97" s="63">
        <f t="shared" si="3"/>
        <v>0</v>
      </c>
    </row>
    <row r="98" spans="1:12" ht="12.75" customHeight="1">
      <c r="A98" s="196" t="s">
        <v>267</v>
      </c>
      <c r="B98" s="197"/>
      <c r="C98" s="197"/>
      <c r="D98" s="197"/>
      <c r="E98" s="198"/>
      <c r="F98" s="13">
        <v>215</v>
      </c>
      <c r="G98" s="61"/>
      <c r="H98" s="62"/>
      <c r="I98" s="63">
        <f t="shared" si="2"/>
        <v>0</v>
      </c>
      <c r="J98" s="61"/>
      <c r="K98" s="62"/>
      <c r="L98" s="63">
        <f t="shared" si="3"/>
        <v>0</v>
      </c>
    </row>
    <row r="99" spans="1:12" ht="12.75" customHeight="1">
      <c r="A99" s="202" t="s">
        <v>307</v>
      </c>
      <c r="B99" s="204"/>
      <c r="C99" s="204"/>
      <c r="D99" s="204"/>
      <c r="E99" s="204"/>
      <c r="F99" s="14">
        <v>216</v>
      </c>
      <c r="G99" s="68">
        <v>0</v>
      </c>
      <c r="H99" s="69">
        <v>0</v>
      </c>
      <c r="I99" s="70">
        <f t="shared" si="2"/>
        <v>0</v>
      </c>
      <c r="J99" s="68">
        <v>0</v>
      </c>
      <c r="K99" s="69">
        <v>0</v>
      </c>
      <c r="L99" s="70">
        <f t="shared" si="3"/>
        <v>0</v>
      </c>
    </row>
    <row r="100" spans="1:12" ht="12.75">
      <c r="A100" s="306" t="s">
        <v>215</v>
      </c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</row>
    <row r="101" spans="1:12" ht="12.75">
      <c r="A101" s="307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</row>
    <row r="102" spans="1:12" ht="12.75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</row>
    <row r="103" spans="1:12" ht="12.75">
      <c r="A103" s="307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</row>
    <row r="104" spans="1:12" ht="12.75">
      <c r="A104" s="307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</row>
    <row r="105" spans="1:12" ht="12.75">
      <c r="A105" s="307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</row>
    <row r="106" spans="1:12" ht="12.75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</row>
  </sheetData>
  <sheetProtection/>
  <mergeCells count="102"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73:E73"/>
    <mergeCell ref="A74:E74"/>
    <mergeCell ref="A81:E81"/>
    <mergeCell ref="A82:E82"/>
    <mergeCell ref="A75:E75"/>
    <mergeCell ref="A76:E76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L17 I33:K46 I50:J57 I58 I96:L98" formula="1"/>
    <ignoredError sqref="I18:L27 J58 I74:I76 I77:K84 J74:K76 I85:K87" formula="1" formulaRange="1"/>
    <ignoredError sqref="G28:L32 G18:H27 J59:K73 K58 H77:H84 H74:H76" formulaRange="1"/>
    <ignoredError sqref="I85:K87" formula="1" unlockedFormula="1"/>
    <ignoredError sqref="G88:L90 G85:H87 L85:L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10" zoomScalePageLayoutView="0" workbookViewId="0" topLeftCell="A1">
      <selection activeCell="O15" sqref="O15"/>
    </sheetView>
  </sheetViews>
  <sheetFormatPr defaultColWidth="9.140625" defaultRowHeight="12.75"/>
  <cols>
    <col min="1" max="16384" width="9.140625" style="31" customWidth="1"/>
  </cols>
  <sheetData>
    <row r="1" spans="1:10" ht="12.75">
      <c r="A1" s="255" t="s">
        <v>217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1" ht="12.75">
      <c r="A2" s="324" t="s">
        <v>395</v>
      </c>
      <c r="B2" s="325"/>
      <c r="C2" s="325"/>
      <c r="D2" s="325"/>
      <c r="E2" s="325"/>
      <c r="F2" s="325"/>
      <c r="G2" s="325"/>
      <c r="H2" s="325"/>
      <c r="I2" s="325"/>
      <c r="J2" s="333"/>
      <c r="K2" s="334"/>
    </row>
    <row r="3" spans="1:11" ht="12.75">
      <c r="A3" s="329"/>
      <c r="B3" s="335"/>
      <c r="C3" s="335"/>
      <c r="D3" s="336"/>
      <c r="E3" s="336"/>
      <c r="F3" s="335"/>
      <c r="G3" s="335"/>
      <c r="H3" s="335"/>
      <c r="I3" s="335"/>
      <c r="J3" s="337"/>
      <c r="K3" s="338" t="s">
        <v>61</v>
      </c>
    </row>
    <row r="4" spans="1:11" ht="45.75" thickBot="1">
      <c r="A4" s="258" t="s">
        <v>6</v>
      </c>
      <c r="B4" s="258"/>
      <c r="C4" s="258"/>
      <c r="D4" s="258"/>
      <c r="E4" s="258"/>
      <c r="F4" s="258"/>
      <c r="G4" s="258"/>
      <c r="H4" s="258"/>
      <c r="I4" s="32" t="s">
        <v>65</v>
      </c>
      <c r="J4" s="33" t="s">
        <v>7</v>
      </c>
      <c r="K4" s="33" t="s">
        <v>8</v>
      </c>
    </row>
    <row r="5" spans="1:11" ht="12.75" customHeight="1">
      <c r="A5" s="259">
        <v>1</v>
      </c>
      <c r="B5" s="259"/>
      <c r="C5" s="259"/>
      <c r="D5" s="259"/>
      <c r="E5" s="259"/>
      <c r="F5" s="259"/>
      <c r="G5" s="259"/>
      <c r="H5" s="259"/>
      <c r="I5" s="34">
        <v>2</v>
      </c>
      <c r="J5" s="35" t="s">
        <v>63</v>
      </c>
      <c r="K5" s="35" t="s">
        <v>64</v>
      </c>
    </row>
    <row r="6" spans="1:11" ht="12.75" customHeight="1">
      <c r="A6" s="260" t="s">
        <v>219</v>
      </c>
      <c r="B6" s="261"/>
      <c r="C6" s="261"/>
      <c r="D6" s="261"/>
      <c r="E6" s="261"/>
      <c r="F6" s="261"/>
      <c r="G6" s="261"/>
      <c r="H6" s="262"/>
      <c r="I6" s="16">
        <v>1</v>
      </c>
      <c r="J6" s="52">
        <f>J7+J18+J36</f>
        <v>226393768.08999994</v>
      </c>
      <c r="K6" s="52">
        <f>K7+K18+K36</f>
        <v>-115819754.41</v>
      </c>
    </row>
    <row r="7" spans="1:11" ht="12.75" customHeight="1">
      <c r="A7" s="249" t="s">
        <v>220</v>
      </c>
      <c r="B7" s="247"/>
      <c r="C7" s="247"/>
      <c r="D7" s="247"/>
      <c r="E7" s="247"/>
      <c r="F7" s="247"/>
      <c r="G7" s="247"/>
      <c r="H7" s="248"/>
      <c r="I7" s="17">
        <v>2</v>
      </c>
      <c r="J7" s="53">
        <f>J8+J9</f>
        <v>-163003389.47000003</v>
      </c>
      <c r="K7" s="53">
        <f>K8+K9</f>
        <v>-26327572.680000037</v>
      </c>
    </row>
    <row r="8" spans="1:11" ht="12.75" customHeight="1">
      <c r="A8" s="246" t="s">
        <v>88</v>
      </c>
      <c r="B8" s="247"/>
      <c r="C8" s="247"/>
      <c r="D8" s="247"/>
      <c r="E8" s="247"/>
      <c r="F8" s="247"/>
      <c r="G8" s="247"/>
      <c r="H8" s="248"/>
      <c r="I8" s="17">
        <v>3</v>
      </c>
      <c r="J8" s="54">
        <v>104699595.45</v>
      </c>
      <c r="K8" s="54">
        <v>140343843.6</v>
      </c>
    </row>
    <row r="9" spans="1:11" ht="12.75" customHeight="1">
      <c r="A9" s="246" t="s">
        <v>89</v>
      </c>
      <c r="B9" s="247"/>
      <c r="C9" s="247"/>
      <c r="D9" s="247"/>
      <c r="E9" s="247"/>
      <c r="F9" s="247"/>
      <c r="G9" s="247"/>
      <c r="H9" s="248"/>
      <c r="I9" s="17">
        <v>4</v>
      </c>
      <c r="J9" s="53">
        <f>SUM(J10:J17)</f>
        <v>-267702984.92000002</v>
      </c>
      <c r="K9" s="53">
        <f>SUM(K10:K17)</f>
        <v>-166671416.28000003</v>
      </c>
    </row>
    <row r="10" spans="1:11" ht="12.75" customHeight="1">
      <c r="A10" s="246" t="s">
        <v>119</v>
      </c>
      <c r="B10" s="247"/>
      <c r="C10" s="247"/>
      <c r="D10" s="247"/>
      <c r="E10" s="247"/>
      <c r="F10" s="247"/>
      <c r="G10" s="247"/>
      <c r="H10" s="248"/>
      <c r="I10" s="17">
        <v>5</v>
      </c>
      <c r="J10" s="54">
        <v>44284222.39</v>
      </c>
      <c r="K10" s="54">
        <v>44218441.24</v>
      </c>
    </row>
    <row r="11" spans="1:11" ht="12.75" customHeight="1">
      <c r="A11" s="246" t="s">
        <v>120</v>
      </c>
      <c r="B11" s="247"/>
      <c r="C11" s="247"/>
      <c r="D11" s="247"/>
      <c r="E11" s="247"/>
      <c r="F11" s="247"/>
      <c r="G11" s="247"/>
      <c r="H11" s="248"/>
      <c r="I11" s="17">
        <v>6</v>
      </c>
      <c r="J11" s="54">
        <v>2710415.28</v>
      </c>
      <c r="K11" s="54">
        <v>3594756.87</v>
      </c>
    </row>
    <row r="12" spans="1:11" ht="12.75" customHeight="1">
      <c r="A12" s="246" t="s">
        <v>121</v>
      </c>
      <c r="B12" s="247"/>
      <c r="C12" s="247"/>
      <c r="D12" s="247"/>
      <c r="E12" s="247"/>
      <c r="F12" s="247"/>
      <c r="G12" s="247"/>
      <c r="H12" s="248"/>
      <c r="I12" s="17">
        <v>7</v>
      </c>
      <c r="J12" s="54">
        <v>57127515.34</v>
      </c>
      <c r="K12" s="54">
        <v>80562853.94</v>
      </c>
    </row>
    <row r="13" spans="1:11" ht="12.75" customHeight="1">
      <c r="A13" s="246" t="s">
        <v>122</v>
      </c>
      <c r="B13" s="247"/>
      <c r="C13" s="247"/>
      <c r="D13" s="247"/>
      <c r="E13" s="247"/>
      <c r="F13" s="247"/>
      <c r="G13" s="247"/>
      <c r="H13" s="248"/>
      <c r="I13" s="17">
        <v>8</v>
      </c>
      <c r="J13" s="54"/>
      <c r="K13" s="54">
        <v>27663.93</v>
      </c>
    </row>
    <row r="14" spans="1:11" ht="12.75" customHeight="1">
      <c r="A14" s="246" t="s">
        <v>123</v>
      </c>
      <c r="B14" s="247"/>
      <c r="C14" s="247"/>
      <c r="D14" s="247"/>
      <c r="E14" s="247"/>
      <c r="F14" s="247"/>
      <c r="G14" s="247"/>
      <c r="H14" s="248"/>
      <c r="I14" s="17">
        <v>9</v>
      </c>
      <c r="J14" s="54">
        <v>-227707637.01</v>
      </c>
      <c r="K14" s="54">
        <v>-220368751.02</v>
      </c>
    </row>
    <row r="15" spans="1:11" ht="12.75" customHeight="1">
      <c r="A15" s="246" t="s">
        <v>124</v>
      </c>
      <c r="B15" s="247"/>
      <c r="C15" s="247"/>
      <c r="D15" s="247"/>
      <c r="E15" s="247"/>
      <c r="F15" s="247"/>
      <c r="G15" s="247"/>
      <c r="H15" s="248"/>
      <c r="I15" s="17">
        <v>10</v>
      </c>
      <c r="J15" s="54">
        <v>-34558009</v>
      </c>
      <c r="K15" s="54">
        <v>-61986202.17</v>
      </c>
    </row>
    <row r="16" spans="1:11" ht="21" customHeight="1">
      <c r="A16" s="246" t="s">
        <v>125</v>
      </c>
      <c r="B16" s="247"/>
      <c r="C16" s="247"/>
      <c r="D16" s="247"/>
      <c r="E16" s="247"/>
      <c r="F16" s="247"/>
      <c r="G16" s="247"/>
      <c r="H16" s="248"/>
      <c r="I16" s="17">
        <v>11</v>
      </c>
      <c r="J16" s="54">
        <v>10933168.14</v>
      </c>
      <c r="K16" s="54">
        <v>-26728286.14</v>
      </c>
    </row>
    <row r="17" spans="1:11" ht="12.75" customHeight="1">
      <c r="A17" s="246" t="s">
        <v>126</v>
      </c>
      <c r="B17" s="247"/>
      <c r="C17" s="247"/>
      <c r="D17" s="247"/>
      <c r="E17" s="247"/>
      <c r="F17" s="247"/>
      <c r="G17" s="247"/>
      <c r="H17" s="248"/>
      <c r="I17" s="17">
        <v>12</v>
      </c>
      <c r="J17" s="54">
        <v>-120492660.06</v>
      </c>
      <c r="K17" s="54">
        <v>14008107.07</v>
      </c>
    </row>
    <row r="18" spans="1:11" ht="12.75" customHeight="1">
      <c r="A18" s="249" t="s">
        <v>127</v>
      </c>
      <c r="B18" s="247"/>
      <c r="C18" s="247"/>
      <c r="D18" s="247"/>
      <c r="E18" s="247"/>
      <c r="F18" s="247"/>
      <c r="G18" s="247"/>
      <c r="H18" s="248"/>
      <c r="I18" s="17">
        <v>13</v>
      </c>
      <c r="J18" s="55">
        <f>SUM(J19:J35)</f>
        <v>415430008.08</v>
      </c>
      <c r="K18" s="55">
        <f>SUM(K19:K35)</f>
        <v>-67573399.56999996</v>
      </c>
    </row>
    <row r="19" spans="1:11" ht="12.75" customHeight="1">
      <c r="A19" s="246" t="s">
        <v>128</v>
      </c>
      <c r="B19" s="247"/>
      <c r="C19" s="247"/>
      <c r="D19" s="247"/>
      <c r="E19" s="247"/>
      <c r="F19" s="247"/>
      <c r="G19" s="247"/>
      <c r="H19" s="248"/>
      <c r="I19" s="17">
        <v>14</v>
      </c>
      <c r="J19" s="54">
        <v>155643262.52</v>
      </c>
      <c r="K19" s="54">
        <v>66136481.17</v>
      </c>
    </row>
    <row r="20" spans="1:11" ht="19.5" customHeight="1">
      <c r="A20" s="246" t="s">
        <v>151</v>
      </c>
      <c r="B20" s="247"/>
      <c r="C20" s="247"/>
      <c r="D20" s="247"/>
      <c r="E20" s="247"/>
      <c r="F20" s="247"/>
      <c r="G20" s="247"/>
      <c r="H20" s="248"/>
      <c r="I20" s="17">
        <v>15</v>
      </c>
      <c r="J20" s="54">
        <v>-126951307.68</v>
      </c>
      <c r="K20" s="54">
        <v>-419770481.25</v>
      </c>
    </row>
    <row r="21" spans="1:11" ht="12.75" customHeight="1">
      <c r="A21" s="246" t="s">
        <v>129</v>
      </c>
      <c r="B21" s="247"/>
      <c r="C21" s="247"/>
      <c r="D21" s="247"/>
      <c r="E21" s="247"/>
      <c r="F21" s="247"/>
      <c r="G21" s="247"/>
      <c r="H21" s="248"/>
      <c r="I21" s="17">
        <v>16</v>
      </c>
      <c r="J21" s="54">
        <v>132732900.68</v>
      </c>
      <c r="K21" s="54">
        <v>10416460.82</v>
      </c>
    </row>
    <row r="22" spans="1:11" ht="22.5" customHeight="1">
      <c r="A22" s="246" t="s">
        <v>130</v>
      </c>
      <c r="B22" s="247"/>
      <c r="C22" s="247"/>
      <c r="D22" s="247"/>
      <c r="E22" s="247"/>
      <c r="F22" s="247"/>
      <c r="G22" s="247"/>
      <c r="H22" s="248"/>
      <c r="I22" s="17">
        <v>17</v>
      </c>
      <c r="J22" s="54"/>
      <c r="K22" s="54"/>
    </row>
    <row r="23" spans="1:11" ht="21" customHeight="1">
      <c r="A23" s="246" t="s">
        <v>131</v>
      </c>
      <c r="B23" s="247"/>
      <c r="C23" s="247"/>
      <c r="D23" s="247"/>
      <c r="E23" s="247"/>
      <c r="F23" s="247"/>
      <c r="G23" s="247"/>
      <c r="H23" s="248"/>
      <c r="I23" s="17">
        <v>18</v>
      </c>
      <c r="J23" s="54">
        <v>6054340.32</v>
      </c>
      <c r="K23" s="54">
        <v>4895412.36</v>
      </c>
    </row>
    <row r="24" spans="1:11" ht="12.75" customHeight="1">
      <c r="A24" s="246" t="s">
        <v>132</v>
      </c>
      <c r="B24" s="247"/>
      <c r="C24" s="247"/>
      <c r="D24" s="247"/>
      <c r="E24" s="247"/>
      <c r="F24" s="247"/>
      <c r="G24" s="247"/>
      <c r="H24" s="248"/>
      <c r="I24" s="17">
        <v>19</v>
      </c>
      <c r="J24" s="54">
        <v>-105851286.87</v>
      </c>
      <c r="K24" s="54">
        <v>62640572.75</v>
      </c>
    </row>
    <row r="25" spans="1:11" ht="12.75" customHeight="1">
      <c r="A25" s="246" t="s">
        <v>133</v>
      </c>
      <c r="B25" s="247"/>
      <c r="C25" s="247"/>
      <c r="D25" s="247"/>
      <c r="E25" s="247"/>
      <c r="F25" s="247"/>
      <c r="G25" s="247"/>
      <c r="H25" s="248"/>
      <c r="I25" s="17">
        <v>20</v>
      </c>
      <c r="J25" s="54">
        <v>5023284.96</v>
      </c>
      <c r="K25" s="54">
        <v>-11449445.82</v>
      </c>
    </row>
    <row r="26" spans="1:11" ht="12.75" customHeight="1">
      <c r="A26" s="246" t="s">
        <v>134</v>
      </c>
      <c r="B26" s="247"/>
      <c r="C26" s="247"/>
      <c r="D26" s="247"/>
      <c r="E26" s="247"/>
      <c r="F26" s="247"/>
      <c r="G26" s="247"/>
      <c r="H26" s="248"/>
      <c r="I26" s="17">
        <v>21</v>
      </c>
      <c r="J26" s="54">
        <v>300555118.26</v>
      </c>
      <c r="K26" s="54">
        <v>53581411.09</v>
      </c>
    </row>
    <row r="27" spans="1:11" ht="12.75" customHeight="1">
      <c r="A27" s="246" t="s">
        <v>135</v>
      </c>
      <c r="B27" s="247"/>
      <c r="C27" s="247"/>
      <c r="D27" s="247"/>
      <c r="E27" s="247"/>
      <c r="F27" s="247"/>
      <c r="G27" s="247"/>
      <c r="H27" s="248"/>
      <c r="I27" s="17">
        <v>22</v>
      </c>
      <c r="J27" s="54"/>
      <c r="K27" s="54"/>
    </row>
    <row r="28" spans="1:11" ht="21" customHeight="1">
      <c r="A28" s="246" t="s">
        <v>150</v>
      </c>
      <c r="B28" s="247"/>
      <c r="C28" s="247"/>
      <c r="D28" s="247"/>
      <c r="E28" s="247"/>
      <c r="F28" s="247"/>
      <c r="G28" s="247"/>
      <c r="H28" s="248"/>
      <c r="I28" s="17">
        <v>23</v>
      </c>
      <c r="J28" s="54">
        <v>-9711529.5</v>
      </c>
      <c r="K28" s="54">
        <v>-7817070.45</v>
      </c>
    </row>
    <row r="29" spans="1:11" ht="12.75" customHeight="1">
      <c r="A29" s="246" t="s">
        <v>136</v>
      </c>
      <c r="B29" s="247"/>
      <c r="C29" s="247"/>
      <c r="D29" s="247"/>
      <c r="E29" s="247"/>
      <c r="F29" s="247"/>
      <c r="G29" s="247"/>
      <c r="H29" s="248"/>
      <c r="I29" s="17">
        <v>24</v>
      </c>
      <c r="J29" s="54">
        <v>82147712.67</v>
      </c>
      <c r="K29" s="54">
        <v>14505838.82</v>
      </c>
    </row>
    <row r="30" spans="1:11" ht="19.5" customHeight="1">
      <c r="A30" s="246" t="s">
        <v>137</v>
      </c>
      <c r="B30" s="247"/>
      <c r="C30" s="247"/>
      <c r="D30" s="247"/>
      <c r="E30" s="247"/>
      <c r="F30" s="247"/>
      <c r="G30" s="247"/>
      <c r="H30" s="248"/>
      <c r="I30" s="17">
        <v>25</v>
      </c>
      <c r="J30" s="54">
        <v>-6054340.32</v>
      </c>
      <c r="K30" s="54">
        <v>-4895412.36</v>
      </c>
    </row>
    <row r="31" spans="1:11" ht="12.75" customHeight="1">
      <c r="A31" s="246" t="s">
        <v>138</v>
      </c>
      <c r="B31" s="247"/>
      <c r="C31" s="247"/>
      <c r="D31" s="247"/>
      <c r="E31" s="247"/>
      <c r="F31" s="247"/>
      <c r="G31" s="247"/>
      <c r="H31" s="248"/>
      <c r="I31" s="17">
        <v>26</v>
      </c>
      <c r="J31" s="54">
        <v>2805518.71</v>
      </c>
      <c r="K31" s="54">
        <v>3227987.35</v>
      </c>
    </row>
    <row r="32" spans="1:11" ht="12.75" customHeight="1">
      <c r="A32" s="246" t="s">
        <v>139</v>
      </c>
      <c r="B32" s="247"/>
      <c r="C32" s="247"/>
      <c r="D32" s="247"/>
      <c r="E32" s="247"/>
      <c r="F32" s="247"/>
      <c r="G32" s="247"/>
      <c r="H32" s="248"/>
      <c r="I32" s="17">
        <v>27</v>
      </c>
      <c r="J32" s="54"/>
      <c r="K32" s="54">
        <v>0</v>
      </c>
    </row>
    <row r="33" spans="1:11" ht="12.75" customHeight="1">
      <c r="A33" s="246" t="s">
        <v>140</v>
      </c>
      <c r="B33" s="247"/>
      <c r="C33" s="247"/>
      <c r="D33" s="247"/>
      <c r="E33" s="247"/>
      <c r="F33" s="247"/>
      <c r="G33" s="247"/>
      <c r="H33" s="248"/>
      <c r="I33" s="17">
        <v>28</v>
      </c>
      <c r="J33" s="54"/>
      <c r="K33" s="54">
        <v>0</v>
      </c>
    </row>
    <row r="34" spans="1:11" ht="12.75" customHeight="1">
      <c r="A34" s="246" t="s">
        <v>141</v>
      </c>
      <c r="B34" s="247"/>
      <c r="C34" s="247"/>
      <c r="D34" s="247"/>
      <c r="E34" s="247"/>
      <c r="F34" s="247"/>
      <c r="G34" s="247"/>
      <c r="H34" s="248"/>
      <c r="I34" s="17">
        <v>29</v>
      </c>
      <c r="J34" s="54">
        <v>-1843048.18</v>
      </c>
      <c r="K34" s="54">
        <v>-3464012.2</v>
      </c>
    </row>
    <row r="35" spans="1:11" ht="21" customHeight="1">
      <c r="A35" s="246" t="s">
        <v>142</v>
      </c>
      <c r="B35" s="247"/>
      <c r="C35" s="247"/>
      <c r="D35" s="247"/>
      <c r="E35" s="247"/>
      <c r="F35" s="247"/>
      <c r="G35" s="247"/>
      <c r="H35" s="248"/>
      <c r="I35" s="17">
        <v>30</v>
      </c>
      <c r="J35" s="54">
        <v>-19120617.49</v>
      </c>
      <c r="K35" s="54">
        <v>164418858.15</v>
      </c>
    </row>
    <row r="36" spans="1:11" ht="12.75" customHeight="1">
      <c r="A36" s="249" t="s">
        <v>143</v>
      </c>
      <c r="B36" s="247"/>
      <c r="C36" s="247"/>
      <c r="D36" s="247"/>
      <c r="E36" s="247"/>
      <c r="F36" s="247"/>
      <c r="G36" s="247"/>
      <c r="H36" s="248"/>
      <c r="I36" s="17">
        <v>31</v>
      </c>
      <c r="J36" s="54">
        <v>-26032850.52</v>
      </c>
      <c r="K36" s="54">
        <v>-21918782.16</v>
      </c>
    </row>
    <row r="37" spans="1:11" ht="12.75" customHeight="1">
      <c r="A37" s="249" t="s">
        <v>95</v>
      </c>
      <c r="B37" s="247"/>
      <c r="C37" s="247"/>
      <c r="D37" s="247"/>
      <c r="E37" s="247"/>
      <c r="F37" s="247"/>
      <c r="G37" s="247"/>
      <c r="H37" s="248"/>
      <c r="I37" s="17">
        <v>32</v>
      </c>
      <c r="J37" s="55">
        <f>SUM(J38:J51)</f>
        <v>-160856151.57999998</v>
      </c>
      <c r="K37" s="55">
        <f>SUM(K38:K51)</f>
        <v>112778705.69999996</v>
      </c>
    </row>
    <row r="38" spans="1:11" ht="12.75" customHeight="1">
      <c r="A38" s="246" t="s">
        <v>144</v>
      </c>
      <c r="B38" s="247"/>
      <c r="C38" s="247"/>
      <c r="D38" s="247"/>
      <c r="E38" s="247"/>
      <c r="F38" s="247"/>
      <c r="G38" s="247"/>
      <c r="H38" s="248"/>
      <c r="I38" s="17">
        <v>33</v>
      </c>
      <c r="J38" s="54"/>
      <c r="K38" s="54">
        <v>38967965.38</v>
      </c>
    </row>
    <row r="39" spans="1:11" ht="12.75" customHeight="1">
      <c r="A39" s="246" t="s">
        <v>145</v>
      </c>
      <c r="B39" s="247"/>
      <c r="C39" s="247"/>
      <c r="D39" s="247"/>
      <c r="E39" s="247"/>
      <c r="F39" s="247"/>
      <c r="G39" s="247"/>
      <c r="H39" s="248"/>
      <c r="I39" s="17">
        <v>34</v>
      </c>
      <c r="J39" s="54">
        <v>-6609362.36</v>
      </c>
      <c r="K39" s="54">
        <v>-44218441.24</v>
      </c>
    </row>
    <row r="40" spans="1:11" ht="12.75" customHeight="1">
      <c r="A40" s="246" t="s">
        <v>146</v>
      </c>
      <c r="B40" s="247"/>
      <c r="C40" s="247"/>
      <c r="D40" s="247"/>
      <c r="E40" s="247"/>
      <c r="F40" s="247"/>
      <c r="G40" s="247"/>
      <c r="H40" s="248"/>
      <c r="I40" s="17">
        <v>35</v>
      </c>
      <c r="J40" s="54"/>
      <c r="K40" s="54">
        <v>0</v>
      </c>
    </row>
    <row r="41" spans="1:11" ht="12.75" customHeight="1">
      <c r="A41" s="246" t="s">
        <v>147</v>
      </c>
      <c r="B41" s="247"/>
      <c r="C41" s="247"/>
      <c r="D41" s="247"/>
      <c r="E41" s="247"/>
      <c r="F41" s="247"/>
      <c r="G41" s="247"/>
      <c r="H41" s="248"/>
      <c r="I41" s="17">
        <v>36</v>
      </c>
      <c r="J41" s="54">
        <v>1628428.12</v>
      </c>
      <c r="K41" s="54">
        <v>-7964529.57</v>
      </c>
    </row>
    <row r="42" spans="1:11" ht="21" customHeight="1">
      <c r="A42" s="246" t="s">
        <v>148</v>
      </c>
      <c r="B42" s="247"/>
      <c r="C42" s="247"/>
      <c r="D42" s="247"/>
      <c r="E42" s="247"/>
      <c r="F42" s="247"/>
      <c r="G42" s="247"/>
      <c r="H42" s="248"/>
      <c r="I42" s="17">
        <v>37</v>
      </c>
      <c r="J42" s="54"/>
      <c r="K42" s="54">
        <v>0</v>
      </c>
    </row>
    <row r="43" spans="1:11" ht="21.75" customHeight="1">
      <c r="A43" s="246" t="s">
        <v>149</v>
      </c>
      <c r="B43" s="247"/>
      <c r="C43" s="247"/>
      <c r="D43" s="247"/>
      <c r="E43" s="247"/>
      <c r="F43" s="247"/>
      <c r="G43" s="247"/>
      <c r="H43" s="248"/>
      <c r="I43" s="17">
        <v>38</v>
      </c>
      <c r="J43" s="54">
        <v>-81376244.4</v>
      </c>
      <c r="K43" s="54">
        <v>-22136794.52</v>
      </c>
    </row>
    <row r="44" spans="1:11" ht="23.25" customHeight="1">
      <c r="A44" s="246" t="s">
        <v>152</v>
      </c>
      <c r="B44" s="247"/>
      <c r="C44" s="247"/>
      <c r="D44" s="247"/>
      <c r="E44" s="247"/>
      <c r="F44" s="247"/>
      <c r="G44" s="247"/>
      <c r="H44" s="248"/>
      <c r="I44" s="17">
        <v>39</v>
      </c>
      <c r="J44" s="54">
        <v>40116167.33</v>
      </c>
      <c r="K44" s="54">
        <v>80014148.17</v>
      </c>
    </row>
    <row r="45" spans="1:11" ht="12.75" customHeight="1">
      <c r="A45" s="246" t="s">
        <v>255</v>
      </c>
      <c r="B45" s="247"/>
      <c r="C45" s="247"/>
      <c r="D45" s="247"/>
      <c r="E45" s="247"/>
      <c r="F45" s="247"/>
      <c r="G45" s="247"/>
      <c r="H45" s="248"/>
      <c r="I45" s="17">
        <v>40</v>
      </c>
      <c r="J45" s="54"/>
      <c r="K45" s="54">
        <v>0</v>
      </c>
    </row>
    <row r="46" spans="1:11" ht="12.75" customHeight="1">
      <c r="A46" s="246" t="s">
        <v>256</v>
      </c>
      <c r="B46" s="247"/>
      <c r="C46" s="247"/>
      <c r="D46" s="247"/>
      <c r="E46" s="247"/>
      <c r="F46" s="247"/>
      <c r="G46" s="247"/>
      <c r="H46" s="248"/>
      <c r="I46" s="17">
        <v>41</v>
      </c>
      <c r="J46" s="54">
        <v>-136543364.61</v>
      </c>
      <c r="K46" s="54">
        <v>-158090651.82</v>
      </c>
    </row>
    <row r="47" spans="1:11" ht="12.75" customHeight="1">
      <c r="A47" s="246" t="s">
        <v>257</v>
      </c>
      <c r="B47" s="247"/>
      <c r="C47" s="247"/>
      <c r="D47" s="247"/>
      <c r="E47" s="247"/>
      <c r="F47" s="247"/>
      <c r="G47" s="247"/>
      <c r="H47" s="248"/>
      <c r="I47" s="17">
        <v>42</v>
      </c>
      <c r="J47" s="54"/>
      <c r="K47" s="54">
        <v>0</v>
      </c>
    </row>
    <row r="48" spans="1:11" ht="12.75" customHeight="1">
      <c r="A48" s="246" t="s">
        <v>258</v>
      </c>
      <c r="B48" s="247"/>
      <c r="C48" s="247"/>
      <c r="D48" s="247"/>
      <c r="E48" s="247"/>
      <c r="F48" s="247"/>
      <c r="G48" s="247"/>
      <c r="H48" s="248"/>
      <c r="I48" s="17">
        <v>43</v>
      </c>
      <c r="J48" s="54"/>
      <c r="K48" s="54">
        <v>0</v>
      </c>
    </row>
    <row r="49" spans="1:11" ht="12.75" customHeight="1">
      <c r="A49" s="246" t="s">
        <v>259</v>
      </c>
      <c r="B49" s="250"/>
      <c r="C49" s="250"/>
      <c r="D49" s="250"/>
      <c r="E49" s="250"/>
      <c r="F49" s="250"/>
      <c r="G49" s="250"/>
      <c r="H49" s="251"/>
      <c r="I49" s="17">
        <v>44</v>
      </c>
      <c r="J49" s="54">
        <v>36546358.95</v>
      </c>
      <c r="K49" s="54">
        <v>61998553.99</v>
      </c>
    </row>
    <row r="50" spans="1:11" ht="12.75" customHeight="1">
      <c r="A50" s="246" t="s">
        <v>285</v>
      </c>
      <c r="B50" s="250"/>
      <c r="C50" s="250"/>
      <c r="D50" s="250"/>
      <c r="E50" s="250"/>
      <c r="F50" s="250"/>
      <c r="G50" s="250"/>
      <c r="H50" s="251"/>
      <c r="I50" s="17">
        <v>45</v>
      </c>
      <c r="J50" s="54">
        <v>313725823.17</v>
      </c>
      <c r="K50" s="54">
        <v>359521875.08</v>
      </c>
    </row>
    <row r="51" spans="1:11" ht="12.75" customHeight="1">
      <c r="A51" s="246" t="s">
        <v>286</v>
      </c>
      <c r="B51" s="250"/>
      <c r="C51" s="250"/>
      <c r="D51" s="250"/>
      <c r="E51" s="250"/>
      <c r="F51" s="250"/>
      <c r="G51" s="250"/>
      <c r="H51" s="251"/>
      <c r="I51" s="17">
        <v>46</v>
      </c>
      <c r="J51" s="54">
        <v>-328343957.78</v>
      </c>
      <c r="K51" s="54">
        <v>-195313419.77</v>
      </c>
    </row>
    <row r="52" spans="1:11" ht="12.75" customHeight="1">
      <c r="A52" s="249" t="s">
        <v>96</v>
      </c>
      <c r="B52" s="250"/>
      <c r="C52" s="250"/>
      <c r="D52" s="250"/>
      <c r="E52" s="250"/>
      <c r="F52" s="250"/>
      <c r="G52" s="250"/>
      <c r="H52" s="251"/>
      <c r="I52" s="17">
        <v>47</v>
      </c>
      <c r="J52" s="55">
        <f>SUM(J53:J57)</f>
        <v>-32597611.099999998</v>
      </c>
      <c r="K52" s="55">
        <f>SUM(K53:K57)</f>
        <v>48962541.09</v>
      </c>
    </row>
    <row r="53" spans="1:11" ht="12.75" customHeight="1">
      <c r="A53" s="246" t="s">
        <v>287</v>
      </c>
      <c r="B53" s="250"/>
      <c r="C53" s="250"/>
      <c r="D53" s="250"/>
      <c r="E53" s="250"/>
      <c r="F53" s="250"/>
      <c r="G53" s="250"/>
      <c r="H53" s="251"/>
      <c r="I53" s="17">
        <v>48</v>
      </c>
      <c r="J53" s="54"/>
      <c r="K53" s="54"/>
    </row>
    <row r="54" spans="1:11" ht="12.75" customHeight="1">
      <c r="A54" s="246" t="s">
        <v>288</v>
      </c>
      <c r="B54" s="250"/>
      <c r="C54" s="250"/>
      <c r="D54" s="250"/>
      <c r="E54" s="250"/>
      <c r="F54" s="250"/>
      <c r="G54" s="250"/>
      <c r="H54" s="251"/>
      <c r="I54" s="17">
        <v>49</v>
      </c>
      <c r="J54" s="54">
        <v>6568.72</v>
      </c>
      <c r="K54" s="54">
        <v>50031465.75</v>
      </c>
    </row>
    <row r="55" spans="1:11" ht="12.75" customHeight="1">
      <c r="A55" s="246" t="s">
        <v>289</v>
      </c>
      <c r="B55" s="250"/>
      <c r="C55" s="250"/>
      <c r="D55" s="250"/>
      <c r="E55" s="250"/>
      <c r="F55" s="250"/>
      <c r="G55" s="250"/>
      <c r="H55" s="251"/>
      <c r="I55" s="17">
        <v>50</v>
      </c>
      <c r="J55" s="54">
        <v>-51079.49</v>
      </c>
      <c r="K55" s="54">
        <v>-78844.66</v>
      </c>
    </row>
    <row r="56" spans="1:11" ht="12.75" customHeight="1">
      <c r="A56" s="246" t="s">
        <v>290</v>
      </c>
      <c r="B56" s="250"/>
      <c r="C56" s="250"/>
      <c r="D56" s="250"/>
      <c r="E56" s="250"/>
      <c r="F56" s="250"/>
      <c r="G56" s="250"/>
      <c r="H56" s="251"/>
      <c r="I56" s="17">
        <v>51</v>
      </c>
      <c r="J56" s="54"/>
      <c r="K56" s="54">
        <v>0</v>
      </c>
    </row>
    <row r="57" spans="1:11" ht="12.75" customHeight="1">
      <c r="A57" s="246" t="s">
        <v>291</v>
      </c>
      <c r="B57" s="250"/>
      <c r="C57" s="250"/>
      <c r="D57" s="250"/>
      <c r="E57" s="250"/>
      <c r="F57" s="250"/>
      <c r="G57" s="250"/>
      <c r="H57" s="251"/>
      <c r="I57" s="17">
        <v>52</v>
      </c>
      <c r="J57" s="54">
        <v>-32553100.33</v>
      </c>
      <c r="K57" s="54">
        <v>-990080</v>
      </c>
    </row>
    <row r="58" spans="1:11" ht="12.75" customHeight="1">
      <c r="A58" s="249" t="s">
        <v>97</v>
      </c>
      <c r="B58" s="250"/>
      <c r="C58" s="250"/>
      <c r="D58" s="250"/>
      <c r="E58" s="250"/>
      <c r="F58" s="250"/>
      <c r="G58" s="250"/>
      <c r="H58" s="251"/>
      <c r="I58" s="17">
        <v>53</v>
      </c>
      <c r="J58" s="55">
        <f>J6+J37+J52</f>
        <v>32940005.409999963</v>
      </c>
      <c r="K58" s="55">
        <f>K6+K37+K52</f>
        <v>45921492.379999965</v>
      </c>
    </row>
    <row r="59" spans="1:11" ht="21.75" customHeight="1">
      <c r="A59" s="249" t="s">
        <v>292</v>
      </c>
      <c r="B59" s="250"/>
      <c r="C59" s="250"/>
      <c r="D59" s="250"/>
      <c r="E59" s="250"/>
      <c r="F59" s="250"/>
      <c r="G59" s="250"/>
      <c r="H59" s="251"/>
      <c r="I59" s="17">
        <v>54</v>
      </c>
      <c r="J59" s="54">
        <v>-32953324.25</v>
      </c>
      <c r="K59" s="54">
        <v>-6935661.38</v>
      </c>
    </row>
    <row r="60" spans="1:11" ht="12.75" customHeight="1">
      <c r="A60" s="249" t="s">
        <v>98</v>
      </c>
      <c r="B60" s="250"/>
      <c r="C60" s="250"/>
      <c r="D60" s="250"/>
      <c r="E60" s="250"/>
      <c r="F60" s="250"/>
      <c r="G60" s="250"/>
      <c r="H60" s="251"/>
      <c r="I60" s="17">
        <v>55</v>
      </c>
      <c r="J60" s="55">
        <f>SUM(J58:J59)</f>
        <v>-13318.840000037104</v>
      </c>
      <c r="K60" s="55">
        <f>SUM(K58:K59)</f>
        <v>38985830.99999996</v>
      </c>
    </row>
    <row r="61" spans="1:11" ht="12.75" customHeight="1">
      <c r="A61" s="246" t="s">
        <v>293</v>
      </c>
      <c r="B61" s="250"/>
      <c r="C61" s="250"/>
      <c r="D61" s="250"/>
      <c r="E61" s="250"/>
      <c r="F61" s="250"/>
      <c r="G61" s="250"/>
      <c r="H61" s="251"/>
      <c r="I61" s="17">
        <v>56</v>
      </c>
      <c r="J61" s="54">
        <v>38817212.99</v>
      </c>
      <c r="K61" s="54">
        <v>38803894.15</v>
      </c>
    </row>
    <row r="62" spans="1:11" ht="12.75" customHeight="1">
      <c r="A62" s="252" t="s">
        <v>99</v>
      </c>
      <c r="B62" s="253"/>
      <c r="C62" s="253"/>
      <c r="D62" s="253"/>
      <c r="E62" s="253"/>
      <c r="F62" s="253"/>
      <c r="G62" s="253"/>
      <c r="H62" s="254"/>
      <c r="I62" s="18">
        <v>57</v>
      </c>
      <c r="J62" s="56">
        <f>SUM(J60:J61)</f>
        <v>38803894.14999996</v>
      </c>
      <c r="K62" s="57">
        <f>SUM(K60:K61)</f>
        <v>77789725.14999996</v>
      </c>
    </row>
    <row r="63" spans="1:12" ht="12.75">
      <c r="A63" s="339" t="s">
        <v>5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</row>
    <row r="64" spans="1:12" ht="12.7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</row>
    <row r="65" spans="1:12" ht="12.7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</row>
    <row r="66" spans="1:12" ht="12.7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8:H28"/>
    <mergeCell ref="A29:H29"/>
    <mergeCell ref="A30:H30"/>
    <mergeCell ref="A31:H31"/>
    <mergeCell ref="A32:H32"/>
    <mergeCell ref="A33:H33"/>
    <mergeCell ref="A38:H38"/>
    <mergeCell ref="A39:H39"/>
    <mergeCell ref="A40:H40"/>
    <mergeCell ref="A41:H41"/>
    <mergeCell ref="A44:H44"/>
    <mergeCell ref="A45:H45"/>
    <mergeCell ref="A42:H42"/>
    <mergeCell ref="A43:H43"/>
    <mergeCell ref="A54:H54"/>
    <mergeCell ref="A55:H55"/>
    <mergeCell ref="A48:H48"/>
    <mergeCell ref="A49:H49"/>
    <mergeCell ref="A50:H50"/>
    <mergeCell ref="A51:H51"/>
    <mergeCell ref="A52:H52"/>
    <mergeCell ref="A53:H53"/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A3" sqref="A3:M40"/>
    </sheetView>
  </sheetViews>
  <sheetFormatPr defaultColWidth="9.140625" defaultRowHeight="12.75"/>
  <cols>
    <col min="5" max="5" width="10.00390625" style="0" customWidth="1"/>
    <col min="8" max="8" width="10.140625" style="0" customWidth="1"/>
    <col min="12" max="12" width="11.421875" style="0" customWidth="1"/>
  </cols>
  <sheetData>
    <row r="1" spans="1:12" ht="13.5">
      <c r="A1" s="272" t="s">
        <v>153</v>
      </c>
      <c r="B1" s="257"/>
      <c r="C1" s="257"/>
      <c r="D1" s="257"/>
      <c r="E1" s="273"/>
      <c r="F1" s="274"/>
      <c r="G1" s="274"/>
      <c r="H1" s="274"/>
      <c r="I1" s="274"/>
      <c r="J1" s="274"/>
      <c r="K1" s="275"/>
      <c r="L1" s="2"/>
    </row>
    <row r="2" spans="1:13" ht="12.75">
      <c r="A2" s="324" t="s">
        <v>396</v>
      </c>
      <c r="B2" s="325"/>
      <c r="C2" s="325"/>
      <c r="D2" s="325"/>
      <c r="E2" s="326"/>
      <c r="F2" s="327"/>
      <c r="G2" s="327"/>
      <c r="H2" s="327"/>
      <c r="I2" s="327"/>
      <c r="J2" s="327"/>
      <c r="K2" s="328"/>
      <c r="L2" s="316"/>
      <c r="M2" s="307"/>
    </row>
    <row r="3" spans="1:13" ht="12.75">
      <c r="A3" s="329"/>
      <c r="B3" s="330"/>
      <c r="C3" s="330"/>
      <c r="D3" s="330"/>
      <c r="E3" s="331"/>
      <c r="F3" s="323"/>
      <c r="G3" s="323"/>
      <c r="H3" s="323"/>
      <c r="I3" s="323"/>
      <c r="J3" s="323"/>
      <c r="K3" s="323"/>
      <c r="L3" s="332" t="s">
        <v>61</v>
      </c>
      <c r="M3" s="332"/>
    </row>
    <row r="4" spans="1:13" ht="13.5" customHeight="1" thickBot="1">
      <c r="A4" s="280" t="s">
        <v>48</v>
      </c>
      <c r="B4" s="281"/>
      <c r="C4" s="282"/>
      <c r="D4" s="286" t="s">
        <v>65</v>
      </c>
      <c r="E4" s="290" t="s">
        <v>218</v>
      </c>
      <c r="F4" s="291"/>
      <c r="G4" s="291"/>
      <c r="H4" s="291"/>
      <c r="I4" s="291"/>
      <c r="J4" s="291"/>
      <c r="K4" s="292"/>
      <c r="L4" s="288" t="s">
        <v>225</v>
      </c>
      <c r="M4" s="288" t="s">
        <v>87</v>
      </c>
    </row>
    <row r="5" spans="1:13" ht="57" thickBot="1">
      <c r="A5" s="283"/>
      <c r="B5" s="284"/>
      <c r="C5" s="285"/>
      <c r="D5" s="287"/>
      <c r="E5" s="33" t="s">
        <v>221</v>
      </c>
      <c r="F5" s="33" t="s">
        <v>46</v>
      </c>
      <c r="G5" s="33" t="s">
        <v>222</v>
      </c>
      <c r="H5" s="33" t="s">
        <v>223</v>
      </c>
      <c r="I5" s="33" t="s">
        <v>47</v>
      </c>
      <c r="J5" s="33" t="s">
        <v>224</v>
      </c>
      <c r="K5" s="33" t="s">
        <v>86</v>
      </c>
      <c r="L5" s="289"/>
      <c r="M5" s="289"/>
    </row>
    <row r="6" spans="1:13" ht="12.75">
      <c r="A6" s="276">
        <v>1</v>
      </c>
      <c r="B6" s="276"/>
      <c r="C6" s="276"/>
      <c r="D6" s="36">
        <v>2</v>
      </c>
      <c r="E6" s="36" t="s">
        <v>63</v>
      </c>
      <c r="F6" s="37" t="s">
        <v>64</v>
      </c>
      <c r="G6" s="36" t="s">
        <v>66</v>
      </c>
      <c r="H6" s="37" t="s">
        <v>67</v>
      </c>
      <c r="I6" s="36" t="s">
        <v>68</v>
      </c>
      <c r="J6" s="37" t="s">
        <v>69</v>
      </c>
      <c r="K6" s="36" t="s">
        <v>70</v>
      </c>
      <c r="L6" s="37" t="s">
        <v>71</v>
      </c>
      <c r="M6" s="36" t="s">
        <v>72</v>
      </c>
    </row>
    <row r="7" spans="1:13" ht="21" customHeight="1">
      <c r="A7" s="277" t="s">
        <v>309</v>
      </c>
      <c r="B7" s="278"/>
      <c r="C7" s="279"/>
      <c r="D7" s="20">
        <v>1</v>
      </c>
      <c r="E7" s="44">
        <v>442887200</v>
      </c>
      <c r="F7" s="44"/>
      <c r="G7" s="44">
        <v>530698408</v>
      </c>
      <c r="H7" s="44">
        <v>443930661</v>
      </c>
      <c r="I7" s="44">
        <v>192072963</v>
      </c>
      <c r="J7" s="44">
        <v>43603887</v>
      </c>
      <c r="K7" s="45">
        <f>SUM(E7:J7)</f>
        <v>1653193119</v>
      </c>
      <c r="L7" s="44"/>
      <c r="M7" s="45">
        <f>K7+L7</f>
        <v>1653193119</v>
      </c>
    </row>
    <row r="8" spans="1:13" ht="22.5" customHeight="1">
      <c r="A8" s="265" t="s">
        <v>268</v>
      </c>
      <c r="B8" s="293"/>
      <c r="C8" s="294"/>
      <c r="D8" s="1">
        <v>2</v>
      </c>
      <c r="E8" s="46"/>
      <c r="F8" s="46"/>
      <c r="G8" s="46"/>
      <c r="H8" s="46"/>
      <c r="I8" s="46"/>
      <c r="J8" s="46"/>
      <c r="K8" s="47">
        <f aca="true" t="shared" si="0" ref="K8:K39">SUM(E8:J8)</f>
        <v>0</v>
      </c>
      <c r="L8" s="46"/>
      <c r="M8" s="47">
        <f aca="true" t="shared" si="1" ref="M8:M40">K8+L8</f>
        <v>0</v>
      </c>
    </row>
    <row r="9" spans="1:13" ht="21.75" customHeight="1">
      <c r="A9" s="265" t="s">
        <v>269</v>
      </c>
      <c r="B9" s="293"/>
      <c r="C9" s="294"/>
      <c r="D9" s="1">
        <v>3</v>
      </c>
      <c r="E9" s="46"/>
      <c r="F9" s="46"/>
      <c r="G9" s="46">
        <v>-783465</v>
      </c>
      <c r="H9" s="46"/>
      <c r="I9" s="46">
        <v>825966</v>
      </c>
      <c r="J9" s="46"/>
      <c r="K9" s="47">
        <f t="shared" si="0"/>
        <v>42501</v>
      </c>
      <c r="L9" s="46"/>
      <c r="M9" s="47">
        <f t="shared" si="1"/>
        <v>42501</v>
      </c>
    </row>
    <row r="10" spans="1:13" ht="20.25" customHeight="1">
      <c r="A10" s="267" t="s">
        <v>361</v>
      </c>
      <c r="B10" s="295"/>
      <c r="C10" s="296"/>
      <c r="D10" s="1">
        <v>4</v>
      </c>
      <c r="E10" s="47">
        <f aca="true" t="shared" si="2" ref="E10:J10">SUM(E7:E9)</f>
        <v>442887200</v>
      </c>
      <c r="F10" s="47">
        <f t="shared" si="2"/>
        <v>0</v>
      </c>
      <c r="G10" s="47">
        <f t="shared" si="2"/>
        <v>529914943</v>
      </c>
      <c r="H10" s="47">
        <f t="shared" si="2"/>
        <v>443930661</v>
      </c>
      <c r="I10" s="47">
        <f t="shared" si="2"/>
        <v>192898929</v>
      </c>
      <c r="J10" s="47">
        <f t="shared" si="2"/>
        <v>43603887</v>
      </c>
      <c r="K10" s="47">
        <f t="shared" si="0"/>
        <v>1653235620</v>
      </c>
      <c r="L10" s="47">
        <f>SUM(L7:L9)</f>
        <v>0</v>
      </c>
      <c r="M10" s="47">
        <f t="shared" si="1"/>
        <v>1653235620</v>
      </c>
    </row>
    <row r="11" spans="1:13" ht="20.25" customHeight="1">
      <c r="A11" s="267" t="s">
        <v>362</v>
      </c>
      <c r="B11" s="295"/>
      <c r="C11" s="296"/>
      <c r="D11" s="1">
        <v>5</v>
      </c>
      <c r="E11" s="47">
        <f>E12+E13</f>
        <v>0</v>
      </c>
      <c r="F11" s="47">
        <f aca="true" t="shared" si="3" ref="F11:L11">F12+F13</f>
        <v>0</v>
      </c>
      <c r="G11" s="47">
        <f t="shared" si="3"/>
        <v>-69823383.76</v>
      </c>
      <c r="H11" s="47">
        <f t="shared" si="3"/>
        <v>0</v>
      </c>
      <c r="I11" s="47">
        <f t="shared" si="3"/>
        <v>7670975</v>
      </c>
      <c r="J11" s="47">
        <f t="shared" si="3"/>
        <v>78666744.93</v>
      </c>
      <c r="K11" s="47">
        <f t="shared" si="0"/>
        <v>16514336.170000002</v>
      </c>
      <c r="L11" s="47">
        <f t="shared" si="3"/>
        <v>0</v>
      </c>
      <c r="M11" s="47">
        <f t="shared" si="1"/>
        <v>16514336.170000002</v>
      </c>
    </row>
    <row r="12" spans="1:13" ht="12.75" customHeight="1">
      <c r="A12" s="265" t="s">
        <v>270</v>
      </c>
      <c r="B12" s="266"/>
      <c r="C12" s="266"/>
      <c r="D12" s="1">
        <v>6</v>
      </c>
      <c r="E12" s="46"/>
      <c r="F12" s="46"/>
      <c r="G12" s="46"/>
      <c r="H12" s="46"/>
      <c r="I12" s="46"/>
      <c r="J12" s="46">
        <v>78666744.93</v>
      </c>
      <c r="K12" s="47">
        <f t="shared" si="0"/>
        <v>78666744.93</v>
      </c>
      <c r="L12" s="46"/>
      <c r="M12" s="47">
        <f t="shared" si="1"/>
        <v>78666744.93</v>
      </c>
    </row>
    <row r="13" spans="1:13" ht="21.75" customHeight="1">
      <c r="A13" s="265" t="s">
        <v>91</v>
      </c>
      <c r="B13" s="266"/>
      <c r="C13" s="266"/>
      <c r="D13" s="1">
        <v>7</v>
      </c>
      <c r="E13" s="47">
        <f aca="true" t="shared" si="4" ref="E13:J13">SUM(E14:E17)</f>
        <v>0</v>
      </c>
      <c r="F13" s="47">
        <f t="shared" si="4"/>
        <v>0</v>
      </c>
      <c r="G13" s="47">
        <f t="shared" si="4"/>
        <v>-69823383.76</v>
      </c>
      <c r="H13" s="47">
        <f t="shared" si="4"/>
        <v>0</v>
      </c>
      <c r="I13" s="47">
        <f t="shared" si="4"/>
        <v>7670975</v>
      </c>
      <c r="J13" s="47">
        <f t="shared" si="4"/>
        <v>0</v>
      </c>
      <c r="K13" s="47">
        <f t="shared" si="0"/>
        <v>-62152408.760000005</v>
      </c>
      <c r="L13" s="47">
        <f>SUM(L14:L17)</f>
        <v>0</v>
      </c>
      <c r="M13" s="47">
        <f t="shared" si="1"/>
        <v>-62152408.760000005</v>
      </c>
    </row>
    <row r="14" spans="1:13" ht="19.5" customHeight="1">
      <c r="A14" s="265" t="s">
        <v>310</v>
      </c>
      <c r="B14" s="266"/>
      <c r="C14" s="266"/>
      <c r="D14" s="1">
        <v>8</v>
      </c>
      <c r="E14" s="46"/>
      <c r="F14" s="46"/>
      <c r="G14" s="46">
        <v>-6118370.95</v>
      </c>
      <c r="H14" s="46"/>
      <c r="I14" s="46">
        <v>6780054</v>
      </c>
      <c r="J14" s="46"/>
      <c r="K14" s="47">
        <f t="shared" si="0"/>
        <v>661683.0499999998</v>
      </c>
      <c r="L14" s="46"/>
      <c r="M14" s="47">
        <f t="shared" si="1"/>
        <v>661683.0499999998</v>
      </c>
    </row>
    <row r="15" spans="1:13" ht="19.5" customHeight="1">
      <c r="A15" s="265" t="s">
        <v>311</v>
      </c>
      <c r="B15" s="266"/>
      <c r="C15" s="266"/>
      <c r="D15" s="1">
        <v>9</v>
      </c>
      <c r="E15" s="46"/>
      <c r="F15" s="46"/>
      <c r="G15" s="46">
        <v>-45640033.36</v>
      </c>
      <c r="H15" s="46"/>
      <c r="I15" s="46"/>
      <c r="J15" s="46"/>
      <c r="K15" s="47">
        <f t="shared" si="0"/>
        <v>-45640033.36</v>
      </c>
      <c r="L15" s="46"/>
      <c r="M15" s="47">
        <f t="shared" si="1"/>
        <v>-45640033.36</v>
      </c>
    </row>
    <row r="16" spans="1:13" ht="21" customHeight="1">
      <c r="A16" s="265" t="s">
        <v>312</v>
      </c>
      <c r="B16" s="266"/>
      <c r="C16" s="266"/>
      <c r="D16" s="1">
        <v>10</v>
      </c>
      <c r="E16" s="46"/>
      <c r="F16" s="46"/>
      <c r="G16" s="46">
        <v>-18064979.45</v>
      </c>
      <c r="H16" s="46"/>
      <c r="I16" s="46"/>
      <c r="J16" s="46"/>
      <c r="K16" s="47">
        <f t="shared" si="0"/>
        <v>-18064979.45</v>
      </c>
      <c r="L16" s="46"/>
      <c r="M16" s="47">
        <f t="shared" si="1"/>
        <v>-18064979.45</v>
      </c>
    </row>
    <row r="17" spans="1:13" ht="21.75" customHeight="1">
      <c r="A17" s="265" t="s">
        <v>271</v>
      </c>
      <c r="B17" s="266"/>
      <c r="C17" s="266"/>
      <c r="D17" s="1">
        <v>11</v>
      </c>
      <c r="E17" s="46"/>
      <c r="F17" s="46"/>
      <c r="G17" s="46"/>
      <c r="H17" s="46"/>
      <c r="I17" s="46">
        <v>890921</v>
      </c>
      <c r="J17" s="46"/>
      <c r="K17" s="47">
        <f t="shared" si="0"/>
        <v>890921</v>
      </c>
      <c r="L17" s="46"/>
      <c r="M17" s="47">
        <f t="shared" si="1"/>
        <v>890921</v>
      </c>
    </row>
    <row r="18" spans="1:13" ht="21.75" customHeight="1">
      <c r="A18" s="267" t="s">
        <v>363</v>
      </c>
      <c r="B18" s="266"/>
      <c r="C18" s="266"/>
      <c r="D18" s="1">
        <v>12</v>
      </c>
      <c r="E18" s="47">
        <f>SUM(E19:E22)</f>
        <v>0</v>
      </c>
      <c r="F18" s="47">
        <f aca="true" t="shared" si="5" ref="F18:L18">SUM(F19:F22)</f>
        <v>0</v>
      </c>
      <c r="G18" s="47">
        <f t="shared" si="5"/>
        <v>0</v>
      </c>
      <c r="H18" s="47">
        <f t="shared" si="5"/>
        <v>12536117.45</v>
      </c>
      <c r="I18" s="47">
        <f t="shared" si="5"/>
        <v>2403949</v>
      </c>
      <c r="J18" s="47">
        <f t="shared" si="5"/>
        <v>-43603887</v>
      </c>
      <c r="K18" s="47">
        <f t="shared" si="0"/>
        <v>-28663820.55</v>
      </c>
      <c r="L18" s="47">
        <f t="shared" si="5"/>
        <v>0</v>
      </c>
      <c r="M18" s="47">
        <f t="shared" si="1"/>
        <v>-28663820.55</v>
      </c>
    </row>
    <row r="19" spans="1:13" ht="21.75" customHeight="1">
      <c r="A19" s="265" t="s">
        <v>92</v>
      </c>
      <c r="B19" s="266"/>
      <c r="C19" s="266"/>
      <c r="D19" s="1">
        <v>13</v>
      </c>
      <c r="E19" s="46"/>
      <c r="F19" s="46"/>
      <c r="G19" s="46"/>
      <c r="H19" s="46"/>
      <c r="I19" s="46"/>
      <c r="J19" s="46"/>
      <c r="K19" s="47">
        <f t="shared" si="0"/>
        <v>0</v>
      </c>
      <c r="L19" s="46"/>
      <c r="M19" s="47">
        <f t="shared" si="1"/>
        <v>0</v>
      </c>
    </row>
    <row r="20" spans="1:13" ht="12.75" customHeight="1">
      <c r="A20" s="265" t="s">
        <v>314</v>
      </c>
      <c r="B20" s="266"/>
      <c r="C20" s="266"/>
      <c r="D20" s="1">
        <v>14</v>
      </c>
      <c r="E20" s="46"/>
      <c r="F20" s="46"/>
      <c r="G20" s="46"/>
      <c r="H20" s="46"/>
      <c r="I20" s="46"/>
      <c r="J20" s="46"/>
      <c r="K20" s="47">
        <f t="shared" si="0"/>
        <v>0</v>
      </c>
      <c r="L20" s="46"/>
      <c r="M20" s="47">
        <f t="shared" si="1"/>
        <v>0</v>
      </c>
    </row>
    <row r="21" spans="1:13" ht="12.75" customHeight="1">
      <c r="A21" s="265" t="s">
        <v>315</v>
      </c>
      <c r="B21" s="266"/>
      <c r="C21" s="266"/>
      <c r="D21" s="1">
        <v>15</v>
      </c>
      <c r="E21" s="46"/>
      <c r="F21" s="46"/>
      <c r="G21" s="46"/>
      <c r="H21" s="46"/>
      <c r="I21" s="46"/>
      <c r="J21" s="46">
        <v>-28663821</v>
      </c>
      <c r="K21" s="47">
        <f t="shared" si="0"/>
        <v>-28663821</v>
      </c>
      <c r="L21" s="46"/>
      <c r="M21" s="47">
        <f t="shared" si="1"/>
        <v>-28663821</v>
      </c>
    </row>
    <row r="22" spans="1:13" ht="12.75" customHeight="1">
      <c r="A22" s="265" t="s">
        <v>316</v>
      </c>
      <c r="B22" s="266"/>
      <c r="C22" s="266"/>
      <c r="D22" s="1">
        <v>16</v>
      </c>
      <c r="E22" s="46"/>
      <c r="F22" s="46"/>
      <c r="G22" s="46"/>
      <c r="H22" s="46">
        <v>12536117.45</v>
      </c>
      <c r="I22" s="46">
        <v>2403949</v>
      </c>
      <c r="J22" s="46">
        <v>-14940066</v>
      </c>
      <c r="K22" s="47">
        <f t="shared" si="0"/>
        <v>0.44999999925494194</v>
      </c>
      <c r="L22" s="46"/>
      <c r="M22" s="47">
        <f t="shared" si="1"/>
        <v>0.44999999925494194</v>
      </c>
    </row>
    <row r="23" spans="1:13" ht="21.75" customHeight="1" thickBot="1">
      <c r="A23" s="268" t="s">
        <v>364</v>
      </c>
      <c r="B23" s="269"/>
      <c r="C23" s="269"/>
      <c r="D23" s="21">
        <v>17</v>
      </c>
      <c r="E23" s="48">
        <f aca="true" t="shared" si="6" ref="E23:J23">E10+E11+E18</f>
        <v>442887200</v>
      </c>
      <c r="F23" s="48">
        <f t="shared" si="6"/>
        <v>0</v>
      </c>
      <c r="G23" s="48">
        <f t="shared" si="6"/>
        <v>460091559.24</v>
      </c>
      <c r="H23" s="48">
        <f t="shared" si="6"/>
        <v>456466778.45</v>
      </c>
      <c r="I23" s="48">
        <f>I10+I11+I18</f>
        <v>202973853</v>
      </c>
      <c r="J23" s="48">
        <f t="shared" si="6"/>
        <v>78666744.93</v>
      </c>
      <c r="K23" s="48">
        <f>SUM(E23:J23)</f>
        <v>1641086135.6200001</v>
      </c>
      <c r="L23" s="48">
        <f>L10+L11+L18</f>
        <v>0</v>
      </c>
      <c r="M23" s="48">
        <f t="shared" si="1"/>
        <v>1641086135.6200001</v>
      </c>
    </row>
    <row r="24" spans="1:13" ht="24" customHeight="1" thickTop="1">
      <c r="A24" s="270" t="s">
        <v>317</v>
      </c>
      <c r="B24" s="271"/>
      <c r="C24" s="271"/>
      <c r="D24" s="22">
        <v>18</v>
      </c>
      <c r="E24" s="49">
        <v>442887200</v>
      </c>
      <c r="F24" s="49"/>
      <c r="G24" s="49">
        <v>460091559.24</v>
      </c>
      <c r="H24" s="49">
        <v>456466778.45</v>
      </c>
      <c r="I24" s="49">
        <v>202973853</v>
      </c>
      <c r="J24" s="49">
        <v>78666744.93</v>
      </c>
      <c r="K24" s="50">
        <f t="shared" si="0"/>
        <v>1641086135.6200001</v>
      </c>
      <c r="L24" s="49"/>
      <c r="M24" s="50">
        <f t="shared" si="1"/>
        <v>1641086135.6200001</v>
      </c>
    </row>
    <row r="25" spans="1:13" ht="12.75" customHeight="1">
      <c r="A25" s="265" t="s">
        <v>319</v>
      </c>
      <c r="B25" s="266"/>
      <c r="C25" s="266"/>
      <c r="D25" s="1">
        <v>19</v>
      </c>
      <c r="E25" s="46"/>
      <c r="F25" s="46"/>
      <c r="G25" s="46"/>
      <c r="H25" s="46"/>
      <c r="I25" s="46"/>
      <c r="J25" s="46"/>
      <c r="K25" s="47">
        <f t="shared" si="0"/>
        <v>0</v>
      </c>
      <c r="L25" s="46"/>
      <c r="M25" s="47">
        <f t="shared" si="1"/>
        <v>0</v>
      </c>
    </row>
    <row r="26" spans="1:13" ht="20.25" customHeight="1">
      <c r="A26" s="265" t="s">
        <v>318</v>
      </c>
      <c r="B26" s="266"/>
      <c r="C26" s="266"/>
      <c r="D26" s="1">
        <v>20</v>
      </c>
      <c r="E26" s="46"/>
      <c r="F26" s="46"/>
      <c r="G26" s="46"/>
      <c r="H26" s="46"/>
      <c r="I26" s="46">
        <v>-583377.27</v>
      </c>
      <c r="J26" s="46"/>
      <c r="K26" s="47">
        <f t="shared" si="0"/>
        <v>-583377.27</v>
      </c>
      <c r="L26" s="46"/>
      <c r="M26" s="47">
        <f t="shared" si="1"/>
        <v>-583377.27</v>
      </c>
    </row>
    <row r="27" spans="1:13" ht="21.75" customHeight="1">
      <c r="A27" s="267" t="s">
        <v>365</v>
      </c>
      <c r="B27" s="266"/>
      <c r="C27" s="266"/>
      <c r="D27" s="1">
        <v>21</v>
      </c>
      <c r="E27" s="47">
        <f>SUM(E24:E26)</f>
        <v>442887200</v>
      </c>
      <c r="F27" s="47">
        <f aca="true" t="shared" si="7" ref="F27:L27">SUM(F24:F26)</f>
        <v>0</v>
      </c>
      <c r="G27" s="47">
        <f t="shared" si="7"/>
        <v>460091559.24</v>
      </c>
      <c r="H27" s="47">
        <f t="shared" si="7"/>
        <v>456466778.45</v>
      </c>
      <c r="I27" s="47">
        <f t="shared" si="7"/>
        <v>202390475.73</v>
      </c>
      <c r="J27" s="47">
        <f t="shared" si="7"/>
        <v>78666744.93</v>
      </c>
      <c r="K27" s="47">
        <f t="shared" si="0"/>
        <v>1640502758.3500001</v>
      </c>
      <c r="L27" s="47">
        <f t="shared" si="7"/>
        <v>0</v>
      </c>
      <c r="M27" s="47">
        <f t="shared" si="1"/>
        <v>1640502758.3500001</v>
      </c>
    </row>
    <row r="28" spans="1:13" ht="23.25" customHeight="1">
      <c r="A28" s="267" t="s">
        <v>366</v>
      </c>
      <c r="B28" s="266"/>
      <c r="C28" s="266"/>
      <c r="D28" s="1">
        <v>22</v>
      </c>
      <c r="E28" s="47">
        <f>E29+E30</f>
        <v>0</v>
      </c>
      <c r="F28" s="47">
        <f aca="true" t="shared" si="8" ref="F28:L28">F29+F30</f>
        <v>0</v>
      </c>
      <c r="G28" s="47">
        <f t="shared" si="8"/>
        <v>-13035195.44</v>
      </c>
      <c r="H28" s="47">
        <f t="shared" si="8"/>
        <v>0</v>
      </c>
      <c r="I28" s="47">
        <f t="shared" si="8"/>
        <v>6687897.82</v>
      </c>
      <c r="J28" s="47">
        <f t="shared" si="8"/>
        <v>118425061.44</v>
      </c>
      <c r="K28" s="47">
        <f t="shared" si="0"/>
        <v>112077763.82</v>
      </c>
      <c r="L28" s="47">
        <f t="shared" si="8"/>
        <v>0</v>
      </c>
      <c r="M28" s="47">
        <f t="shared" si="1"/>
        <v>112077763.82</v>
      </c>
    </row>
    <row r="29" spans="1:13" ht="13.5" customHeight="1">
      <c r="A29" s="265" t="s">
        <v>93</v>
      </c>
      <c r="B29" s="266"/>
      <c r="C29" s="266"/>
      <c r="D29" s="1">
        <v>23</v>
      </c>
      <c r="E29" s="46"/>
      <c r="F29" s="46"/>
      <c r="G29" s="46"/>
      <c r="H29" s="46"/>
      <c r="I29" s="46"/>
      <c r="J29" s="46">
        <v>118425061.44</v>
      </c>
      <c r="K29" s="47">
        <f t="shared" si="0"/>
        <v>118425061.44</v>
      </c>
      <c r="L29" s="46"/>
      <c r="M29" s="47">
        <f t="shared" si="1"/>
        <v>118425061.44</v>
      </c>
    </row>
    <row r="30" spans="1:13" ht="21.75" customHeight="1">
      <c r="A30" s="265" t="s">
        <v>90</v>
      </c>
      <c r="B30" s="266"/>
      <c r="C30" s="266"/>
      <c r="D30" s="1">
        <v>24</v>
      </c>
      <c r="E30" s="47">
        <f aca="true" t="shared" si="9" ref="E30:J30">SUM(E31:E34)</f>
        <v>0</v>
      </c>
      <c r="F30" s="47">
        <f t="shared" si="9"/>
        <v>0</v>
      </c>
      <c r="G30" s="47">
        <f t="shared" si="9"/>
        <v>-13035195.44</v>
      </c>
      <c r="H30" s="47">
        <f t="shared" si="9"/>
        <v>0</v>
      </c>
      <c r="I30" s="47">
        <f t="shared" si="9"/>
        <v>6687897.82</v>
      </c>
      <c r="J30" s="47">
        <f t="shared" si="9"/>
        <v>0</v>
      </c>
      <c r="K30" s="47">
        <f t="shared" si="0"/>
        <v>-6347297.619999999</v>
      </c>
      <c r="L30" s="47">
        <f>SUM(L31:L34)</f>
        <v>0</v>
      </c>
      <c r="M30" s="47">
        <f t="shared" si="1"/>
        <v>-6347297.619999999</v>
      </c>
    </row>
    <row r="31" spans="1:13" ht="21.75" customHeight="1">
      <c r="A31" s="265" t="s">
        <v>310</v>
      </c>
      <c r="B31" s="266"/>
      <c r="C31" s="266"/>
      <c r="D31" s="1">
        <v>25</v>
      </c>
      <c r="E31" s="46"/>
      <c r="F31" s="46"/>
      <c r="G31" s="46">
        <v>-5350318.09</v>
      </c>
      <c r="H31" s="46"/>
      <c r="I31" s="46">
        <v>6687897.82</v>
      </c>
      <c r="J31" s="46"/>
      <c r="K31" s="47">
        <f t="shared" si="0"/>
        <v>1337579.7300000004</v>
      </c>
      <c r="L31" s="46"/>
      <c r="M31" s="47">
        <f t="shared" si="1"/>
        <v>1337579.7300000004</v>
      </c>
    </row>
    <row r="32" spans="1:13" ht="21.75" customHeight="1">
      <c r="A32" s="265" t="s">
        <v>311</v>
      </c>
      <c r="B32" s="266"/>
      <c r="C32" s="266"/>
      <c r="D32" s="1">
        <v>26</v>
      </c>
      <c r="E32" s="46"/>
      <c r="F32" s="46"/>
      <c r="G32" s="46">
        <v>-7310532.7</v>
      </c>
      <c r="H32" s="46"/>
      <c r="I32" s="46"/>
      <c r="J32" s="46"/>
      <c r="K32" s="47">
        <f t="shared" si="0"/>
        <v>-7310532.7</v>
      </c>
      <c r="L32" s="46"/>
      <c r="M32" s="47">
        <f t="shared" si="1"/>
        <v>-7310532.7</v>
      </c>
    </row>
    <row r="33" spans="1:13" ht="22.5" customHeight="1">
      <c r="A33" s="265" t="s">
        <v>312</v>
      </c>
      <c r="B33" s="266"/>
      <c r="C33" s="266"/>
      <c r="D33" s="1">
        <v>27</v>
      </c>
      <c r="E33" s="46"/>
      <c r="F33" s="46"/>
      <c r="G33" s="46">
        <v>-374344.65</v>
      </c>
      <c r="H33" s="46"/>
      <c r="I33" s="46"/>
      <c r="J33" s="46"/>
      <c r="K33" s="47">
        <f t="shared" si="0"/>
        <v>-374344.65</v>
      </c>
      <c r="L33" s="46"/>
      <c r="M33" s="47">
        <f t="shared" si="1"/>
        <v>-374344.65</v>
      </c>
    </row>
    <row r="34" spans="1:13" ht="21" customHeight="1">
      <c r="A34" s="265" t="s">
        <v>271</v>
      </c>
      <c r="B34" s="266"/>
      <c r="C34" s="266"/>
      <c r="D34" s="1">
        <v>28</v>
      </c>
      <c r="E34" s="46"/>
      <c r="F34" s="46"/>
      <c r="G34" s="46"/>
      <c r="H34" s="46"/>
      <c r="I34" s="46"/>
      <c r="J34" s="46"/>
      <c r="K34" s="47">
        <f t="shared" si="0"/>
        <v>0</v>
      </c>
      <c r="L34" s="46"/>
      <c r="M34" s="47">
        <f t="shared" si="1"/>
        <v>0</v>
      </c>
    </row>
    <row r="35" spans="1:13" ht="33.75" customHeight="1">
      <c r="A35" s="267" t="s">
        <v>367</v>
      </c>
      <c r="B35" s="266"/>
      <c r="C35" s="266"/>
      <c r="D35" s="1">
        <v>29</v>
      </c>
      <c r="E35" s="47">
        <f aca="true" t="shared" si="10" ref="E35:J35">SUM(E36:E39)</f>
        <v>0</v>
      </c>
      <c r="F35" s="47">
        <f t="shared" si="10"/>
        <v>0</v>
      </c>
      <c r="G35" s="47">
        <f t="shared" si="10"/>
        <v>0</v>
      </c>
      <c r="H35" s="47">
        <f t="shared" si="10"/>
        <v>22616689.17</v>
      </c>
      <c r="I35" s="47">
        <f t="shared" si="10"/>
        <v>55070055.76</v>
      </c>
      <c r="J35" s="47">
        <f t="shared" si="10"/>
        <v>-78666744.93</v>
      </c>
      <c r="K35" s="47">
        <f t="shared" si="0"/>
        <v>-980000</v>
      </c>
      <c r="L35" s="47">
        <f>SUM(L36:L39)</f>
        <v>0</v>
      </c>
      <c r="M35" s="47">
        <f t="shared" si="1"/>
        <v>-980000</v>
      </c>
    </row>
    <row r="36" spans="1:13" ht="26.25" customHeight="1">
      <c r="A36" s="265" t="s">
        <v>313</v>
      </c>
      <c r="B36" s="266"/>
      <c r="C36" s="266"/>
      <c r="D36" s="1">
        <v>30</v>
      </c>
      <c r="E36" s="46"/>
      <c r="F36" s="46"/>
      <c r="G36" s="46"/>
      <c r="H36" s="46"/>
      <c r="I36" s="46"/>
      <c r="J36" s="46"/>
      <c r="K36" s="47">
        <f t="shared" si="0"/>
        <v>0</v>
      </c>
      <c r="L36" s="46"/>
      <c r="M36" s="47">
        <f t="shared" si="1"/>
        <v>0</v>
      </c>
    </row>
    <row r="37" spans="1:13" ht="12.75" customHeight="1">
      <c r="A37" s="265" t="s">
        <v>314</v>
      </c>
      <c r="B37" s="266"/>
      <c r="C37" s="266"/>
      <c r="D37" s="1">
        <v>31</v>
      </c>
      <c r="E37" s="46"/>
      <c r="F37" s="46"/>
      <c r="G37" s="46"/>
      <c r="H37" s="46"/>
      <c r="I37" s="46"/>
      <c r="J37" s="46"/>
      <c r="K37" s="47">
        <f t="shared" si="0"/>
        <v>0</v>
      </c>
      <c r="L37" s="46"/>
      <c r="M37" s="47">
        <f t="shared" si="1"/>
        <v>0</v>
      </c>
    </row>
    <row r="38" spans="1:13" ht="12.75" customHeight="1">
      <c r="A38" s="265" t="s">
        <v>315</v>
      </c>
      <c r="B38" s="266"/>
      <c r="C38" s="266"/>
      <c r="D38" s="1">
        <v>32</v>
      </c>
      <c r="E38" s="46"/>
      <c r="F38" s="46"/>
      <c r="G38" s="46"/>
      <c r="H38" s="46"/>
      <c r="I38" s="46"/>
      <c r="J38" s="46">
        <v>-980000</v>
      </c>
      <c r="K38" s="47">
        <f t="shared" si="0"/>
        <v>-980000</v>
      </c>
      <c r="L38" s="46"/>
      <c r="M38" s="47">
        <f t="shared" si="1"/>
        <v>-980000</v>
      </c>
    </row>
    <row r="39" spans="1:13" ht="12.75" customHeight="1">
      <c r="A39" s="265" t="s">
        <v>94</v>
      </c>
      <c r="B39" s="266"/>
      <c r="C39" s="266"/>
      <c r="D39" s="1">
        <v>33</v>
      </c>
      <c r="E39" s="46"/>
      <c r="F39" s="46"/>
      <c r="G39" s="46"/>
      <c r="H39" s="46">
        <v>22616689.17</v>
      </c>
      <c r="I39" s="46">
        <v>55070055.76</v>
      </c>
      <c r="J39" s="46">
        <v>-77686744.93</v>
      </c>
      <c r="K39" s="47">
        <f t="shared" si="0"/>
        <v>0</v>
      </c>
      <c r="L39" s="46"/>
      <c r="M39" s="47">
        <f t="shared" si="1"/>
        <v>0</v>
      </c>
    </row>
    <row r="40" spans="1:13" ht="48.75" customHeight="1">
      <c r="A40" s="263" t="s">
        <v>368</v>
      </c>
      <c r="B40" s="264"/>
      <c r="C40" s="264"/>
      <c r="D40" s="19">
        <v>34</v>
      </c>
      <c r="E40" s="51">
        <f aca="true" t="shared" si="11" ref="E40:J40">E27+E28+E35</f>
        <v>442887200</v>
      </c>
      <c r="F40" s="51">
        <f t="shared" si="11"/>
        <v>0</v>
      </c>
      <c r="G40" s="51">
        <f t="shared" si="11"/>
        <v>447056363.8</v>
      </c>
      <c r="H40" s="51">
        <f t="shared" si="11"/>
        <v>479083467.62</v>
      </c>
      <c r="I40" s="51">
        <f t="shared" si="11"/>
        <v>264148429.30999997</v>
      </c>
      <c r="J40" s="51">
        <f t="shared" si="11"/>
        <v>118425061.44</v>
      </c>
      <c r="K40" s="51">
        <f>SUM(E40:J40)</f>
        <v>1751600522.17</v>
      </c>
      <c r="L40" s="51">
        <f>L27+L28+L35</f>
        <v>0</v>
      </c>
      <c r="M40" s="51">
        <f t="shared" si="1"/>
        <v>1751600522.17</v>
      </c>
    </row>
    <row r="41" spans="1:13" ht="12.7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</row>
    <row r="42" spans="1:13" ht="12.7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</row>
    <row r="43" spans="1:13" ht="12.7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</row>
  </sheetData>
  <sheetProtection/>
  <mergeCells count="43">
    <mergeCell ref="A14:C14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:K1"/>
    <mergeCell ref="A2:K2"/>
    <mergeCell ref="A12:C12"/>
    <mergeCell ref="A13:C13"/>
    <mergeCell ref="A6:C6"/>
    <mergeCell ref="A7:C7"/>
    <mergeCell ref="A4:C5"/>
    <mergeCell ref="D4:D5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29:L29 L30:L40" formulaRange="1"/>
    <ignoredError sqref="K10:K27 K30:K40" formula="1" formulaRange="1"/>
    <ignoredError sqref="K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16384" width="9.140625" style="41" customWidth="1"/>
  </cols>
  <sheetData>
    <row r="1" spans="1:10" ht="12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7" t="s">
        <v>360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8" t="s">
        <v>85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2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">
      <c r="A25" s="42"/>
      <c r="B25" s="42"/>
      <c r="C25" s="42"/>
      <c r="D25" s="42"/>
      <c r="E25" s="42"/>
      <c r="F25" s="42"/>
      <c r="G25" s="42"/>
      <c r="H25" s="42"/>
      <c r="J25" s="42"/>
    </row>
    <row r="26" spans="1:10" ht="12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2">
      <c r="A27" s="42"/>
      <c r="B27" s="42"/>
      <c r="C27" s="42"/>
      <c r="D27" s="42"/>
      <c r="E27" s="42"/>
      <c r="F27" s="42"/>
      <c r="G27" s="42"/>
      <c r="H27" s="42"/>
      <c r="I27" s="42"/>
      <c r="J27" s="4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2012-04-10T07:07:29Z</cp:lastPrinted>
  <dcterms:created xsi:type="dcterms:W3CDTF">2008-10-17T11:51:54Z</dcterms:created>
  <dcterms:modified xsi:type="dcterms:W3CDTF">2013-04-16T12:05:49Z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