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710" windowHeight="9525" activeTab="0"/>
  </bookViews>
  <sheets>
    <sheet name="GENERAL" sheetId="1" r:id="rId1"/>
    <sheet name="BD" sheetId="2" r:id="rId2"/>
    <sheet name="PL-periodical" sheetId="3" r:id="rId3"/>
    <sheet name="PL-cummulative" sheetId="4" r:id="rId4"/>
    <sheet name="CF" sheetId="5" r:id="rId5"/>
    <sheet name="CAPITAL" sheetId="6" r:id="rId6"/>
    <sheet name="NOTES" sheetId="7" r:id="rId7"/>
  </sheets>
  <externalReferences>
    <externalReference r:id="rId10"/>
  </externalReferences>
  <definedNames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0">#REF!</definedName>
    <definedName name="p" localSheetId="6">#REF!</definedName>
    <definedName name="p">#REF!</definedName>
    <definedName name="_xlnm.Print_Area" localSheetId="4">'CF'!$A$1:$L$63</definedName>
    <definedName name="_xlnm.Print_Area" localSheetId="0">'GENERAL'!$A$1:$I$64</definedName>
    <definedName name="_xlnm.Print_Area" localSheetId="6">'NOTES'!$A$1:$J$38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<sst xmlns="http://schemas.openxmlformats.org/spreadsheetml/2006/main" count="563" uniqueCount="403">
  <si>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</si>
  <si>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</si>
  <si>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</si>
  <si>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</si>
  <si>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</si>
  <si>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</si>
  <si>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</si>
  <si>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</si>
  <si>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</si>
  <si>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</si>
  <si>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</si>
  <si>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</si>
  <si>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</si>
  <si>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</si>
  <si>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>(potpis osobe ovlaštene za zastupanje)</t>
  </si>
  <si>
    <t xml:space="preserve">    1. Goodwill </t>
  </si>
  <si>
    <t>01.01.</t>
  </si>
  <si>
    <t>03276147</t>
  </si>
  <si>
    <t>080051022</t>
  </si>
  <si>
    <t>26187994862</t>
  </si>
  <si>
    <t xml:space="preserve">CROATIA osiguranje d.d. </t>
  </si>
  <si>
    <t>ZAGREB</t>
  </si>
  <si>
    <t>MIRAMARSKA 22</t>
  </si>
  <si>
    <t>www.crosig.hr</t>
  </si>
  <si>
    <t>GRAD ZAGREB</t>
  </si>
  <si>
    <t>CROATIA LLOYD D.D.</t>
  </si>
  <si>
    <t>03276236</t>
  </si>
  <si>
    <t>CROATIA OSIGURANJE D.D.</t>
  </si>
  <si>
    <t>LJUBUŠKI</t>
  </si>
  <si>
    <t>20097647</t>
  </si>
  <si>
    <t>PBZ CROATIA OSIGURANJE D.D.</t>
  </si>
  <si>
    <t>01583999</t>
  </si>
  <si>
    <t>CROATIA ZDRAVSTVENO OSIGURANJE D.D.</t>
  </si>
  <si>
    <t>01808435</t>
  </si>
  <si>
    <t>CROATIA TEHNIČKI PREGLEDI D.D.</t>
  </si>
  <si>
    <t>01450930</t>
  </si>
  <si>
    <t>CROATIA LEASING D.O.O.</t>
  </si>
  <si>
    <t>01892037</t>
  </si>
  <si>
    <t>01/ 6333 108</t>
  </si>
  <si>
    <t>izdavatelj@crosig.hr</t>
  </si>
  <si>
    <t>Silvana Ivančić</t>
  </si>
  <si>
    <t>Zdravko Zrinušić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</si>
  <si>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</si>
  <si>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</si>
  <si>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</si>
  <si>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</si>
  <si>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</si>
  <si>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</si>
  <si>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</si>
  <si>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</si>
  <si>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</si>
  <si>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</si>
  <si>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</si>
  <si>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</si>
  <si>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</si>
  <si>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</si>
  <si>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</si>
  <si>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</si>
  <si>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</si>
  <si>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</si>
  <si>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</si>
  <si>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</si>
  <si>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</si>
  <si>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</si>
  <si>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</si>
  <si>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</si>
  <si>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</si>
  <si>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</si>
  <si>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</si>
  <si>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</si>
  <si>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</si>
  <si>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</si>
  <si>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YES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</si>
  <si>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</si>
  <si>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</si>
  <si>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</si>
  <si>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</si>
  <si>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</si>
  <si>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</si>
  <si>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</si>
  <si>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</si>
  <si>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</si>
  <si>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</si>
  <si>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</si>
  <si>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</si>
  <si>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</si>
  <si>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</si>
  <si>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</si>
  <si>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</si>
  <si>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</si>
  <si>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</si>
  <si>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</si>
  <si>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</si>
  <si>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</si>
  <si>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</si>
  <si>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</si>
  <si>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</si>
  <si>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</si>
  <si>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</si>
  <si>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</si>
  <si>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</si>
  <si>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</si>
  <si>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</si>
  <si>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</si>
  <si>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</si>
  <si>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</si>
  <si>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</si>
  <si>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</si>
  <si>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</si>
  <si>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</si>
  <si>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</si>
  <si>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</si>
  <si>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</si>
  <si>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</si>
  <si>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</si>
  <si>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</si>
  <si>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</si>
  <si>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</si>
  <si>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</si>
  <si>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</si>
  <si>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</si>
  <si>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</si>
  <si>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</si>
  <si>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</si>
  <si>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</si>
  <si>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</si>
  <si>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</si>
  <si>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</si>
  <si>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</si>
  <si>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</si>
  <si>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</si>
  <si>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</si>
  <si>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</si>
  <si>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</si>
  <si>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</si>
  <si>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</si>
  <si>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</si>
  <si>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</si>
  <si>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</si>
  <si>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</si>
  <si>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</si>
  <si>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</si>
  <si>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</si>
  <si>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</si>
  <si>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</si>
  <si>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</si>
  <si>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</si>
  <si>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</si>
  <si>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</si>
  <si>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</si>
  <si>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</si>
  <si>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</si>
  <si>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</si>
  <si>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</si>
  <si>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</si>
  <si>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</si>
  <si>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</si>
  <si>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</si>
  <si>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</si>
  <si>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</si>
  <si>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</si>
  <si>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</si>
  <si>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</si>
  <si>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</si>
  <si>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</si>
  <si>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</si>
  <si>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</si>
  <si>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</si>
  <si>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</si>
  <si>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</si>
  <si>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</si>
  <si>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</si>
  <si>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</si>
  <si>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</si>
  <si>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</si>
  <si>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</si>
  <si>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</si>
  <si>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</si>
  <si>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</si>
  <si>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</si>
  <si>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</si>
  <si>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</si>
  <si>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</si>
  <si>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</si>
  <si>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</si>
  <si>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</si>
  <si>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</si>
  <si>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</si>
  <si>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</si>
  <si>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</si>
  <si>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</si>
  <si>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</si>
  <si>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</si>
  <si>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</si>
  <si>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</si>
  <si>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</si>
  <si>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</si>
  <si>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</si>
  <si>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</si>
  <si>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</si>
  <si>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</si>
  <si>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</si>
  <si>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</si>
  <si>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</si>
  <si>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</si>
  <si>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</si>
  <si>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</si>
  <si>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</si>
  <si>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</si>
  <si>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</si>
  <si>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</si>
  <si>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</si>
  <si>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</si>
  <si>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</si>
  <si>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</si>
  <si>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</si>
  <si>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</si>
  <si>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</si>
  <si>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</si>
  <si>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</si>
  <si>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</si>
  <si>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</si>
  <si>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</si>
  <si>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</si>
  <si>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</si>
  <si>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</si>
  <si>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</si>
  <si>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</si>
  <si>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</si>
  <si>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</si>
  <si>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</si>
  <si>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</si>
  <si>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</si>
  <si>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</si>
  <si>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</si>
  <si>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</si>
  <si>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</si>
  <si>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</si>
  <si>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</si>
  <si>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</si>
  <si>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</si>
  <si>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</si>
  <si>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</si>
  <si>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</si>
  <si>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</si>
  <si>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</si>
  <si>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</si>
  <si>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</si>
  <si>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</si>
  <si>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</si>
  <si>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</si>
  <si>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</si>
  <si>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</si>
  <si>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</si>
  <si>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</si>
  <si>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</si>
  <si>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</si>
  <si>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</si>
  <si>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</si>
  <si>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</si>
  <si>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</si>
  <si>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</si>
  <si>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</si>
  <si>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</si>
  <si>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</si>
  <si>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</si>
  <si>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</si>
  <si>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</si>
  <si>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</si>
  <si>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</si>
  <si>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</si>
  <si>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</si>
  <si>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</si>
  <si>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</si>
  <si>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</si>
  <si>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</si>
  <si>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</si>
  <si>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</si>
  <si>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</si>
  <si>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</si>
  <si>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</si>
  <si>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</si>
  <si>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</si>
  <si>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</si>
  <si>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</si>
  <si>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</si>
  <si>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</si>
  <si>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</si>
  <si>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</si>
  <si>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</si>
  <si>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</si>
  <si>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</si>
  <si>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</si>
  <si>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</si>
  <si>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</si>
  <si>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</si>
  <si>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</si>
  <si>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</si>
  <si>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</si>
  <si>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</si>
  <si>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</si>
  <si>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</si>
  <si>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</si>
  <si>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</si>
  <si>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</si>
  <si>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</si>
  <si>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</si>
  <si>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</si>
  <si>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</si>
  <si>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</si>
  <si>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</si>
  <si>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</si>
  <si>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</si>
  <si>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</si>
  <si>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</si>
  <si>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</si>
  <si>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</si>
  <si>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</si>
  <si>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</si>
  <si>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</si>
  <si>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</si>
  <si>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</si>
  <si>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</si>
  <si>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</si>
  <si>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</si>
  <si>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</si>
  <si>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</si>
  <si>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</si>
  <si>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</si>
  <si>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</si>
  <si>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</si>
  <si>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</si>
  <si>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</si>
  <si>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</si>
  <si>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</si>
  <si>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</si>
  <si>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</si>
  <si>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</si>
  <si>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</si>
  <si>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</si>
  <si>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</si>
  <si>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</si>
  <si>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</si>
  <si>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</si>
  <si>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</si>
  <si>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</si>
  <si>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</si>
  <si>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</si>
  <si>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</si>
  <si>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</si>
  <si>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</si>
  <si>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</si>
  <si>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</si>
  <si>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</si>
  <si>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</si>
  <si>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</si>
  <si>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</si>
  <si>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</si>
  <si>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</si>
  <si>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</si>
  <si>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</si>
  <si>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</si>
  <si>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</si>
  <si>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</si>
  <si>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</si>
  <si>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</si>
  <si>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</si>
  <si>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</si>
  <si>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</si>
  <si>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</si>
  <si>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</si>
  <si>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</si>
  <si>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</si>
  <si>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</si>
  <si>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</si>
  <si>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</si>
  <si>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</si>
  <si>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</si>
  <si>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</si>
  <si>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</si>
  <si>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</si>
  <si>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</si>
  <si>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</si>
  <si>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</si>
  <si>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</si>
  <si>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</si>
  <si>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</si>
  <si>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Member of the Board</t>
  </si>
  <si>
    <t>President of the Board</t>
  </si>
  <si>
    <t>01/ 6332 073</t>
  </si>
  <si>
    <t>Quarterly financial statement for insurance and reinsurance companies - TFI-OSIG</t>
  </si>
  <si>
    <r>
      <t>F. REINSURANCEPORTION IN TECHNICAL RESERVES</t>
    </r>
    <r>
      <rPr>
        <sz val="8"/>
        <rFont val="Arial"/>
        <family val="2"/>
      </rPr>
      <t xml:space="preserve"> (039 to 045) </t>
    </r>
  </si>
  <si>
    <t xml:space="preserve">      1. Receipts from sale of tangible assets </t>
  </si>
  <si>
    <t xml:space="preserve">    3. Expenditures for short-term and long-term loans</t>
  </si>
  <si>
    <t>31.03.2012.</t>
  </si>
  <si>
    <t>Golub Levanić Gordana</t>
  </si>
  <si>
    <t>ZRINUŠIĆ ZDRAVKO, IVANČIĆ SILVANA</t>
  </si>
  <si>
    <t>As of: 31.03.2012.</t>
  </si>
  <si>
    <t>For period:  01.01.2012.-31.03.2012.</t>
  </si>
  <si>
    <t>For period: 01.01.2012.-31.03.2012.</t>
  </si>
  <si>
    <t>For period:01.01.-31.03.2012.</t>
  </si>
  <si>
    <t>For period: 01.01.-31.03.2012.</t>
  </si>
  <si>
    <t>65.12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</si>
</sst>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6" fillId="0" borderId="2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57" applyFont="1" applyAlignment="1">
      <alignment/>
      <protection/>
    </xf>
    <xf numFmtId="0" fontId="14" fillId="0" borderId="24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14" fillId="0" borderId="0" xfId="57" applyFont="1">
      <alignment vertical="top"/>
      <protection/>
    </xf>
    <xf numFmtId="0" fontId="14" fillId="0" borderId="0" xfId="57" applyFont="1" applyFill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horizontal="center" vertical="center" wrapText="1"/>
      <protection hidden="1"/>
    </xf>
    <xf numFmtId="0" fontId="1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7" applyFont="1" applyFill="1" applyBorder="1" applyAlignment="1" applyProtection="1">
      <alignment horizontal="left" vertical="center"/>
      <protection hidden="1"/>
    </xf>
    <xf numFmtId="0" fontId="13" fillId="0" borderId="0" xfId="57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Protection="1">
      <alignment vertical="top"/>
      <protection hidden="1"/>
    </xf>
    <xf numFmtId="0" fontId="14" fillId="0" borderId="0" xfId="57" applyFont="1">
      <alignment vertical="top"/>
      <protection/>
    </xf>
    <xf numFmtId="0" fontId="3" fillId="0" borderId="0" xfId="57" applyFont="1" applyAlignment="1">
      <alignment/>
      <protection/>
    </xf>
    <xf numFmtId="0" fontId="14" fillId="0" borderId="0" xfId="57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>
      <alignment/>
      <protection/>
    </xf>
    <xf numFmtId="49" fontId="1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14" fontId="13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26" xfId="57" applyNumberFormat="1" applyFont="1" applyFill="1" applyBorder="1" applyAlignment="1" applyProtection="1">
      <alignment horizontal="right" vertical="center"/>
      <protection hidden="1" locked="0"/>
    </xf>
    <xf numFmtId="0" fontId="13" fillId="0" borderId="26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0" xfId="57" applyFont="1" applyFill="1" applyBorder="1" applyAlignment="1" applyProtection="1">
      <alignment horizontal="right" vertical="top"/>
      <protection hidden="1"/>
    </xf>
    <xf numFmtId="0" fontId="14" fillId="0" borderId="24" xfId="57" applyFont="1" applyBorder="1">
      <alignment vertical="top"/>
      <protection/>
    </xf>
    <xf numFmtId="0" fontId="14" fillId="0" borderId="18" xfId="57" applyFont="1" applyFill="1" applyBorder="1" applyAlignment="1" applyProtection="1">
      <alignment horizontal="right" vertical="top" wrapText="1"/>
      <protection hidden="1"/>
    </xf>
    <xf numFmtId="0" fontId="14" fillId="0" borderId="18" xfId="57" applyFont="1" applyFill="1" applyBorder="1" applyProtection="1">
      <alignment vertical="top"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hidden="1"/>
    </xf>
    <xf numFmtId="167" fontId="6" fillId="0" borderId="32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 shrinkToFit="1"/>
      <protection hidden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30" xfId="0" applyNumberFormat="1" applyFont="1" applyFill="1" applyBorder="1" applyAlignment="1">
      <alignment horizontal="right" vertical="center" shrinkToFit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 horizontal="left" vertical="center" wrapText="1"/>
      <protection hidden="1"/>
    </xf>
    <xf numFmtId="0" fontId="14" fillId="0" borderId="0" xfId="57" applyFont="1" applyFill="1" applyBorder="1" applyAlignment="1" applyProtection="1">
      <alignment/>
      <protection hidden="1"/>
    </xf>
    <xf numFmtId="0" fontId="16" fillId="0" borderId="0" xfId="57" applyFont="1" applyFill="1" applyBorder="1" applyAlignment="1" applyProtection="1">
      <alignment horizontal="right" vertical="center" wrapText="1"/>
      <protection hidden="1"/>
    </xf>
    <xf numFmtId="0" fontId="16" fillId="0" borderId="0" xfId="57" applyFont="1" applyFill="1" applyBorder="1" applyAlignment="1" applyProtection="1">
      <alignment horizontal="right"/>
      <protection hidden="1"/>
    </xf>
    <xf numFmtId="0" fontId="14" fillId="0" borderId="0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left"/>
      <protection hidden="1"/>
    </xf>
    <xf numFmtId="0" fontId="14" fillId="0" borderId="0" xfId="57" applyFont="1" applyFill="1" applyBorder="1" applyAlignment="1">
      <alignment horizontal="left" vertical="center"/>
      <protection/>
    </xf>
    <xf numFmtId="0" fontId="14" fillId="0" borderId="35" xfId="57" applyFont="1" applyFill="1" applyBorder="1" applyAlignment="1">
      <alignment horizontal="left" vertical="center"/>
      <protection/>
    </xf>
    <xf numFmtId="0" fontId="14" fillId="0" borderId="0" xfId="57" applyFont="1" applyFill="1" applyBorder="1" applyProtection="1">
      <alignment vertical="top"/>
      <protection hidden="1"/>
    </xf>
    <xf numFmtId="0" fontId="13" fillId="0" borderId="0" xfId="57" applyFont="1" applyFill="1" applyBorder="1" applyAlignment="1" applyProtection="1">
      <alignment vertical="top"/>
      <protection hidden="1"/>
    </xf>
    <xf numFmtId="0" fontId="14" fillId="0" borderId="0" xfId="57" applyFont="1" applyFill="1" applyBorder="1">
      <alignment vertical="top"/>
      <protection/>
    </xf>
    <xf numFmtId="0" fontId="14" fillId="0" borderId="0" xfId="57" applyFont="1" applyFill="1" applyBorder="1" applyAlignment="1" applyProtection="1">
      <alignment/>
      <protection hidden="1"/>
    </xf>
    <xf numFmtId="0" fontId="14" fillId="0" borderId="0" xfId="57" applyFont="1" applyFill="1" applyBorder="1" applyAlignment="1" applyProtection="1">
      <alignment horizontal="left" vertical="top" wrapText="1"/>
      <protection hidden="1"/>
    </xf>
    <xf numFmtId="0" fontId="14" fillId="0" borderId="0" xfId="57" applyFont="1" applyFill="1" applyBorder="1" applyAlignment="1" applyProtection="1">
      <alignment horizontal="center" vertical="center"/>
      <protection hidden="1" locked="0"/>
    </xf>
    <xf numFmtId="0" fontId="14" fillId="0" borderId="0" xfId="57" applyFont="1" applyFill="1" applyBorder="1" applyAlignment="1" applyProtection="1">
      <alignment horizontal="left" vertical="top" indent="2"/>
      <protection hidden="1"/>
    </xf>
    <xf numFmtId="0" fontId="14" fillId="0" borderId="0" xfId="57" applyFont="1" applyFill="1" applyBorder="1" applyAlignment="1" applyProtection="1">
      <alignment horizontal="left" vertical="top" wrapText="1" indent="2"/>
      <protection hidden="1"/>
    </xf>
    <xf numFmtId="0" fontId="14" fillId="0" borderId="0" xfId="57" applyFont="1" applyFill="1" applyBorder="1" applyAlignment="1" applyProtection="1">
      <alignment horizontal="left" vertical="top"/>
      <protection hidden="1"/>
    </xf>
    <xf numFmtId="0" fontId="14" fillId="0" borderId="35" xfId="57" applyFont="1" applyFill="1" applyBorder="1" applyProtection="1">
      <alignment vertical="top"/>
      <protection hidden="1"/>
    </xf>
    <xf numFmtId="0" fontId="14" fillId="0" borderId="0" xfId="63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0" fillId="0" borderId="0" xfId="58" applyFont="1" applyFill="1" applyAlignment="1">
      <alignment/>
      <protection/>
    </xf>
    <xf numFmtId="0" fontId="0" fillId="0" borderId="0" xfId="58" applyFont="1" applyFill="1" applyBorder="1" applyAlignment="1">
      <alignment/>
      <protection/>
    </xf>
    <xf numFmtId="0" fontId="13" fillId="0" borderId="0" xfId="57" applyFont="1" applyFill="1" applyBorder="1" applyAlignment="1" applyProtection="1">
      <alignment vertical="center"/>
      <protection hidden="1"/>
    </xf>
    <xf numFmtId="0" fontId="14" fillId="0" borderId="36" xfId="57" applyFont="1" applyFill="1" applyBorder="1" applyProtection="1">
      <alignment vertical="top"/>
      <protection hidden="1"/>
    </xf>
    <xf numFmtId="0" fontId="14" fillId="0" borderId="36" xfId="57" applyFont="1" applyFill="1" applyBorder="1">
      <alignment vertical="top"/>
      <protection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0" fontId="7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8" fillId="32" borderId="18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vertical="top" wrapText="1"/>
    </xf>
    <xf numFmtId="0" fontId="0" fillId="32" borderId="0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vertical="center"/>
    </xf>
    <xf numFmtId="0" fontId="0" fillId="32" borderId="18" xfId="0" applyFont="1" applyFill="1" applyBorder="1" applyAlignment="1">
      <alignment horizontal="center" vertical="top" wrapText="1"/>
    </xf>
    <xf numFmtId="0" fontId="0" fillId="32" borderId="18" xfId="0" applyFont="1" applyFill="1" applyBorder="1" applyAlignment="1">
      <alignment horizontal="center" wrapText="1"/>
    </xf>
    <xf numFmtId="0" fontId="1" fillId="32" borderId="0" xfId="0" applyFont="1" applyFill="1" applyBorder="1" applyAlignment="1">
      <alignment horizontal="right"/>
    </xf>
    <xf numFmtId="0" fontId="0" fillId="32" borderId="35" xfId="57" applyFont="1" applyFill="1" applyBorder="1" applyAlignment="1">
      <alignment/>
      <protection/>
    </xf>
    <xf numFmtId="0" fontId="0" fillId="0" borderId="0" xfId="57" applyFont="1" applyAlignment="1">
      <alignment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4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0" borderId="0" xfId="63" applyFont="1" applyAlignment="1">
      <alignment/>
      <protection/>
    </xf>
    <xf numFmtId="0" fontId="13" fillId="0" borderId="0" xfId="0" applyFont="1" applyFill="1" applyAlignment="1">
      <alignment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>
      <alignment horizontal="center" vertical="center" wrapText="1"/>
    </xf>
    <xf numFmtId="0" fontId="12" fillId="0" borderId="0" xfId="58" applyFont="1" applyFill="1" applyAlignment="1">
      <alignment/>
      <protection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44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44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0" fontId="8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ont="1" applyFill="1" applyBorder="1" applyAlignment="1" applyProtection="1">
      <alignment vertical="top" wrapText="1"/>
      <protection hidden="1"/>
    </xf>
    <xf numFmtId="0" fontId="1" fillId="32" borderId="18" xfId="0" applyFont="1" applyFill="1" applyBorder="1" applyAlignment="1">
      <alignment vertical="center"/>
    </xf>
    <xf numFmtId="0" fontId="14" fillId="0" borderId="0" xfId="57" applyFont="1" applyFill="1" applyAlignment="1" applyProtection="1">
      <alignment horizontal="right"/>
      <protection hidden="1"/>
    </xf>
    <xf numFmtId="0" fontId="14" fillId="0" borderId="0" xfId="57" applyFont="1" applyFill="1" applyAlignment="1" applyProtection="1">
      <alignment horizontal="right" wrapText="1"/>
      <protection hidden="1"/>
    </xf>
    <xf numFmtId="0" fontId="1" fillId="0" borderId="0" xfId="63" applyFont="1" applyFill="1" applyAlignment="1" applyProtection="1">
      <alignment horizontal="right" vertical="center"/>
      <protection hidden="1"/>
    </xf>
    <xf numFmtId="3" fontId="13" fillId="0" borderId="45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63" applyFont="1" applyFill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>
      <alignment/>
    </xf>
    <xf numFmtId="0" fontId="13" fillId="0" borderId="0" xfId="58" applyFont="1" applyFill="1" applyAlignment="1" applyProtection="1">
      <alignment horizontal="left"/>
      <protection hidden="1"/>
    </xf>
    <xf numFmtId="0" fontId="8" fillId="0" borderId="0" xfId="58" applyFont="1" applyFill="1" applyAlignment="1">
      <alignment/>
      <protection/>
    </xf>
    <xf numFmtId="0" fontId="14" fillId="0" borderId="0" xfId="0" applyFont="1" applyFill="1" applyAlignment="1" applyProtection="1">
      <alignment horizontal="left"/>
      <protection hidden="1"/>
    </xf>
    <xf numFmtId="0" fontId="12" fillId="0" borderId="0" xfId="0" applyFont="1" applyFill="1" applyAlignment="1">
      <alignment/>
    </xf>
    <xf numFmtId="0" fontId="14" fillId="0" borderId="46" xfId="57" applyFont="1" applyFill="1" applyBorder="1" applyAlignment="1" applyProtection="1">
      <alignment horizontal="center" vertical="top"/>
      <protection hidden="1"/>
    </xf>
    <xf numFmtId="0" fontId="14" fillId="0" borderId="46" xfId="57" applyFont="1" applyFill="1" applyBorder="1" applyAlignment="1">
      <alignment horizontal="center"/>
      <protection/>
    </xf>
    <xf numFmtId="0" fontId="14" fillId="0" borderId="46" xfId="57" applyFont="1" applyFill="1" applyBorder="1" applyAlignment="1">
      <alignment/>
      <protection/>
    </xf>
    <xf numFmtId="0" fontId="14" fillId="0" borderId="0" xfId="57" applyFont="1" applyFill="1" applyBorder="1" applyAlignment="1" applyProtection="1">
      <alignment horizontal="center" vertical="top"/>
      <protection hidden="1"/>
    </xf>
    <xf numFmtId="0" fontId="14" fillId="0" borderId="0" xfId="57" applyFont="1" applyFill="1" applyBorder="1" applyAlignment="1" applyProtection="1">
      <alignment horizontal="center"/>
      <protection hidden="1"/>
    </xf>
    <xf numFmtId="0" fontId="14" fillId="0" borderId="35" xfId="57" applyFont="1" applyFill="1" applyBorder="1" applyAlignment="1" applyProtection="1">
      <alignment horizontal="center"/>
      <protection hidden="1"/>
    </xf>
    <xf numFmtId="0" fontId="3" fillId="0" borderId="0" xfId="63" applyFont="1" applyFill="1" applyAlignment="1" applyProtection="1">
      <alignment horizontal="right" vertical="center" wrapText="1"/>
      <protection hidden="1"/>
    </xf>
    <xf numFmtId="0" fontId="3" fillId="0" borderId="47" xfId="63" applyFont="1" applyFill="1" applyBorder="1" applyAlignment="1" applyProtection="1">
      <alignment horizontal="right" wrapText="1"/>
      <protection hidden="1"/>
    </xf>
    <xf numFmtId="49" fontId="4" fillId="0" borderId="45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18" xfId="57" applyNumberFormat="1" applyFont="1" applyFill="1" applyBorder="1" applyAlignment="1" applyProtection="1">
      <alignment horizontal="left" vertical="center"/>
      <protection hidden="1" locked="0"/>
    </xf>
    <xf numFmtId="49" fontId="13" fillId="0" borderId="48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63" applyFont="1" applyFill="1" applyAlignment="1" applyProtection="1">
      <alignment horizontal="right" vertical="center"/>
      <protection hidden="1"/>
    </xf>
    <xf numFmtId="0" fontId="3" fillId="0" borderId="47" xfId="63" applyFont="1" applyFill="1" applyBorder="1" applyAlignment="1" applyProtection="1">
      <alignment horizontal="right"/>
      <protection hidden="1"/>
    </xf>
    <xf numFmtId="0" fontId="13" fillId="0" borderId="45" xfId="57" applyFont="1" applyFill="1" applyBorder="1" applyAlignment="1" applyProtection="1">
      <alignment horizontal="left" vertical="center"/>
      <protection hidden="1" locked="0"/>
    </xf>
    <xf numFmtId="0" fontId="13" fillId="0" borderId="18" xfId="57" applyFont="1" applyFill="1" applyBorder="1" applyAlignment="1" applyProtection="1">
      <alignment horizontal="left" vertical="center"/>
      <protection hidden="1" locked="0"/>
    </xf>
    <xf numFmtId="49" fontId="13" fillId="0" borderId="45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57" applyFont="1" applyFill="1" applyBorder="1" applyAlignment="1" applyProtection="1">
      <alignment vertical="center"/>
      <protection hidden="1"/>
    </xf>
    <xf numFmtId="0" fontId="13" fillId="0" borderId="45" xfId="63" applyFont="1" applyFill="1" applyBorder="1" applyAlignment="1" applyProtection="1">
      <alignment horizontal="right" vertical="center"/>
      <protection hidden="1" locked="0"/>
    </xf>
    <xf numFmtId="0" fontId="14" fillId="0" borderId="18" xfId="63" applyFont="1" applyFill="1" applyBorder="1" applyAlignment="1">
      <alignment/>
      <protection/>
    </xf>
    <xf numFmtId="0" fontId="14" fillId="0" borderId="48" xfId="63" applyFont="1" applyFill="1" applyBorder="1" applyAlignment="1">
      <alignment/>
      <protection/>
    </xf>
    <xf numFmtId="49" fontId="13" fillId="0" borderId="45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18" xfId="63" applyNumberFormat="1" applyFont="1" applyFill="1" applyBorder="1" applyAlignment="1" applyProtection="1">
      <alignment horizontal="center" vertical="center"/>
      <protection hidden="1" locked="0"/>
    </xf>
    <xf numFmtId="49" fontId="13" fillId="0" borderId="45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48" xfId="57" applyNumberFormat="1" applyFont="1" applyFill="1" applyBorder="1" applyAlignment="1" applyProtection="1">
      <alignment horizontal="center" vertical="center"/>
      <protection hidden="1" locked="0"/>
    </xf>
    <xf numFmtId="0" fontId="14" fillId="0" borderId="18" xfId="57" applyFont="1" applyFill="1" applyBorder="1" applyAlignment="1">
      <alignment/>
      <protection/>
    </xf>
    <xf numFmtId="0" fontId="14" fillId="0" borderId="48" xfId="57" applyFont="1" applyFill="1" applyBorder="1" applyAlignment="1">
      <alignment horizontal="left" vertical="center"/>
      <protection/>
    </xf>
    <xf numFmtId="49" fontId="13" fillId="0" borderId="48" xfId="63" applyNumberFormat="1" applyFont="1" applyFill="1" applyBorder="1" applyAlignment="1" applyProtection="1">
      <alignment horizontal="center" vertical="center"/>
      <protection hidden="1" locked="0"/>
    </xf>
    <xf numFmtId="0" fontId="13" fillId="0" borderId="18" xfId="63" applyFont="1" applyFill="1" applyBorder="1" applyAlignment="1" applyProtection="1">
      <alignment horizontal="right" vertical="center"/>
      <protection hidden="1" locked="0"/>
    </xf>
    <xf numFmtId="0" fontId="13" fillId="0" borderId="48" xfId="63" applyFont="1" applyFill="1" applyBorder="1" applyAlignment="1" applyProtection="1">
      <alignment horizontal="right" vertical="center"/>
      <protection hidden="1" locked="0"/>
    </xf>
    <xf numFmtId="0" fontId="14" fillId="0" borderId="0" xfId="57" applyFont="1" applyFill="1" applyBorder="1" applyAlignment="1" applyProtection="1">
      <alignment vertical="top" wrapText="1"/>
      <protection hidden="1"/>
    </xf>
    <xf numFmtId="0" fontId="14" fillId="0" borderId="0" xfId="57" applyFont="1" applyFill="1" applyBorder="1" applyAlignment="1" applyProtection="1">
      <alignment wrapText="1"/>
      <protection hidden="1"/>
    </xf>
    <xf numFmtId="0" fontId="14" fillId="0" borderId="24" xfId="57" applyFont="1" applyFill="1" applyBorder="1" applyAlignment="1" applyProtection="1">
      <alignment horizontal="right" vertical="center"/>
      <protection hidden="1"/>
    </xf>
    <xf numFmtId="0" fontId="14" fillId="0" borderId="0" xfId="57" applyFont="1" applyFill="1" applyBorder="1" applyAlignment="1" applyProtection="1">
      <alignment horizontal="right"/>
      <protection hidden="1"/>
    </xf>
    <xf numFmtId="0" fontId="14" fillId="0" borderId="18" xfId="57" applyFont="1" applyFill="1" applyBorder="1" applyAlignment="1">
      <alignment horizontal="left"/>
      <protection/>
    </xf>
    <xf numFmtId="0" fontId="14" fillId="0" borderId="48" xfId="57" applyFont="1" applyFill="1" applyBorder="1" applyAlignment="1">
      <alignment horizontal="left"/>
      <protection/>
    </xf>
    <xf numFmtId="0" fontId="3" fillId="0" borderId="0" xfId="63" applyFont="1" applyFill="1" applyAlignment="1" applyProtection="1">
      <alignment horizontal="left" vertical="center"/>
      <protection hidden="1"/>
    </xf>
    <xf numFmtId="0" fontId="3" fillId="0" borderId="0" xfId="63" applyFont="1" applyFill="1" applyAlignment="1">
      <alignment horizontal="left" vertical="center"/>
      <protection/>
    </xf>
    <xf numFmtId="0" fontId="3" fillId="0" borderId="0" xfId="63" applyFont="1" applyFill="1" applyAlignment="1">
      <alignment horizontal="left"/>
      <protection/>
    </xf>
    <xf numFmtId="0" fontId="3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14" fillId="0" borderId="0" xfId="57" applyFont="1" applyFill="1" applyAlignment="1">
      <alignment horizontal="center"/>
      <protection/>
    </xf>
    <xf numFmtId="0" fontId="14" fillId="0" borderId="0" xfId="57" applyFont="1" applyFill="1" applyAlignment="1" applyProtection="1">
      <alignment horizontal="right" vertical="center"/>
      <protection hidden="1"/>
    </xf>
    <xf numFmtId="0" fontId="14" fillId="0" borderId="47" xfId="57" applyFont="1" applyFill="1" applyBorder="1" applyAlignment="1" applyProtection="1">
      <alignment horizontal="right"/>
      <protection hidden="1"/>
    </xf>
    <xf numFmtId="0" fontId="20" fillId="0" borderId="0" xfId="63" applyFont="1" applyFill="1" applyAlignment="1" applyProtection="1">
      <alignment horizontal="right" vertical="center"/>
      <protection hidden="1"/>
    </xf>
    <xf numFmtId="0" fontId="20" fillId="0" borderId="47" xfId="63" applyFont="1" applyFill="1" applyBorder="1" applyAlignment="1" applyProtection="1">
      <alignment horizontal="right"/>
      <protection hidden="1"/>
    </xf>
    <xf numFmtId="0" fontId="14" fillId="0" borderId="18" xfId="57" applyFont="1" applyFill="1" applyBorder="1" applyAlignment="1">
      <alignment horizontal="left" vertical="center"/>
      <protection/>
    </xf>
    <xf numFmtId="0" fontId="3" fillId="0" borderId="47" xfId="63" applyFont="1" applyFill="1" applyBorder="1" applyAlignment="1" applyProtection="1">
      <alignment horizontal="right" vertical="center"/>
      <protection hidden="1"/>
    </xf>
    <xf numFmtId="0" fontId="18" fillId="0" borderId="45" xfId="53" applyFont="1" applyFill="1" applyBorder="1" applyAlignment="1" applyProtection="1">
      <alignment/>
      <protection hidden="1" locked="0"/>
    </xf>
    <xf numFmtId="0" fontId="13" fillId="0" borderId="18" xfId="57" applyFont="1" applyFill="1" applyBorder="1" applyAlignment="1" applyProtection="1">
      <alignment/>
      <protection hidden="1" locked="0"/>
    </xf>
    <xf numFmtId="0" fontId="4" fillId="0" borderId="45" xfId="53" applyFill="1" applyBorder="1" applyAlignment="1" applyProtection="1">
      <alignment/>
      <protection hidden="1" locked="0"/>
    </xf>
    <xf numFmtId="0" fontId="17" fillId="0" borderId="0" xfId="57" applyFont="1" applyFill="1" applyBorder="1" applyAlignment="1" applyProtection="1">
      <alignment horizontal="left" vertical="center"/>
      <protection hidden="1"/>
    </xf>
    <xf numFmtId="0" fontId="9" fillId="0" borderId="0" xfId="57" applyFont="1" applyFill="1" applyBorder="1" applyAlignment="1">
      <alignment horizontal="left"/>
      <protection/>
    </xf>
    <xf numFmtId="0" fontId="1" fillId="0" borderId="0" xfId="63" applyFont="1" applyFill="1" applyBorder="1" applyAlignment="1" applyProtection="1">
      <alignment horizontal="right" vertical="center" wrapText="1"/>
      <protection hidden="1"/>
    </xf>
    <xf numFmtId="0" fontId="1" fillId="0" borderId="0" xfId="63" applyFont="1" applyFill="1" applyBorder="1" applyAlignment="1" applyProtection="1">
      <alignment horizontal="right" wrapText="1"/>
      <protection hidden="1"/>
    </xf>
    <xf numFmtId="0" fontId="1" fillId="0" borderId="0" xfId="63" applyFont="1" applyFill="1" applyAlignment="1" applyProtection="1">
      <alignment horizontal="right" wrapText="1"/>
      <protection hidden="1"/>
    </xf>
    <xf numFmtId="1" fontId="13" fillId="0" borderId="45" xfId="57" applyNumberFormat="1" applyFont="1" applyFill="1" applyBorder="1" applyAlignment="1" applyProtection="1">
      <alignment horizontal="center" vertical="center"/>
      <protection hidden="1" locked="0"/>
    </xf>
    <xf numFmtId="1" fontId="13" fillId="0" borderId="48" xfId="57" applyNumberFormat="1" applyFont="1" applyFill="1" applyBorder="1" applyAlignment="1" applyProtection="1">
      <alignment horizontal="center" vertical="center"/>
      <protection hidden="1" locked="0"/>
    </xf>
    <xf numFmtId="0" fontId="20" fillId="0" borderId="0" xfId="63" applyFont="1" applyFill="1" applyBorder="1" applyAlignment="1" applyProtection="1">
      <alignment horizontal="right" vertical="center" wrapText="1"/>
      <protection hidden="1"/>
    </xf>
    <xf numFmtId="0" fontId="20" fillId="0" borderId="47" xfId="63" applyFont="1" applyFill="1" applyBorder="1" applyAlignment="1" applyProtection="1">
      <alignment horizontal="right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6" fillId="0" borderId="52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 applyProtection="1">
      <alignment horizontal="center" vertical="center" wrapText="1"/>
      <protection hidden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48" xfId="0" applyFont="1" applyFill="1" applyBorder="1" applyAlignment="1" applyProtection="1">
      <alignment horizontal="center" vertical="center" wrapText="1"/>
      <protection hidden="1"/>
    </xf>
    <xf numFmtId="0" fontId="0" fillId="32" borderId="18" xfId="0" applyFont="1" applyFill="1" applyBorder="1" applyAlignment="1" applyProtection="1">
      <alignment horizontal="center" vertical="top" wrapText="1"/>
      <protection hidden="1"/>
    </xf>
    <xf numFmtId="0" fontId="0" fillId="32" borderId="18" xfId="0" applyFill="1" applyBorder="1" applyAlignment="1" applyProtection="1">
      <alignment horizontal="center" vertical="top" wrapText="1"/>
      <protection hidden="1"/>
    </xf>
    <xf numFmtId="0" fontId="1" fillId="0" borderId="34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1" fillId="0" borderId="59" xfId="0" applyFont="1" applyBorder="1" applyAlignment="1">
      <alignment vertical="center" wrapText="1"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1" fillId="0" borderId="34" xfId="0" applyFont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1" fillId="0" borderId="34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 wrapText="1"/>
    </xf>
    <xf numFmtId="0" fontId="1" fillId="0" borderId="58" xfId="0" applyFont="1" applyFill="1" applyBorder="1" applyAlignment="1">
      <alignment horizontal="left" vertical="center" wrapText="1"/>
    </xf>
    <xf numFmtId="0" fontId="1" fillId="0" borderId="59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8" fillId="0" borderId="63" xfId="0" applyFont="1" applyFill="1" applyBorder="1" applyAlignment="1">
      <alignment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2" fillId="0" borderId="65" xfId="0" applyFont="1" applyFill="1" applyBorder="1" applyAlignment="1">
      <alignment horizontal="left" vertical="center" shrinkToFit="1"/>
    </xf>
    <xf numFmtId="0" fontId="2" fillId="0" borderId="63" xfId="0" applyFont="1" applyFill="1" applyBorder="1" applyAlignment="1">
      <alignment horizontal="left" vertical="center" shrinkToFit="1"/>
    </xf>
    <xf numFmtId="0" fontId="2" fillId="0" borderId="66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0" fontId="3" fillId="32" borderId="18" xfId="0" applyFont="1" applyFill="1" applyBorder="1" applyAlignment="1">
      <alignment horizontal="center" vertical="center"/>
    </xf>
    <xf numFmtId="0" fontId="9" fillId="0" borderId="0" xfId="63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6" fillId="0" borderId="6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68" xfId="0" applyFont="1" applyBorder="1" applyAlignment="1">
      <alignment wrapText="1"/>
    </xf>
    <xf numFmtId="0" fontId="1" fillId="0" borderId="69" xfId="0" applyFont="1" applyBorder="1" applyAlignment="1">
      <alignment wrapText="1"/>
    </xf>
    <xf numFmtId="0" fontId="1" fillId="0" borderId="73" xfId="0" applyFont="1" applyFill="1" applyBorder="1" applyAlignment="1">
      <alignment vertical="center" wrapText="1"/>
    </xf>
    <xf numFmtId="0" fontId="1" fillId="0" borderId="74" xfId="0" applyFont="1" applyBorder="1" applyAlignment="1">
      <alignment wrapText="1"/>
    </xf>
    <xf numFmtId="0" fontId="1" fillId="0" borderId="75" xfId="0" applyFont="1" applyBorder="1" applyAlignment="1">
      <alignment wrapText="1"/>
    </xf>
    <xf numFmtId="0" fontId="0" fillId="32" borderId="18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left" vertical="center" wrapText="1"/>
    </xf>
    <xf numFmtId="0" fontId="10" fillId="0" borderId="77" xfId="0" applyFont="1" applyFill="1" applyBorder="1" applyAlignment="1">
      <alignment horizontal="left" vertical="center" wrapText="1"/>
    </xf>
    <xf numFmtId="0" fontId="10" fillId="0" borderId="78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10" fillId="0" borderId="81" xfId="0" applyFont="1" applyFill="1" applyBorder="1" applyAlignment="1">
      <alignment horizontal="left" vertical="center" wrapText="1"/>
    </xf>
    <xf numFmtId="0" fontId="10" fillId="0" borderId="82" xfId="0" applyFont="1" applyFill="1" applyBorder="1" applyAlignment="1">
      <alignment horizontal="left" vertical="center" wrapText="1"/>
    </xf>
    <xf numFmtId="0" fontId="10" fillId="0" borderId="83" xfId="0" applyFont="1" applyFill="1" applyBorder="1" applyAlignment="1">
      <alignment horizontal="left" vertical="center" wrapText="1"/>
    </xf>
    <xf numFmtId="0" fontId="10" fillId="0" borderId="84" xfId="0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10" fillId="0" borderId="74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9" fillId="0" borderId="0" xfId="57" applyFont="1" applyAlignment="1">
      <alignment/>
      <protection/>
    </xf>
    <xf numFmtId="0" fontId="19" fillId="0" borderId="0" xfId="57" applyFont="1" applyBorder="1" applyAlignment="1">
      <alignment horizontal="justify" vertical="top" wrapText="1"/>
      <protection/>
    </xf>
    <xf numFmtId="0" fontId="14" fillId="0" borderId="0" xfId="57" applyFont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OSIG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izdavatelj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view="pageBreakPreview" zoomScale="110" zoomScaleSheetLayoutView="110" zoomScalePageLayoutView="0" workbookViewId="0" topLeftCell="B4">
      <selection activeCell="N15" sqref="N15"/>
    </sheetView>
  </sheetViews>
  <sheetFormatPr defaultColWidth="9.140625" defaultRowHeight="12.75"/>
  <cols>
    <col min="1" max="1" width="9.140625" style="23" customWidth="1"/>
    <col min="2" max="2" width="12.00390625" style="23" customWidth="1"/>
    <col min="3" max="6" width="9.140625" style="23" customWidth="1"/>
    <col min="7" max="7" width="17.7109375" style="23" customWidth="1"/>
    <col min="8" max="8" width="17.00390625" style="23" customWidth="1"/>
    <col min="9" max="9" width="23.8515625" style="23" customWidth="1"/>
    <col min="10" max="16384" width="9.140625" style="23" customWidth="1"/>
  </cols>
  <sheetData>
    <row r="1" spans="1:9" ht="15.75">
      <c r="A1" s="180" t="s">
        <v>42</v>
      </c>
      <c r="B1" s="181"/>
      <c r="C1" s="181"/>
      <c r="D1" s="122"/>
      <c r="E1" s="121"/>
      <c r="F1" s="121"/>
      <c r="G1" s="121"/>
      <c r="H1" s="121"/>
      <c r="I1" s="121"/>
    </row>
    <row r="2" spans="1:10" ht="12.75" customHeight="1">
      <c r="A2" s="225" t="s">
        <v>43</v>
      </c>
      <c r="B2" s="225"/>
      <c r="C2" s="225"/>
      <c r="D2" s="225"/>
      <c r="E2" s="41" t="s">
        <v>16</v>
      </c>
      <c r="F2" s="24"/>
      <c r="G2" s="25" t="s">
        <v>44</v>
      </c>
      <c r="H2" s="41" t="s">
        <v>394</v>
      </c>
      <c r="I2" s="85"/>
      <c r="J2" s="26"/>
    </row>
    <row r="3" spans="1:10" ht="12.75">
      <c r="A3" s="27"/>
      <c r="B3" s="27"/>
      <c r="C3" s="27"/>
      <c r="D3" s="27"/>
      <c r="E3" s="28"/>
      <c r="F3" s="28"/>
      <c r="G3" s="27"/>
      <c r="H3" s="27"/>
      <c r="I3" s="86"/>
      <c r="J3" s="26"/>
    </row>
    <row r="4" spans="1:10" ht="39.75" customHeight="1">
      <c r="A4" s="226" t="s">
        <v>390</v>
      </c>
      <c r="B4" s="226"/>
      <c r="C4" s="226"/>
      <c r="D4" s="226"/>
      <c r="E4" s="226"/>
      <c r="F4" s="226"/>
      <c r="G4" s="226"/>
      <c r="H4" s="226"/>
      <c r="I4" s="226"/>
      <c r="J4" s="26"/>
    </row>
    <row r="5" spans="1:10" ht="12.75">
      <c r="A5" s="32"/>
      <c r="B5" s="87"/>
      <c r="C5" s="87"/>
      <c r="D5" s="87"/>
      <c r="E5" s="88"/>
      <c r="F5" s="89"/>
      <c r="G5" s="29"/>
      <c r="H5" s="30"/>
      <c r="I5" s="87"/>
      <c r="J5" s="26"/>
    </row>
    <row r="6" spans="1:10" ht="12.75">
      <c r="A6" s="207" t="s">
        <v>45</v>
      </c>
      <c r="B6" s="208"/>
      <c r="C6" s="188" t="s">
        <v>17</v>
      </c>
      <c r="D6" s="189"/>
      <c r="E6" s="48"/>
      <c r="F6" s="48"/>
      <c r="G6" s="48"/>
      <c r="H6" s="48"/>
      <c r="I6" s="48"/>
      <c r="J6" s="26"/>
    </row>
    <row r="7" spans="1:10" ht="12.75">
      <c r="A7" s="152"/>
      <c r="B7" s="152"/>
      <c r="C7" s="32"/>
      <c r="D7" s="32"/>
      <c r="E7" s="48"/>
      <c r="F7" s="48"/>
      <c r="G7" s="48"/>
      <c r="H7" s="48"/>
      <c r="I7" s="48"/>
      <c r="J7" s="26"/>
    </row>
    <row r="8" spans="1:10" ht="21.75" customHeight="1">
      <c r="A8" s="223" t="s">
        <v>46</v>
      </c>
      <c r="B8" s="224"/>
      <c r="C8" s="188" t="s">
        <v>18</v>
      </c>
      <c r="D8" s="189"/>
      <c r="E8" s="48"/>
      <c r="F8" s="48"/>
      <c r="G8" s="48"/>
      <c r="H8" s="48"/>
      <c r="I8" s="32"/>
      <c r="J8" s="26"/>
    </row>
    <row r="9" spans="1:10" ht="12.75">
      <c r="A9" s="153"/>
      <c r="B9" s="153"/>
      <c r="C9" s="91"/>
      <c r="D9" s="32"/>
      <c r="E9" s="32"/>
      <c r="F9" s="32"/>
      <c r="G9" s="32"/>
      <c r="H9" s="32"/>
      <c r="I9" s="32"/>
      <c r="J9" s="26"/>
    </row>
    <row r="10" spans="1:10" ht="12.75" customHeight="1">
      <c r="A10" s="218" t="s">
        <v>47</v>
      </c>
      <c r="B10" s="219"/>
      <c r="C10" s="188" t="s">
        <v>19</v>
      </c>
      <c r="D10" s="189"/>
      <c r="E10" s="32"/>
      <c r="F10" s="32"/>
      <c r="G10" s="32"/>
      <c r="H10" s="32"/>
      <c r="I10" s="32"/>
      <c r="J10" s="26"/>
    </row>
    <row r="11" spans="1:10" ht="12.75">
      <c r="A11" s="220"/>
      <c r="B11" s="220"/>
      <c r="C11" s="32"/>
      <c r="D11" s="32"/>
      <c r="E11" s="32"/>
      <c r="F11" s="32"/>
      <c r="G11" s="32"/>
      <c r="H11" s="32"/>
      <c r="I11" s="32"/>
      <c r="J11" s="26"/>
    </row>
    <row r="12" spans="1:10" ht="12.75">
      <c r="A12" s="175" t="s">
        <v>48</v>
      </c>
      <c r="B12" s="176"/>
      <c r="C12" s="177" t="s">
        <v>20</v>
      </c>
      <c r="D12" s="211"/>
      <c r="E12" s="211"/>
      <c r="F12" s="211"/>
      <c r="G12" s="211"/>
      <c r="H12" s="211"/>
      <c r="I12" s="191"/>
      <c r="J12" s="26"/>
    </row>
    <row r="13" spans="1:10" ht="15.75">
      <c r="A13" s="216"/>
      <c r="B13" s="217"/>
      <c r="C13" s="217"/>
      <c r="D13" s="92"/>
      <c r="E13" s="92"/>
      <c r="F13" s="92"/>
      <c r="G13" s="92"/>
      <c r="H13" s="92"/>
      <c r="I13" s="93"/>
      <c r="J13" s="26"/>
    </row>
    <row r="14" spans="1:10" ht="12.75">
      <c r="A14" s="45"/>
      <c r="B14" s="45"/>
      <c r="C14" s="46"/>
      <c r="D14" s="32"/>
      <c r="E14" s="32"/>
      <c r="F14" s="32"/>
      <c r="G14" s="32"/>
      <c r="H14" s="32"/>
      <c r="I14" s="32"/>
      <c r="J14" s="26"/>
    </row>
    <row r="15" spans="1:10" ht="12.75">
      <c r="A15" s="175" t="s">
        <v>49</v>
      </c>
      <c r="B15" s="176"/>
      <c r="C15" s="221">
        <v>10000</v>
      </c>
      <c r="D15" s="222"/>
      <c r="E15" s="32"/>
      <c r="F15" s="177" t="s">
        <v>21</v>
      </c>
      <c r="G15" s="211"/>
      <c r="H15" s="211"/>
      <c r="I15" s="191"/>
      <c r="J15" s="26"/>
    </row>
    <row r="16" spans="1:10" ht="12.75">
      <c r="A16" s="45"/>
      <c r="B16" s="45"/>
      <c r="C16" s="32"/>
      <c r="D16" s="32"/>
      <c r="E16" s="32"/>
      <c r="F16" s="32"/>
      <c r="G16" s="32"/>
      <c r="H16" s="32"/>
      <c r="I16" s="32"/>
      <c r="J16" s="26"/>
    </row>
    <row r="17" spans="1:10" ht="12.75">
      <c r="A17" s="175" t="s">
        <v>50</v>
      </c>
      <c r="B17" s="176"/>
      <c r="C17" s="177" t="s">
        <v>22</v>
      </c>
      <c r="D17" s="211"/>
      <c r="E17" s="211"/>
      <c r="F17" s="211"/>
      <c r="G17" s="211"/>
      <c r="H17" s="211"/>
      <c r="I17" s="211"/>
      <c r="J17" s="50"/>
    </row>
    <row r="18" spans="1:10" ht="12.75">
      <c r="A18" s="45"/>
      <c r="B18" s="45"/>
      <c r="C18" s="32"/>
      <c r="D18" s="32"/>
      <c r="E18" s="32"/>
      <c r="F18" s="32"/>
      <c r="G18" s="32"/>
      <c r="H18" s="32"/>
      <c r="I18" s="32"/>
      <c r="J18" s="26"/>
    </row>
    <row r="19" spans="1:10" ht="12.75">
      <c r="A19" s="175" t="s">
        <v>51</v>
      </c>
      <c r="B19" s="212"/>
      <c r="C19" s="213"/>
      <c r="D19" s="214"/>
      <c r="E19" s="214"/>
      <c r="F19" s="214"/>
      <c r="G19" s="214"/>
      <c r="H19" s="214"/>
      <c r="I19" s="214"/>
      <c r="J19" s="50"/>
    </row>
    <row r="20" spans="1:10" ht="12.75">
      <c r="A20" s="152"/>
      <c r="B20" s="152"/>
      <c r="C20" s="46"/>
      <c r="D20" s="32"/>
      <c r="E20" s="32"/>
      <c r="F20" s="32"/>
      <c r="G20" s="32"/>
      <c r="H20" s="32"/>
      <c r="I20" s="32"/>
      <c r="J20" s="26"/>
    </row>
    <row r="21" spans="1:10" ht="12.75">
      <c r="A21" s="175" t="s">
        <v>52</v>
      </c>
      <c r="B21" s="212"/>
      <c r="C21" s="215" t="s">
        <v>23</v>
      </c>
      <c r="D21" s="214"/>
      <c r="E21" s="214"/>
      <c r="F21" s="214"/>
      <c r="G21" s="214"/>
      <c r="H21" s="214"/>
      <c r="I21" s="214"/>
      <c r="J21" s="50"/>
    </row>
    <row r="22" spans="1:10" ht="12.75">
      <c r="A22" s="45"/>
      <c r="B22" s="45"/>
      <c r="C22" s="46"/>
      <c r="D22" s="32"/>
      <c r="E22" s="32"/>
      <c r="F22" s="32"/>
      <c r="G22" s="32"/>
      <c r="H22" s="32"/>
      <c r="I22" s="32"/>
      <c r="J22" s="26"/>
    </row>
    <row r="23" spans="1:10" ht="12.75">
      <c r="A23" s="209" t="s">
        <v>53</v>
      </c>
      <c r="B23" s="210"/>
      <c r="C23" s="42">
        <v>133</v>
      </c>
      <c r="D23" s="177" t="s">
        <v>21</v>
      </c>
      <c r="E23" s="199"/>
      <c r="F23" s="200"/>
      <c r="G23" s="197"/>
      <c r="H23" s="198"/>
      <c r="I23" s="31"/>
      <c r="J23" s="26"/>
    </row>
    <row r="24" spans="1:10" ht="12.75">
      <c r="A24" s="152"/>
      <c r="B24" s="152"/>
      <c r="C24" s="32"/>
      <c r="D24" s="94"/>
      <c r="E24" s="94"/>
      <c r="F24" s="94"/>
      <c r="G24" s="94"/>
      <c r="H24" s="32"/>
      <c r="I24" s="32"/>
      <c r="J24" s="26"/>
    </row>
    <row r="25" spans="1:10" ht="12.75">
      <c r="A25" s="175" t="s">
        <v>54</v>
      </c>
      <c r="B25" s="176"/>
      <c r="C25" s="42">
        <v>21</v>
      </c>
      <c r="D25" s="177" t="s">
        <v>24</v>
      </c>
      <c r="E25" s="199"/>
      <c r="F25" s="199"/>
      <c r="G25" s="200"/>
      <c r="H25" s="154" t="s">
        <v>58</v>
      </c>
      <c r="I25" s="155">
        <v>3915</v>
      </c>
      <c r="J25" s="50"/>
    </row>
    <row r="26" spans="1:11" ht="12.75">
      <c r="A26" s="152"/>
      <c r="B26" s="152"/>
      <c r="C26" s="32"/>
      <c r="D26" s="94"/>
      <c r="E26" s="94"/>
      <c r="F26" s="94"/>
      <c r="G26" s="45"/>
      <c r="H26" s="156" t="s">
        <v>59</v>
      </c>
      <c r="I26" s="46"/>
      <c r="J26" s="26"/>
      <c r="K26" s="84"/>
    </row>
    <row r="27" spans="1:10" ht="12.75">
      <c r="A27" s="175" t="s">
        <v>55</v>
      </c>
      <c r="B27" s="176"/>
      <c r="C27" s="44" t="s">
        <v>72</v>
      </c>
      <c r="D27" s="95"/>
      <c r="E27" s="96"/>
      <c r="F27" s="97"/>
      <c r="G27" s="207" t="s">
        <v>60</v>
      </c>
      <c r="H27" s="208"/>
      <c r="I27" s="43" t="s">
        <v>402</v>
      </c>
      <c r="J27" s="26"/>
    </row>
    <row r="28" spans="1:10" ht="12.75">
      <c r="A28" s="45"/>
      <c r="B28" s="45"/>
      <c r="C28" s="32"/>
      <c r="D28" s="97"/>
      <c r="E28" s="97"/>
      <c r="F28" s="97"/>
      <c r="G28" s="97"/>
      <c r="H28" s="32"/>
      <c r="I28" s="98"/>
      <c r="J28" s="26"/>
    </row>
    <row r="29" spans="1:10" ht="12.75">
      <c r="A29" s="201" t="s">
        <v>56</v>
      </c>
      <c r="B29" s="202"/>
      <c r="C29" s="203"/>
      <c r="D29" s="203"/>
      <c r="E29" s="204" t="s">
        <v>57</v>
      </c>
      <c r="F29" s="205"/>
      <c r="G29" s="205"/>
      <c r="H29" s="206" t="s">
        <v>11</v>
      </c>
      <c r="I29" s="206"/>
      <c r="J29" s="26"/>
    </row>
    <row r="30" spans="1:10" ht="12.75">
      <c r="A30" s="96"/>
      <c r="B30" s="96"/>
      <c r="C30" s="96"/>
      <c r="D30" s="32"/>
      <c r="E30" s="32"/>
      <c r="F30" s="32"/>
      <c r="G30" s="32"/>
      <c r="H30" s="99"/>
      <c r="I30" s="98"/>
      <c r="J30" s="26"/>
    </row>
    <row r="31" spans="1:10" ht="12.75">
      <c r="A31" s="183" t="s">
        <v>25</v>
      </c>
      <c r="B31" s="193"/>
      <c r="C31" s="193"/>
      <c r="D31" s="194"/>
      <c r="E31" s="183" t="s">
        <v>21</v>
      </c>
      <c r="F31" s="193"/>
      <c r="G31" s="194"/>
      <c r="H31" s="186" t="s">
        <v>26</v>
      </c>
      <c r="I31" s="192"/>
      <c r="J31" s="26"/>
    </row>
    <row r="32" spans="1:10" ht="12.75">
      <c r="A32" s="45"/>
      <c r="B32" s="45"/>
      <c r="C32" s="46"/>
      <c r="D32" s="195"/>
      <c r="E32" s="195"/>
      <c r="F32" s="195"/>
      <c r="G32" s="196"/>
      <c r="H32" s="32"/>
      <c r="I32" s="100"/>
      <c r="J32" s="26"/>
    </row>
    <row r="33" spans="1:10" ht="12.75">
      <c r="A33" s="183" t="s">
        <v>27</v>
      </c>
      <c r="B33" s="184"/>
      <c r="C33" s="184"/>
      <c r="D33" s="185"/>
      <c r="E33" s="183" t="s">
        <v>28</v>
      </c>
      <c r="F33" s="184"/>
      <c r="G33" s="184"/>
      <c r="H33" s="186" t="s">
        <v>29</v>
      </c>
      <c r="I33" s="192"/>
      <c r="J33" s="26"/>
    </row>
    <row r="34" spans="1:10" ht="12.75">
      <c r="A34" s="45"/>
      <c r="B34" s="45"/>
      <c r="C34" s="46"/>
      <c r="D34" s="47"/>
      <c r="E34" s="47"/>
      <c r="F34" s="47"/>
      <c r="G34" s="48"/>
      <c r="H34" s="32"/>
      <c r="I34" s="101"/>
      <c r="J34" s="26"/>
    </row>
    <row r="35" spans="1:10" ht="12.75">
      <c r="A35" s="183" t="s">
        <v>30</v>
      </c>
      <c r="B35" s="184"/>
      <c r="C35" s="184"/>
      <c r="D35" s="185"/>
      <c r="E35" s="183" t="s">
        <v>21</v>
      </c>
      <c r="F35" s="184"/>
      <c r="G35" s="184"/>
      <c r="H35" s="186" t="s">
        <v>31</v>
      </c>
      <c r="I35" s="192"/>
      <c r="J35" s="26"/>
    </row>
    <row r="36" spans="1:10" ht="12.75">
      <c r="A36" s="45"/>
      <c r="B36" s="45"/>
      <c r="C36" s="46"/>
      <c r="D36" s="47"/>
      <c r="E36" s="47"/>
      <c r="F36" s="47"/>
      <c r="G36" s="48"/>
      <c r="H36" s="32"/>
      <c r="I36" s="101"/>
      <c r="J36" s="26"/>
    </row>
    <row r="37" spans="1:10" ht="12.75">
      <c r="A37" s="183" t="s">
        <v>32</v>
      </c>
      <c r="B37" s="184"/>
      <c r="C37" s="184"/>
      <c r="D37" s="185"/>
      <c r="E37" s="183" t="s">
        <v>21</v>
      </c>
      <c r="F37" s="184"/>
      <c r="G37" s="184"/>
      <c r="H37" s="186" t="s">
        <v>33</v>
      </c>
      <c r="I37" s="187"/>
      <c r="J37" s="50"/>
    </row>
    <row r="38" spans="1:10" ht="12.75">
      <c r="A38" s="49"/>
      <c r="B38" s="49"/>
      <c r="C38" s="167"/>
      <c r="D38" s="168"/>
      <c r="E38" s="32"/>
      <c r="F38" s="167"/>
      <c r="G38" s="168"/>
      <c r="H38" s="32"/>
      <c r="I38" s="32"/>
      <c r="J38" s="26"/>
    </row>
    <row r="39" spans="1:10" ht="12.75">
      <c r="A39" s="183" t="s">
        <v>34</v>
      </c>
      <c r="B39" s="184"/>
      <c r="C39" s="184"/>
      <c r="D39" s="185"/>
      <c r="E39" s="183" t="s">
        <v>21</v>
      </c>
      <c r="F39" s="184"/>
      <c r="G39" s="184"/>
      <c r="H39" s="186" t="s">
        <v>35</v>
      </c>
      <c r="I39" s="187"/>
      <c r="J39" s="50"/>
    </row>
    <row r="40" spans="1:10" ht="12.75">
      <c r="A40" s="49"/>
      <c r="B40" s="49"/>
      <c r="C40" s="39"/>
      <c r="D40" s="40"/>
      <c r="E40" s="32"/>
      <c r="F40" s="39"/>
      <c r="G40" s="40"/>
      <c r="H40" s="32"/>
      <c r="I40" s="32"/>
      <c r="J40" s="26"/>
    </row>
    <row r="41" spans="1:10" ht="12.75">
      <c r="A41" s="183" t="s">
        <v>36</v>
      </c>
      <c r="B41" s="184"/>
      <c r="C41" s="184"/>
      <c r="D41" s="185"/>
      <c r="E41" s="183" t="s">
        <v>21</v>
      </c>
      <c r="F41" s="184"/>
      <c r="G41" s="184"/>
      <c r="H41" s="186" t="s">
        <v>37</v>
      </c>
      <c r="I41" s="187"/>
      <c r="J41" s="26"/>
    </row>
    <row r="42" spans="1:10" ht="12.75">
      <c r="A42" s="31"/>
      <c r="B42" s="37"/>
      <c r="C42" s="37"/>
      <c r="D42" s="37"/>
      <c r="E42" s="31"/>
      <c r="F42" s="37"/>
      <c r="G42" s="37"/>
      <c r="H42" s="38"/>
      <c r="I42" s="38"/>
      <c r="J42" s="26"/>
    </row>
    <row r="43" spans="1:10" ht="12.75">
      <c r="A43" s="49"/>
      <c r="B43" s="49"/>
      <c r="C43" s="39"/>
      <c r="D43" s="40"/>
      <c r="E43" s="32"/>
      <c r="F43" s="39"/>
      <c r="G43" s="40"/>
      <c r="H43" s="32"/>
      <c r="I43" s="32"/>
      <c r="J43" s="26"/>
    </row>
    <row r="44" spans="1:10" ht="12.75">
      <c r="A44" s="102"/>
      <c r="B44" s="102"/>
      <c r="C44" s="102"/>
      <c r="D44" s="91"/>
      <c r="E44" s="91"/>
      <c r="F44" s="102"/>
      <c r="G44" s="91"/>
      <c r="H44" s="91"/>
      <c r="I44" s="91"/>
      <c r="J44" s="26"/>
    </row>
    <row r="45" spans="1:10" ht="12.75" customHeight="1">
      <c r="A45" s="170" t="s">
        <v>61</v>
      </c>
      <c r="B45" s="171"/>
      <c r="C45" s="188"/>
      <c r="D45" s="189"/>
      <c r="E45" s="32"/>
      <c r="F45" s="177"/>
      <c r="G45" s="190"/>
      <c r="H45" s="190"/>
      <c r="I45" s="190"/>
      <c r="J45" s="50"/>
    </row>
    <row r="46" spans="1:10" ht="12.75">
      <c r="A46" s="49"/>
      <c r="B46" s="49"/>
      <c r="C46" s="167"/>
      <c r="D46" s="168"/>
      <c r="E46" s="32"/>
      <c r="F46" s="167"/>
      <c r="G46" s="169"/>
      <c r="H46" s="103"/>
      <c r="I46" s="103"/>
      <c r="J46" s="26"/>
    </row>
    <row r="47" spans="1:10" ht="12.75" customHeight="1">
      <c r="A47" s="170" t="s">
        <v>62</v>
      </c>
      <c r="B47" s="171"/>
      <c r="C47" s="177" t="s">
        <v>395</v>
      </c>
      <c r="D47" s="178"/>
      <c r="E47" s="178"/>
      <c r="F47" s="178"/>
      <c r="G47" s="178"/>
      <c r="H47" s="178"/>
      <c r="I47" s="178"/>
      <c r="J47" s="50"/>
    </row>
    <row r="48" spans="1:10" ht="12.75">
      <c r="A48" s="157"/>
      <c r="B48" s="157"/>
      <c r="C48" s="46"/>
      <c r="D48" s="32"/>
      <c r="E48" s="32"/>
      <c r="F48" s="32"/>
      <c r="G48" s="32"/>
      <c r="H48" s="32"/>
      <c r="I48" s="32"/>
      <c r="J48" s="26"/>
    </row>
    <row r="49" spans="1:10" ht="12.75">
      <c r="A49" s="170" t="s">
        <v>63</v>
      </c>
      <c r="B49" s="171"/>
      <c r="C49" s="179" t="s">
        <v>38</v>
      </c>
      <c r="D49" s="173"/>
      <c r="E49" s="174"/>
      <c r="F49" s="32"/>
      <c r="G49" s="90" t="s">
        <v>13</v>
      </c>
      <c r="H49" s="179" t="s">
        <v>389</v>
      </c>
      <c r="I49" s="174"/>
      <c r="J49" s="26"/>
    </row>
    <row r="50" spans="1:10" ht="12.75">
      <c r="A50" s="157"/>
      <c r="B50" s="157"/>
      <c r="C50" s="46"/>
      <c r="D50" s="32"/>
      <c r="E50" s="32"/>
      <c r="F50" s="32"/>
      <c r="G50" s="32"/>
      <c r="H50" s="32"/>
      <c r="I50" s="32"/>
      <c r="J50" s="26"/>
    </row>
    <row r="51" spans="1:10" ht="12.75" customHeight="1">
      <c r="A51" s="170" t="s">
        <v>51</v>
      </c>
      <c r="B51" s="171"/>
      <c r="C51" s="172" t="s">
        <v>39</v>
      </c>
      <c r="D51" s="173"/>
      <c r="E51" s="173"/>
      <c r="F51" s="173"/>
      <c r="G51" s="173"/>
      <c r="H51" s="173"/>
      <c r="I51" s="174"/>
      <c r="J51" s="50"/>
    </row>
    <row r="52" spans="1:10" ht="12.75">
      <c r="A52" s="157"/>
      <c r="B52" s="157"/>
      <c r="C52" s="32"/>
      <c r="D52" s="32"/>
      <c r="E52" s="32"/>
      <c r="F52" s="32"/>
      <c r="G52" s="32"/>
      <c r="H52" s="32"/>
      <c r="I52" s="32"/>
      <c r="J52" s="26"/>
    </row>
    <row r="53" spans="1:10" ht="12.75">
      <c r="A53" s="175" t="s">
        <v>64</v>
      </c>
      <c r="B53" s="176"/>
      <c r="C53" s="179" t="s">
        <v>396</v>
      </c>
      <c r="D53" s="173"/>
      <c r="E53" s="173"/>
      <c r="F53" s="173"/>
      <c r="G53" s="173"/>
      <c r="H53" s="173"/>
      <c r="I53" s="191"/>
      <c r="J53" s="50"/>
    </row>
    <row r="54" spans="1:10" ht="12.75">
      <c r="A54" s="91"/>
      <c r="B54" s="91"/>
      <c r="C54" s="182" t="s">
        <v>65</v>
      </c>
      <c r="D54" s="182"/>
      <c r="E54" s="182"/>
      <c r="F54" s="182"/>
      <c r="G54" s="182"/>
      <c r="H54" s="182"/>
      <c r="I54" s="83"/>
      <c r="J54" s="26"/>
    </row>
    <row r="55" spans="1:10" ht="12.75">
      <c r="A55" s="91"/>
      <c r="B55" s="91"/>
      <c r="C55" s="83"/>
      <c r="D55" s="83"/>
      <c r="E55" s="83"/>
      <c r="F55" s="83"/>
      <c r="G55" s="83"/>
      <c r="H55" s="83"/>
      <c r="I55" s="83"/>
      <c r="J55" s="26"/>
    </row>
    <row r="56" spans="1:10" ht="12.75">
      <c r="A56" s="91"/>
      <c r="B56" s="160" t="s">
        <v>66</v>
      </c>
      <c r="C56" s="161"/>
      <c r="D56" s="161"/>
      <c r="E56" s="161"/>
      <c r="F56" s="104"/>
      <c r="G56" s="104"/>
      <c r="H56" s="104"/>
      <c r="I56" s="104"/>
      <c r="J56" s="26"/>
    </row>
    <row r="57" spans="1:10" ht="12.75">
      <c r="A57" s="91"/>
      <c r="B57" s="162" t="s">
        <v>67</v>
      </c>
      <c r="C57" s="163"/>
      <c r="D57" s="163"/>
      <c r="E57" s="163"/>
      <c r="F57" s="163"/>
      <c r="G57" s="163"/>
      <c r="H57" s="163"/>
      <c r="I57" s="163"/>
      <c r="J57" s="26"/>
    </row>
    <row r="58" spans="1:10" ht="12.75">
      <c r="A58" s="91"/>
      <c r="B58" s="162" t="s">
        <v>68</v>
      </c>
      <c r="C58" s="163"/>
      <c r="D58" s="163"/>
      <c r="E58" s="163"/>
      <c r="F58" s="163"/>
      <c r="G58" s="163"/>
      <c r="H58" s="163"/>
      <c r="I58" s="123"/>
      <c r="J58" s="26"/>
    </row>
    <row r="59" spans="1:10" ht="12.75">
      <c r="A59" s="91"/>
      <c r="B59" s="158" t="s">
        <v>69</v>
      </c>
      <c r="C59" s="159"/>
      <c r="D59" s="159"/>
      <c r="E59" s="159"/>
      <c r="F59" s="159"/>
      <c r="G59" s="159"/>
      <c r="H59" s="159"/>
      <c r="I59" s="159"/>
      <c r="J59" s="26"/>
    </row>
    <row r="60" spans="1:10" ht="12.75">
      <c r="A60" s="91"/>
      <c r="B60" s="158" t="s">
        <v>70</v>
      </c>
      <c r="C60" s="159"/>
      <c r="D60" s="159"/>
      <c r="E60" s="159"/>
      <c r="F60" s="159"/>
      <c r="G60" s="159"/>
      <c r="H60" s="106"/>
      <c r="I60" s="106"/>
      <c r="J60" s="26"/>
    </row>
    <row r="61" spans="1:10" ht="12.75">
      <c r="A61" s="91"/>
      <c r="B61" s="105"/>
      <c r="C61" s="105"/>
      <c r="D61" s="105"/>
      <c r="E61" s="105"/>
      <c r="F61" s="105"/>
      <c r="G61" s="106" t="s">
        <v>387</v>
      </c>
      <c r="H61" s="137"/>
      <c r="I61" s="106" t="s">
        <v>388</v>
      </c>
      <c r="J61" s="26"/>
    </row>
    <row r="62" spans="1:10" ht="12.75">
      <c r="A62" s="108" t="s">
        <v>12</v>
      </c>
      <c r="B62" s="32"/>
      <c r="C62" s="32"/>
      <c r="D62" s="32"/>
      <c r="E62" s="32"/>
      <c r="F62" s="32"/>
      <c r="G62" s="106"/>
      <c r="H62" s="106"/>
      <c r="I62" s="107"/>
      <c r="J62" s="26"/>
    </row>
    <row r="63" spans="1:10" ht="13.5" thickBot="1">
      <c r="A63" s="32"/>
      <c r="B63" s="32"/>
      <c r="C63" s="32"/>
      <c r="D63" s="32"/>
      <c r="E63" s="91" t="s">
        <v>71</v>
      </c>
      <c r="F63" s="96"/>
      <c r="G63" s="109" t="s">
        <v>40</v>
      </c>
      <c r="H63" s="110"/>
      <c r="I63" s="109" t="s">
        <v>41</v>
      </c>
      <c r="J63" s="26"/>
    </row>
    <row r="64" spans="1:10" ht="12.75">
      <c r="A64" s="51"/>
      <c r="B64" s="51"/>
      <c r="C64" s="52"/>
      <c r="D64" s="52"/>
      <c r="E64" s="52"/>
      <c r="F64" s="52"/>
      <c r="G64" s="164" t="s">
        <v>14</v>
      </c>
      <c r="H64" s="165"/>
      <c r="I64" s="166"/>
      <c r="J64" s="26"/>
    </row>
    <row r="65" ht="12.75">
      <c r="I65" s="84"/>
    </row>
    <row r="66" ht="12.75">
      <c r="I66" s="84"/>
    </row>
    <row r="67" ht="12.75">
      <c r="I67" s="84"/>
    </row>
    <row r="68" ht="12.75">
      <c r="I68" s="84"/>
    </row>
    <row r="69" ht="12.75">
      <c r="I69" s="84"/>
    </row>
    <row r="70" ht="12.75">
      <c r="I70" s="84"/>
    </row>
    <row r="71" ht="12.75">
      <c r="I71" s="84"/>
    </row>
    <row r="72" ht="12.75">
      <c r="I72" s="84"/>
    </row>
    <row r="73" ht="12.75">
      <c r="I73" s="84"/>
    </row>
    <row r="74" ht="12.75">
      <c r="I74" s="84"/>
    </row>
    <row r="75" ht="12.75">
      <c r="I75" s="84"/>
    </row>
    <row r="76" ht="12.75">
      <c r="I76" s="84"/>
    </row>
    <row r="77" ht="12.75">
      <c r="I77" s="84"/>
    </row>
    <row r="78" ht="12.75">
      <c r="I78" s="84"/>
    </row>
    <row r="79" ht="12.75">
      <c r="I79" s="84"/>
    </row>
    <row r="80" ht="12.75">
      <c r="I80" s="84"/>
    </row>
    <row r="81" ht="12.75">
      <c r="I81" s="84"/>
    </row>
    <row r="82" ht="12.75">
      <c r="I82" s="84"/>
    </row>
    <row r="83" ht="12.75">
      <c r="I83" s="84"/>
    </row>
    <row r="84" ht="12.75">
      <c r="I84" s="84"/>
    </row>
    <row r="85" ht="12.75">
      <c r="I85" s="84"/>
    </row>
    <row r="86" ht="12.75">
      <c r="I86" s="84"/>
    </row>
    <row r="87" ht="12.75">
      <c r="I87" s="84"/>
    </row>
    <row r="88" ht="12.75">
      <c r="I88" s="84"/>
    </row>
  </sheetData>
  <sheetProtection/>
  <mergeCells count="71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D23:F23"/>
    <mergeCell ref="C17:I17"/>
    <mergeCell ref="A19:B19"/>
    <mergeCell ref="C19:I19"/>
    <mergeCell ref="A21:B21"/>
    <mergeCell ref="C21:I21"/>
    <mergeCell ref="A17:B17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C47:I47"/>
    <mergeCell ref="A49:B49"/>
    <mergeCell ref="C49:E49"/>
    <mergeCell ref="H49:I49"/>
    <mergeCell ref="A1:C1"/>
    <mergeCell ref="C54:H54"/>
    <mergeCell ref="C38:D38"/>
    <mergeCell ref="F38:G38"/>
    <mergeCell ref="A41:D41"/>
    <mergeCell ref="E41:G41"/>
    <mergeCell ref="B56:E56"/>
    <mergeCell ref="B57:I57"/>
    <mergeCell ref="B58:H58"/>
    <mergeCell ref="G64:I64"/>
    <mergeCell ref="C46:D46"/>
    <mergeCell ref="F46:G46"/>
    <mergeCell ref="A51:B51"/>
    <mergeCell ref="C51:I51"/>
    <mergeCell ref="A53:B53"/>
    <mergeCell ref="A47:B47"/>
  </mergeCells>
  <conditionalFormatting sqref="H30">
    <cfRule type="cellIs" priority="1" dxfId="4" operator="equal" stopIfTrue="1">
      <formula>"DA"</formula>
    </cfRule>
  </conditionalFormatting>
  <conditionalFormatting sqref="H2">
    <cfRule type="cellIs" priority="2" dxfId="2" operator="lessThan" stopIfTrue="1">
      <formula>#REF!</formula>
    </cfRule>
  </conditionalFormatting>
  <dataValidations count="1">
    <dataValidation allowBlank="1" sqref="J1:IV65536 G65:I65536 A22:G30 C52:I56 C1:I20 A1:B18 B20 A19:A21 H27:H30 C42:I50 H22:H25 B61:F65536 A42:A65536 B42:B56 I22:I30"/>
  </dataValidations>
  <hyperlinks>
    <hyperlink ref="C21" r:id="rId1" display="www.crosig.hr"/>
    <hyperlink ref="C51" r:id="rId2" display="izdavatelj@crosig.hr"/>
  </hyperlinks>
  <printOptions/>
  <pageMargins left="0.75" right="0.75" top="1" bottom="1" header="0.5" footer="0.5"/>
  <pageSetup horizontalDpi="600" verticalDpi="600" orientation="portrait" paperSize="9" scale="75" r:id="rId3"/>
  <ignoredErrors>
    <ignoredError sqref="H31:I41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58">
      <selection activeCell="A78" sqref="A78:L132"/>
    </sheetView>
  </sheetViews>
  <sheetFormatPr defaultColWidth="9.140625" defaultRowHeight="12.75"/>
  <cols>
    <col min="1" max="4" width="9.140625" style="54" customWidth="1"/>
    <col min="5" max="5" width="20.8515625" style="54" customWidth="1"/>
    <col min="6" max="16384" width="9.140625" style="54" customWidth="1"/>
  </cols>
  <sheetData>
    <row r="1" spans="1:12" ht="24.75" customHeight="1">
      <c r="A1" s="245" t="s">
        <v>73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53"/>
    </row>
    <row r="2" spans="1:12" ht="12.75" customHeight="1">
      <c r="A2" s="247" t="s">
        <v>397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53"/>
    </row>
    <row r="3" spans="1:12" ht="12.75">
      <c r="A3" s="112"/>
      <c r="B3" s="113"/>
      <c r="C3" s="113"/>
      <c r="D3" s="113"/>
      <c r="E3" s="113"/>
      <c r="F3" s="253"/>
      <c r="G3" s="253"/>
      <c r="H3" s="111"/>
      <c r="I3" s="113"/>
      <c r="J3" s="113"/>
      <c r="K3" s="252" t="s">
        <v>74</v>
      </c>
      <c r="L3" s="253"/>
    </row>
    <row r="4" spans="1:12" ht="12.75" customHeight="1">
      <c r="A4" s="234" t="s">
        <v>144</v>
      </c>
      <c r="B4" s="235"/>
      <c r="C4" s="235"/>
      <c r="D4" s="235"/>
      <c r="E4" s="236"/>
      <c r="F4" s="240" t="s">
        <v>145</v>
      </c>
      <c r="G4" s="242" t="s">
        <v>146</v>
      </c>
      <c r="H4" s="243"/>
      <c r="I4" s="244"/>
      <c r="J4" s="242" t="s">
        <v>147</v>
      </c>
      <c r="K4" s="243"/>
      <c r="L4" s="244"/>
    </row>
    <row r="5" spans="1:12" ht="12.75">
      <c r="A5" s="237"/>
      <c r="B5" s="238"/>
      <c r="C5" s="238"/>
      <c r="D5" s="238"/>
      <c r="E5" s="239"/>
      <c r="F5" s="241"/>
      <c r="G5" s="128" t="s">
        <v>148</v>
      </c>
      <c r="H5" s="129" t="s">
        <v>149</v>
      </c>
      <c r="I5" s="130" t="s">
        <v>150</v>
      </c>
      <c r="J5" s="128" t="s">
        <v>148</v>
      </c>
      <c r="K5" s="129" t="s">
        <v>149</v>
      </c>
      <c r="L5" s="130" t="s">
        <v>150</v>
      </c>
    </row>
    <row r="6" spans="1:12" ht="12.75">
      <c r="A6" s="249">
        <v>1</v>
      </c>
      <c r="B6" s="250"/>
      <c r="C6" s="250"/>
      <c r="D6" s="250"/>
      <c r="E6" s="251"/>
      <c r="F6" s="124">
        <v>2</v>
      </c>
      <c r="G6" s="125">
        <v>3</v>
      </c>
      <c r="H6" s="126">
        <v>4</v>
      </c>
      <c r="I6" s="127" t="s">
        <v>0</v>
      </c>
      <c r="J6" s="125">
        <v>6</v>
      </c>
      <c r="K6" s="126">
        <v>7</v>
      </c>
      <c r="L6" s="127" t="s">
        <v>1</v>
      </c>
    </row>
    <row r="7" spans="1:12" ht="12.75">
      <c r="A7" s="227" t="s">
        <v>143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9"/>
    </row>
    <row r="8" spans="1:12" ht="12.75" customHeight="1">
      <c r="A8" s="230" t="s">
        <v>75</v>
      </c>
      <c r="B8" s="231"/>
      <c r="C8" s="231"/>
      <c r="D8" s="232"/>
      <c r="E8" s="233"/>
      <c r="F8" s="9">
        <v>1</v>
      </c>
      <c r="G8" s="70">
        <f>G9+G10</f>
        <v>0</v>
      </c>
      <c r="H8" s="71">
        <f>H9+H10</f>
        <v>0</v>
      </c>
      <c r="I8" s="72">
        <f>SUM(G8:H8)</f>
        <v>0</v>
      </c>
      <c r="J8" s="70">
        <f>J9+J10</f>
        <v>0</v>
      </c>
      <c r="K8" s="71">
        <f>K9+K10</f>
        <v>0</v>
      </c>
      <c r="L8" s="72">
        <f>SUM(J8:K8)</f>
        <v>0</v>
      </c>
    </row>
    <row r="9" spans="1:12" ht="12.75" customHeight="1">
      <c r="A9" s="254" t="s">
        <v>76</v>
      </c>
      <c r="B9" s="255"/>
      <c r="C9" s="255"/>
      <c r="D9" s="255"/>
      <c r="E9" s="256"/>
      <c r="F9" s="10">
        <v>2</v>
      </c>
      <c r="G9" s="69"/>
      <c r="H9" s="73"/>
      <c r="I9" s="74">
        <f aca="true" t="shared" si="0" ref="I9:I72">SUM(G9:H9)</f>
        <v>0</v>
      </c>
      <c r="J9" s="69"/>
      <c r="K9" s="73"/>
      <c r="L9" s="74">
        <f aca="true" t="shared" si="1" ref="L9:L72">SUM(J9:K9)</f>
        <v>0</v>
      </c>
    </row>
    <row r="10" spans="1:12" ht="12.75" customHeight="1">
      <c r="A10" s="254" t="s">
        <v>77</v>
      </c>
      <c r="B10" s="255"/>
      <c r="C10" s="255"/>
      <c r="D10" s="255"/>
      <c r="E10" s="256"/>
      <c r="F10" s="10">
        <v>3</v>
      </c>
      <c r="G10" s="69"/>
      <c r="H10" s="73"/>
      <c r="I10" s="74">
        <f t="shared" si="0"/>
        <v>0</v>
      </c>
      <c r="J10" s="69"/>
      <c r="K10" s="73"/>
      <c r="L10" s="74">
        <f t="shared" si="1"/>
        <v>0</v>
      </c>
    </row>
    <row r="11" spans="1:12" ht="12.75" customHeight="1">
      <c r="A11" s="260" t="s">
        <v>78</v>
      </c>
      <c r="B11" s="261"/>
      <c r="C11" s="261"/>
      <c r="D11" s="262"/>
      <c r="E11" s="263"/>
      <c r="F11" s="10">
        <v>4</v>
      </c>
      <c r="G11" s="75">
        <f>G12+G13</f>
        <v>59931.85</v>
      </c>
      <c r="H11" s="76">
        <f>H12+H13</f>
        <v>63309338.7</v>
      </c>
      <c r="I11" s="74">
        <f t="shared" si="0"/>
        <v>63369270.550000004</v>
      </c>
      <c r="J11" s="75">
        <f>J12+J13</f>
        <v>94092.31</v>
      </c>
      <c r="K11" s="76">
        <f>K12+K13</f>
        <v>64020784.16</v>
      </c>
      <c r="L11" s="74">
        <f t="shared" si="1"/>
        <v>64114876.47</v>
      </c>
    </row>
    <row r="12" spans="1:12" ht="12.75" customHeight="1">
      <c r="A12" s="254" t="s">
        <v>15</v>
      </c>
      <c r="B12" s="255"/>
      <c r="C12" s="255"/>
      <c r="D12" s="255"/>
      <c r="E12" s="256"/>
      <c r="F12" s="10">
        <v>5</v>
      </c>
      <c r="G12" s="69"/>
      <c r="H12" s="73">
        <v>42263906</v>
      </c>
      <c r="I12" s="74">
        <f t="shared" si="0"/>
        <v>42263906</v>
      </c>
      <c r="J12" s="69"/>
      <c r="K12" s="73">
        <v>43050902</v>
      </c>
      <c r="L12" s="74">
        <f t="shared" si="1"/>
        <v>43050902</v>
      </c>
    </row>
    <row r="13" spans="1:12" ht="12.75" customHeight="1">
      <c r="A13" s="254" t="s">
        <v>79</v>
      </c>
      <c r="B13" s="255"/>
      <c r="C13" s="255"/>
      <c r="D13" s="255"/>
      <c r="E13" s="256"/>
      <c r="F13" s="10">
        <v>6</v>
      </c>
      <c r="G13" s="69">
        <v>59931.85</v>
      </c>
      <c r="H13" s="73">
        <v>21045432.700000003</v>
      </c>
      <c r="I13" s="74">
        <f t="shared" si="0"/>
        <v>21105364.550000004</v>
      </c>
      <c r="J13" s="69">
        <v>94092.31</v>
      </c>
      <c r="K13" s="73">
        <v>20969882.16</v>
      </c>
      <c r="L13" s="74">
        <f t="shared" si="1"/>
        <v>21063974.47</v>
      </c>
    </row>
    <row r="14" spans="1:12" ht="12.75" customHeight="1">
      <c r="A14" s="260" t="s">
        <v>80</v>
      </c>
      <c r="B14" s="261"/>
      <c r="C14" s="261"/>
      <c r="D14" s="262"/>
      <c r="E14" s="263"/>
      <c r="F14" s="10">
        <v>7</v>
      </c>
      <c r="G14" s="75">
        <f>G15+G16+G17</f>
        <v>4305463.97</v>
      </c>
      <c r="H14" s="76">
        <f>H15+H16+H17</f>
        <v>1484861406.51</v>
      </c>
      <c r="I14" s="74">
        <f t="shared" si="0"/>
        <v>1489166870.48</v>
      </c>
      <c r="J14" s="75">
        <f>J15+J16+J17</f>
        <v>4801286.899999999</v>
      </c>
      <c r="K14" s="76">
        <f>K15+K16+K17</f>
        <v>1513668898.5600002</v>
      </c>
      <c r="L14" s="74">
        <f t="shared" si="1"/>
        <v>1518470185.4600003</v>
      </c>
    </row>
    <row r="15" spans="1:12" ht="12.75" customHeight="1">
      <c r="A15" s="254" t="s">
        <v>81</v>
      </c>
      <c r="B15" s="255"/>
      <c r="C15" s="255"/>
      <c r="D15" s="255"/>
      <c r="E15" s="256"/>
      <c r="F15" s="10">
        <v>8</v>
      </c>
      <c r="G15" s="69">
        <v>3679148.38</v>
      </c>
      <c r="H15" s="73">
        <v>1347814385.36</v>
      </c>
      <c r="I15" s="74">
        <f t="shared" si="0"/>
        <v>1351493533.74</v>
      </c>
      <c r="J15" s="69">
        <v>3655402.23</v>
      </c>
      <c r="K15" s="73">
        <v>1333929727.68</v>
      </c>
      <c r="L15" s="74">
        <f t="shared" si="1"/>
        <v>1337585129.91</v>
      </c>
    </row>
    <row r="16" spans="1:12" ht="12.75" customHeight="1">
      <c r="A16" s="254" t="s">
        <v>82</v>
      </c>
      <c r="B16" s="255"/>
      <c r="C16" s="255"/>
      <c r="D16" s="255"/>
      <c r="E16" s="256"/>
      <c r="F16" s="10">
        <v>9</v>
      </c>
      <c r="G16" s="69">
        <v>491762.94</v>
      </c>
      <c r="H16" s="73">
        <v>98488524</v>
      </c>
      <c r="I16" s="74">
        <f t="shared" si="0"/>
        <v>98980286.94</v>
      </c>
      <c r="J16" s="69">
        <v>1011751.96</v>
      </c>
      <c r="K16" s="73">
        <v>88397937.89</v>
      </c>
      <c r="L16" s="74">
        <f t="shared" si="1"/>
        <v>89409689.85</v>
      </c>
    </row>
    <row r="17" spans="1:12" ht="12.75" customHeight="1">
      <c r="A17" s="254" t="s">
        <v>83</v>
      </c>
      <c r="B17" s="255"/>
      <c r="C17" s="255"/>
      <c r="D17" s="255"/>
      <c r="E17" s="256"/>
      <c r="F17" s="10">
        <v>10</v>
      </c>
      <c r="G17" s="69">
        <v>134552.65</v>
      </c>
      <c r="H17" s="73">
        <v>38558497.15</v>
      </c>
      <c r="I17" s="74">
        <f t="shared" si="0"/>
        <v>38693049.8</v>
      </c>
      <c r="J17" s="69">
        <v>134132.71</v>
      </c>
      <c r="K17" s="73">
        <v>91341232.99</v>
      </c>
      <c r="L17" s="74">
        <f t="shared" si="1"/>
        <v>91475365.69999999</v>
      </c>
    </row>
    <row r="18" spans="1:12" ht="12.75" customHeight="1">
      <c r="A18" s="260" t="s">
        <v>84</v>
      </c>
      <c r="B18" s="261"/>
      <c r="C18" s="261"/>
      <c r="D18" s="262"/>
      <c r="E18" s="263"/>
      <c r="F18" s="10">
        <v>11</v>
      </c>
      <c r="G18" s="75">
        <f>G19+G20+G24+G43</f>
        <v>2106295796.8500001</v>
      </c>
      <c r="H18" s="76">
        <f>H19+H20+H24+H43</f>
        <v>3947245974.33</v>
      </c>
      <c r="I18" s="74">
        <f t="shared" si="0"/>
        <v>6053541771.18</v>
      </c>
      <c r="J18" s="75">
        <f>J19+J20+J24+J43</f>
        <v>2138880769.13</v>
      </c>
      <c r="K18" s="76">
        <f>K19+K20+K24+K43</f>
        <v>3950000495.21</v>
      </c>
      <c r="L18" s="74">
        <f t="shared" si="1"/>
        <v>6088881264.34</v>
      </c>
    </row>
    <row r="19" spans="1:12" ht="25.5" customHeight="1">
      <c r="A19" s="257" t="s">
        <v>85</v>
      </c>
      <c r="B19" s="264"/>
      <c r="C19" s="264"/>
      <c r="D19" s="264"/>
      <c r="E19" s="265"/>
      <c r="F19" s="10">
        <v>12</v>
      </c>
      <c r="G19" s="69">
        <v>437197.94</v>
      </c>
      <c r="H19" s="73">
        <v>968976988.66</v>
      </c>
      <c r="I19" s="74">
        <f t="shared" si="0"/>
        <v>969414186.6</v>
      </c>
      <c r="J19" s="69">
        <v>435833.42</v>
      </c>
      <c r="K19" s="73">
        <v>973108354.4399999</v>
      </c>
      <c r="L19" s="74">
        <f t="shared" si="1"/>
        <v>973544187.8599999</v>
      </c>
    </row>
    <row r="20" spans="1:12" ht="25.5" customHeight="1">
      <c r="A20" s="257" t="s">
        <v>86</v>
      </c>
      <c r="B20" s="258"/>
      <c r="C20" s="258"/>
      <c r="D20" s="258"/>
      <c r="E20" s="259"/>
      <c r="F20" s="10">
        <v>13</v>
      </c>
      <c r="G20" s="75">
        <f>SUM(G21:G23)</f>
        <v>0</v>
      </c>
      <c r="H20" s="76">
        <f>SUM(H21:H23)</f>
        <v>17607576.41</v>
      </c>
      <c r="I20" s="74">
        <f t="shared" si="0"/>
        <v>17607576.41</v>
      </c>
      <c r="J20" s="75">
        <f>SUM(J21:J23)</f>
        <v>0</v>
      </c>
      <c r="K20" s="76">
        <f>SUM(K21:K23)</f>
        <v>17687198.71</v>
      </c>
      <c r="L20" s="74">
        <f t="shared" si="1"/>
        <v>17687198.71</v>
      </c>
    </row>
    <row r="21" spans="1:12" ht="12.75" customHeight="1">
      <c r="A21" s="254" t="s">
        <v>87</v>
      </c>
      <c r="B21" s="255"/>
      <c r="C21" s="255"/>
      <c r="D21" s="255"/>
      <c r="E21" s="256"/>
      <c r="F21" s="10">
        <v>14</v>
      </c>
      <c r="G21" s="69"/>
      <c r="H21" s="73"/>
      <c r="I21" s="74">
        <f t="shared" si="0"/>
        <v>0</v>
      </c>
      <c r="J21" s="69"/>
      <c r="K21" s="73"/>
      <c r="L21" s="74">
        <f t="shared" si="1"/>
        <v>0</v>
      </c>
    </row>
    <row r="22" spans="1:12" ht="12.75" customHeight="1">
      <c r="A22" s="254" t="s">
        <v>88</v>
      </c>
      <c r="B22" s="255"/>
      <c r="C22" s="255"/>
      <c r="D22" s="255"/>
      <c r="E22" s="256"/>
      <c r="F22" s="10">
        <v>15</v>
      </c>
      <c r="G22" s="69"/>
      <c r="H22" s="73">
        <v>16295014.05</v>
      </c>
      <c r="I22" s="74">
        <f t="shared" si="0"/>
        <v>16295014.05</v>
      </c>
      <c r="J22" s="69"/>
      <c r="K22" s="73">
        <v>16382962.170000002</v>
      </c>
      <c r="L22" s="74">
        <f t="shared" si="1"/>
        <v>16382962.170000002</v>
      </c>
    </row>
    <row r="23" spans="1:12" ht="12.75" customHeight="1">
      <c r="A23" s="254" t="s">
        <v>89</v>
      </c>
      <c r="B23" s="255"/>
      <c r="C23" s="255"/>
      <c r="D23" s="255"/>
      <c r="E23" s="256"/>
      <c r="F23" s="10">
        <v>16</v>
      </c>
      <c r="G23" s="69"/>
      <c r="H23" s="73">
        <v>1312562.3599999999</v>
      </c>
      <c r="I23" s="74">
        <f t="shared" si="0"/>
        <v>1312562.3599999999</v>
      </c>
      <c r="J23" s="69"/>
      <c r="K23" s="73">
        <v>1304236.54</v>
      </c>
      <c r="L23" s="74">
        <f t="shared" si="1"/>
        <v>1304236.54</v>
      </c>
    </row>
    <row r="24" spans="1:12" ht="12.75" customHeight="1">
      <c r="A24" s="257" t="s">
        <v>90</v>
      </c>
      <c r="B24" s="258"/>
      <c r="C24" s="258"/>
      <c r="D24" s="258"/>
      <c r="E24" s="259"/>
      <c r="F24" s="10">
        <v>17</v>
      </c>
      <c r="G24" s="75">
        <f>G25+G28+G33+G39</f>
        <v>2105858598.91</v>
      </c>
      <c r="H24" s="76">
        <f>H25+H28+H33+H39</f>
        <v>2960661409.26</v>
      </c>
      <c r="I24" s="74">
        <f t="shared" si="0"/>
        <v>5066520008.17</v>
      </c>
      <c r="J24" s="75">
        <f>J25+J28+J33+J39</f>
        <v>2138444935.71</v>
      </c>
      <c r="K24" s="76">
        <f>K25+K28+K33+K39</f>
        <v>2959204942.06</v>
      </c>
      <c r="L24" s="74">
        <f t="shared" si="1"/>
        <v>5097649877.77</v>
      </c>
    </row>
    <row r="25" spans="1:12" ht="12.75" customHeight="1">
      <c r="A25" s="254" t="s">
        <v>91</v>
      </c>
      <c r="B25" s="255"/>
      <c r="C25" s="255"/>
      <c r="D25" s="255"/>
      <c r="E25" s="256"/>
      <c r="F25" s="10">
        <v>18</v>
      </c>
      <c r="G25" s="75">
        <f>G26+G27</f>
        <v>1312794201.47</v>
      </c>
      <c r="H25" s="76">
        <f>H26+H27</f>
        <v>918652532.9200002</v>
      </c>
      <c r="I25" s="74">
        <f>SUM(G25:H25)</f>
        <v>2231446734.3900003</v>
      </c>
      <c r="J25" s="75">
        <f>J26+J27</f>
        <v>1344262179.7</v>
      </c>
      <c r="K25" s="76">
        <f>K26+K27</f>
        <v>977016381.96</v>
      </c>
      <c r="L25" s="74">
        <f>SUM(J25:K25)</f>
        <v>2321278561.66</v>
      </c>
    </row>
    <row r="26" spans="1:12" ht="15" customHeight="1">
      <c r="A26" s="254" t="s">
        <v>92</v>
      </c>
      <c r="B26" s="255"/>
      <c r="C26" s="255"/>
      <c r="D26" s="255"/>
      <c r="E26" s="256"/>
      <c r="F26" s="10">
        <v>19</v>
      </c>
      <c r="G26" s="69">
        <v>1312794201.47</v>
      </c>
      <c r="H26" s="73">
        <v>904550883.6900002</v>
      </c>
      <c r="I26" s="74">
        <f t="shared" si="0"/>
        <v>2217345085.1600003</v>
      </c>
      <c r="J26" s="69">
        <v>1344262179.7</v>
      </c>
      <c r="K26" s="73">
        <v>961050117</v>
      </c>
      <c r="L26" s="74">
        <f t="shared" si="1"/>
        <v>2305312296.7</v>
      </c>
    </row>
    <row r="27" spans="1:12" ht="12.75" customHeight="1">
      <c r="A27" s="254" t="s">
        <v>93</v>
      </c>
      <c r="B27" s="255"/>
      <c r="C27" s="255"/>
      <c r="D27" s="255"/>
      <c r="E27" s="256"/>
      <c r="F27" s="10">
        <v>20</v>
      </c>
      <c r="G27" s="69"/>
      <c r="H27" s="73">
        <v>14101649.23</v>
      </c>
      <c r="I27" s="74">
        <f t="shared" si="0"/>
        <v>14101649.23</v>
      </c>
      <c r="J27" s="69">
        <v>0</v>
      </c>
      <c r="K27" s="73">
        <v>15966264.959999999</v>
      </c>
      <c r="L27" s="74">
        <f t="shared" si="1"/>
        <v>15966264.959999999</v>
      </c>
    </row>
    <row r="28" spans="1:12" ht="12.75" customHeight="1">
      <c r="A28" s="254" t="s">
        <v>94</v>
      </c>
      <c r="B28" s="255"/>
      <c r="C28" s="255"/>
      <c r="D28" s="255"/>
      <c r="E28" s="256"/>
      <c r="F28" s="10">
        <v>21</v>
      </c>
      <c r="G28" s="75">
        <f>SUM(G29:G32)</f>
        <v>60422033.900000006</v>
      </c>
      <c r="H28" s="76">
        <f>SUM(H29:H32)</f>
        <v>198835403.9</v>
      </c>
      <c r="I28" s="74">
        <f>SUM(G28:H28)</f>
        <v>259257437.8</v>
      </c>
      <c r="J28" s="75">
        <f>SUM(J29:J32)</f>
        <v>63201860.28</v>
      </c>
      <c r="K28" s="76">
        <f>SUM(K29:K32)</f>
        <v>203108718.84</v>
      </c>
      <c r="L28" s="74">
        <f>SUM(J28:K28)</f>
        <v>266310579.12</v>
      </c>
    </row>
    <row r="29" spans="1:12" ht="12.75" customHeight="1">
      <c r="A29" s="254" t="s">
        <v>95</v>
      </c>
      <c r="B29" s="255"/>
      <c r="C29" s="255"/>
      <c r="D29" s="255"/>
      <c r="E29" s="256"/>
      <c r="F29" s="10">
        <v>22</v>
      </c>
      <c r="G29" s="69">
        <v>24314237.2</v>
      </c>
      <c r="H29" s="73">
        <v>118648920.12</v>
      </c>
      <c r="I29" s="74">
        <f t="shared" si="0"/>
        <v>142963157.32</v>
      </c>
      <c r="J29" s="69">
        <v>27279713.72</v>
      </c>
      <c r="K29" s="73">
        <v>124462250.66</v>
      </c>
      <c r="L29" s="74">
        <f t="shared" si="1"/>
        <v>151741964.38</v>
      </c>
    </row>
    <row r="30" spans="1:12" ht="15.75" customHeight="1">
      <c r="A30" s="254" t="s">
        <v>96</v>
      </c>
      <c r="B30" s="255"/>
      <c r="C30" s="255"/>
      <c r="D30" s="255"/>
      <c r="E30" s="256"/>
      <c r="F30" s="10">
        <v>23</v>
      </c>
      <c r="G30" s="69"/>
      <c r="H30" s="73">
        <v>1267500</v>
      </c>
      <c r="I30" s="74">
        <f t="shared" si="0"/>
        <v>1267500</v>
      </c>
      <c r="J30" s="69"/>
      <c r="K30" s="73">
        <v>1344005</v>
      </c>
      <c r="L30" s="74">
        <f t="shared" si="1"/>
        <v>1344005</v>
      </c>
    </row>
    <row r="31" spans="1:12" ht="12.75" customHeight="1">
      <c r="A31" s="254" t="s">
        <v>97</v>
      </c>
      <c r="B31" s="255"/>
      <c r="C31" s="255"/>
      <c r="D31" s="255"/>
      <c r="E31" s="256"/>
      <c r="F31" s="10">
        <v>24</v>
      </c>
      <c r="G31" s="69">
        <v>36107796.7</v>
      </c>
      <c r="H31" s="73">
        <v>78918983.78</v>
      </c>
      <c r="I31" s="74">
        <f t="shared" si="0"/>
        <v>115026780.48</v>
      </c>
      <c r="J31" s="69">
        <v>35922146.56</v>
      </c>
      <c r="K31" s="73">
        <v>77302463.18</v>
      </c>
      <c r="L31" s="74">
        <f t="shared" si="1"/>
        <v>113224609.74000001</v>
      </c>
    </row>
    <row r="32" spans="1:12" ht="12.75" customHeight="1">
      <c r="A32" s="254" t="s">
        <v>98</v>
      </c>
      <c r="B32" s="255"/>
      <c r="C32" s="255"/>
      <c r="D32" s="255"/>
      <c r="E32" s="256"/>
      <c r="F32" s="10">
        <v>25</v>
      </c>
      <c r="G32" s="69"/>
      <c r="H32" s="73"/>
      <c r="I32" s="74">
        <f t="shared" si="0"/>
        <v>0</v>
      </c>
      <c r="J32" s="69"/>
      <c r="K32" s="73"/>
      <c r="L32" s="74">
        <f t="shared" si="1"/>
        <v>0</v>
      </c>
    </row>
    <row r="33" spans="1:12" ht="12.75" customHeight="1">
      <c r="A33" s="254" t="s">
        <v>99</v>
      </c>
      <c r="B33" s="255"/>
      <c r="C33" s="255"/>
      <c r="D33" s="255"/>
      <c r="E33" s="256"/>
      <c r="F33" s="10">
        <v>26</v>
      </c>
      <c r="G33" s="75">
        <f>SUM(G34:G38)</f>
        <v>200501902.54</v>
      </c>
      <c r="H33" s="76">
        <f>SUM(H34:H38)</f>
        <v>383929267.5</v>
      </c>
      <c r="I33" s="74">
        <f t="shared" si="0"/>
        <v>584431170.04</v>
      </c>
      <c r="J33" s="75">
        <f>SUM(J34:J38)</f>
        <v>187131343.9</v>
      </c>
      <c r="K33" s="76">
        <f>SUM(K34:K38)</f>
        <v>363188489.71000004</v>
      </c>
      <c r="L33" s="74">
        <f t="shared" si="1"/>
        <v>550319833.61</v>
      </c>
    </row>
    <row r="34" spans="1:12" ht="12.75" customHeight="1">
      <c r="A34" s="254" t="s">
        <v>100</v>
      </c>
      <c r="B34" s="255"/>
      <c r="C34" s="255"/>
      <c r="D34" s="255"/>
      <c r="E34" s="256"/>
      <c r="F34" s="10">
        <v>27</v>
      </c>
      <c r="G34" s="69"/>
      <c r="H34" s="73">
        <v>8213904.02</v>
      </c>
      <c r="I34" s="74">
        <f t="shared" si="0"/>
        <v>8213904.02</v>
      </c>
      <c r="J34" s="69"/>
      <c r="K34" s="73">
        <v>9097293.04</v>
      </c>
      <c r="L34" s="74">
        <f t="shared" si="1"/>
        <v>9097293.04</v>
      </c>
    </row>
    <row r="35" spans="1:12" ht="17.25" customHeight="1">
      <c r="A35" s="254" t="s">
        <v>101</v>
      </c>
      <c r="B35" s="255"/>
      <c r="C35" s="255"/>
      <c r="D35" s="255"/>
      <c r="E35" s="256"/>
      <c r="F35" s="10">
        <v>28</v>
      </c>
      <c r="G35" s="69">
        <v>83590986.8</v>
      </c>
      <c r="H35" s="73">
        <v>110355341.58</v>
      </c>
      <c r="I35" s="74">
        <f t="shared" si="0"/>
        <v>193946328.38</v>
      </c>
      <c r="J35" s="69">
        <v>87602593.67</v>
      </c>
      <c r="K35" s="73">
        <v>112205927.73</v>
      </c>
      <c r="L35" s="74">
        <f t="shared" si="1"/>
        <v>199808521.4</v>
      </c>
    </row>
    <row r="36" spans="1:12" ht="12.75" customHeight="1">
      <c r="A36" s="254" t="s">
        <v>102</v>
      </c>
      <c r="B36" s="255"/>
      <c r="C36" s="255"/>
      <c r="D36" s="255"/>
      <c r="E36" s="256"/>
      <c r="F36" s="10">
        <v>29</v>
      </c>
      <c r="G36" s="69"/>
      <c r="H36" s="73"/>
      <c r="I36" s="74">
        <f t="shared" si="0"/>
        <v>0</v>
      </c>
      <c r="J36" s="69"/>
      <c r="K36" s="73"/>
      <c r="L36" s="74">
        <f t="shared" si="1"/>
        <v>0</v>
      </c>
    </row>
    <row r="37" spans="1:12" ht="12.75" customHeight="1">
      <c r="A37" s="254" t="s">
        <v>103</v>
      </c>
      <c r="B37" s="255"/>
      <c r="C37" s="255"/>
      <c r="D37" s="255"/>
      <c r="E37" s="256"/>
      <c r="F37" s="10">
        <v>30</v>
      </c>
      <c r="G37" s="69">
        <v>116910915.74</v>
      </c>
      <c r="H37" s="73">
        <v>265360021.9</v>
      </c>
      <c r="I37" s="74">
        <f t="shared" si="0"/>
        <v>382270937.64</v>
      </c>
      <c r="J37" s="69">
        <v>99528750.23</v>
      </c>
      <c r="K37" s="73">
        <v>241885268.94</v>
      </c>
      <c r="L37" s="74">
        <f t="shared" si="1"/>
        <v>341414019.17</v>
      </c>
    </row>
    <row r="38" spans="1:12" ht="12.75" customHeight="1">
      <c r="A38" s="254" t="s">
        <v>104</v>
      </c>
      <c r="B38" s="255"/>
      <c r="C38" s="255"/>
      <c r="D38" s="255"/>
      <c r="E38" s="256"/>
      <c r="F38" s="10">
        <v>31</v>
      </c>
      <c r="G38" s="69"/>
      <c r="H38" s="73"/>
      <c r="I38" s="74">
        <f t="shared" si="0"/>
        <v>0</v>
      </c>
      <c r="J38" s="69"/>
      <c r="K38" s="73"/>
      <c r="L38" s="74">
        <f t="shared" si="1"/>
        <v>0</v>
      </c>
    </row>
    <row r="39" spans="1:12" ht="12.75" customHeight="1">
      <c r="A39" s="266" t="s">
        <v>105</v>
      </c>
      <c r="B39" s="262"/>
      <c r="C39" s="262"/>
      <c r="D39" s="262"/>
      <c r="E39" s="263"/>
      <c r="F39" s="10">
        <v>32</v>
      </c>
      <c r="G39" s="75">
        <f>SUM(G40:G42)</f>
        <v>532140461</v>
      </c>
      <c r="H39" s="76">
        <f>SUM(H40:H42)</f>
        <v>1459244204.9399998</v>
      </c>
      <c r="I39" s="74">
        <f>SUM(G39:H39)</f>
        <v>1991384665.9399998</v>
      </c>
      <c r="J39" s="75">
        <f>SUM(J40:J42)</f>
        <v>543849551.83</v>
      </c>
      <c r="K39" s="76">
        <f>SUM(K40:K42)</f>
        <v>1415891351.55</v>
      </c>
      <c r="L39" s="74">
        <f>SUM(J39:K39)</f>
        <v>1959740903.38</v>
      </c>
    </row>
    <row r="40" spans="1:12" ht="12.75" customHeight="1">
      <c r="A40" s="254" t="s">
        <v>106</v>
      </c>
      <c r="B40" s="255"/>
      <c r="C40" s="255"/>
      <c r="D40" s="255"/>
      <c r="E40" s="256"/>
      <c r="F40" s="10">
        <v>33</v>
      </c>
      <c r="G40" s="69">
        <v>474809211.78</v>
      </c>
      <c r="H40" s="73">
        <v>1073025807.4499999</v>
      </c>
      <c r="I40" s="74">
        <f t="shared" si="0"/>
        <v>1547835019.23</v>
      </c>
      <c r="J40" s="69">
        <v>482953565.85</v>
      </c>
      <c r="K40" s="73">
        <v>1044246904.4200001</v>
      </c>
      <c r="L40" s="74">
        <f t="shared" si="1"/>
        <v>1527200470.27</v>
      </c>
    </row>
    <row r="41" spans="1:12" ht="12.75" customHeight="1">
      <c r="A41" s="266" t="s">
        <v>107</v>
      </c>
      <c r="B41" s="262"/>
      <c r="C41" s="262"/>
      <c r="D41" s="262"/>
      <c r="E41" s="263"/>
      <c r="F41" s="10">
        <v>34</v>
      </c>
      <c r="G41" s="69">
        <v>56645348.720000006</v>
      </c>
      <c r="H41" s="73">
        <v>381059383.71</v>
      </c>
      <c r="I41" s="74">
        <f t="shared" si="0"/>
        <v>437704732.43</v>
      </c>
      <c r="J41" s="69">
        <v>60895985.980000004</v>
      </c>
      <c r="K41" s="73">
        <v>367214748.85</v>
      </c>
      <c r="L41" s="74">
        <f t="shared" si="1"/>
        <v>428110734.83000004</v>
      </c>
    </row>
    <row r="42" spans="1:12" ht="12.75" customHeight="1">
      <c r="A42" s="266" t="s">
        <v>108</v>
      </c>
      <c r="B42" s="262"/>
      <c r="C42" s="262"/>
      <c r="D42" s="262"/>
      <c r="E42" s="263"/>
      <c r="F42" s="10">
        <v>35</v>
      </c>
      <c r="G42" s="69">
        <v>685900.5</v>
      </c>
      <c r="H42" s="73">
        <v>5159013.779999999</v>
      </c>
      <c r="I42" s="74">
        <f t="shared" si="0"/>
        <v>5844914.279999999</v>
      </c>
      <c r="J42" s="69"/>
      <c r="K42" s="73">
        <v>4429698.28</v>
      </c>
      <c r="L42" s="74">
        <f t="shared" si="1"/>
        <v>4429698.28</v>
      </c>
    </row>
    <row r="43" spans="1:12" ht="24" customHeight="1">
      <c r="A43" s="260" t="s">
        <v>109</v>
      </c>
      <c r="B43" s="261"/>
      <c r="C43" s="261"/>
      <c r="D43" s="261"/>
      <c r="E43" s="267"/>
      <c r="F43" s="10">
        <v>36</v>
      </c>
      <c r="G43" s="69"/>
      <c r="H43" s="73"/>
      <c r="I43" s="74">
        <f t="shared" si="0"/>
        <v>0</v>
      </c>
      <c r="J43" s="69"/>
      <c r="K43" s="73"/>
      <c r="L43" s="74">
        <f t="shared" si="1"/>
        <v>0</v>
      </c>
    </row>
    <row r="44" spans="1:12" ht="24" customHeight="1">
      <c r="A44" s="260" t="s">
        <v>110</v>
      </c>
      <c r="B44" s="261"/>
      <c r="C44" s="261"/>
      <c r="D44" s="261"/>
      <c r="E44" s="267"/>
      <c r="F44" s="10">
        <v>37</v>
      </c>
      <c r="G44" s="69">
        <v>16320626.68</v>
      </c>
      <c r="H44" s="73"/>
      <c r="I44" s="74">
        <f t="shared" si="0"/>
        <v>16320626.68</v>
      </c>
      <c r="J44" s="69">
        <v>15681784.12</v>
      </c>
      <c r="K44" s="73"/>
      <c r="L44" s="74">
        <f t="shared" si="1"/>
        <v>15681784.12</v>
      </c>
    </row>
    <row r="45" spans="1:12" ht="12.75" customHeight="1">
      <c r="A45" s="260" t="s">
        <v>391</v>
      </c>
      <c r="B45" s="261"/>
      <c r="C45" s="261"/>
      <c r="D45" s="262"/>
      <c r="E45" s="263"/>
      <c r="F45" s="10">
        <v>38</v>
      </c>
      <c r="G45" s="75">
        <f>SUM(G46:G52)</f>
        <v>164627.86</v>
      </c>
      <c r="H45" s="76">
        <f>SUM(H46:H52)</f>
        <v>236107174.05999994</v>
      </c>
      <c r="I45" s="74">
        <f t="shared" si="0"/>
        <v>236271801.91999996</v>
      </c>
      <c r="J45" s="75">
        <f>SUM(J46:J52)</f>
        <v>220792.66</v>
      </c>
      <c r="K45" s="76">
        <f>SUM(K46:K52)</f>
        <v>297227812.38000005</v>
      </c>
      <c r="L45" s="74">
        <f t="shared" si="1"/>
        <v>297448605.0400001</v>
      </c>
    </row>
    <row r="46" spans="1:12" ht="12.75" customHeight="1">
      <c r="A46" s="254" t="s">
        <v>111</v>
      </c>
      <c r="B46" s="255"/>
      <c r="C46" s="255"/>
      <c r="D46" s="255"/>
      <c r="E46" s="256"/>
      <c r="F46" s="10">
        <v>39</v>
      </c>
      <c r="G46" s="69">
        <v>138.03</v>
      </c>
      <c r="H46" s="73">
        <v>19806023.09000001</v>
      </c>
      <c r="I46" s="74">
        <f t="shared" si="0"/>
        <v>19806161.120000012</v>
      </c>
      <c r="J46" s="69">
        <v>65560.43</v>
      </c>
      <c r="K46" s="73">
        <v>73296930.60000002</v>
      </c>
      <c r="L46" s="74">
        <f t="shared" si="1"/>
        <v>73362491.03000003</v>
      </c>
    </row>
    <row r="47" spans="1:12" ht="12.75" customHeight="1">
      <c r="A47" s="254" t="s">
        <v>112</v>
      </c>
      <c r="B47" s="255"/>
      <c r="C47" s="255"/>
      <c r="D47" s="255"/>
      <c r="E47" s="256"/>
      <c r="F47" s="10">
        <v>40</v>
      </c>
      <c r="G47" s="69">
        <v>164489.83</v>
      </c>
      <c r="H47" s="73"/>
      <c r="I47" s="74">
        <f t="shared" si="0"/>
        <v>164489.83</v>
      </c>
      <c r="J47" s="69">
        <v>155232.23</v>
      </c>
      <c r="K47" s="73"/>
      <c r="L47" s="74">
        <f t="shared" si="1"/>
        <v>155232.23</v>
      </c>
    </row>
    <row r="48" spans="1:12" ht="12.75" customHeight="1">
      <c r="A48" s="254" t="s">
        <v>113</v>
      </c>
      <c r="B48" s="255"/>
      <c r="C48" s="255"/>
      <c r="D48" s="255"/>
      <c r="E48" s="256"/>
      <c r="F48" s="10">
        <v>41</v>
      </c>
      <c r="G48" s="69"/>
      <c r="H48" s="73">
        <v>215781822.68999994</v>
      </c>
      <c r="I48" s="74">
        <f t="shared" si="0"/>
        <v>215781822.68999994</v>
      </c>
      <c r="J48" s="69"/>
      <c r="K48" s="73">
        <v>223771403.22000003</v>
      </c>
      <c r="L48" s="74">
        <f t="shared" si="1"/>
        <v>223771403.22000003</v>
      </c>
    </row>
    <row r="49" spans="1:12" ht="24.75" customHeight="1">
      <c r="A49" s="254" t="s">
        <v>114</v>
      </c>
      <c r="B49" s="255"/>
      <c r="C49" s="255"/>
      <c r="D49" s="255"/>
      <c r="E49" s="256"/>
      <c r="F49" s="10">
        <v>42</v>
      </c>
      <c r="G49" s="69"/>
      <c r="H49" s="73">
        <v>519328.28</v>
      </c>
      <c r="I49" s="74">
        <f t="shared" si="0"/>
        <v>519328.28</v>
      </c>
      <c r="J49" s="69"/>
      <c r="K49" s="73">
        <v>159478.56</v>
      </c>
      <c r="L49" s="74">
        <f t="shared" si="1"/>
        <v>159478.56</v>
      </c>
    </row>
    <row r="50" spans="1:12" ht="12.75" customHeight="1">
      <c r="A50" s="254" t="s">
        <v>115</v>
      </c>
      <c r="B50" s="255"/>
      <c r="C50" s="255"/>
      <c r="D50" s="255"/>
      <c r="E50" s="256"/>
      <c r="F50" s="10">
        <v>43</v>
      </c>
      <c r="G50" s="69"/>
      <c r="H50" s="73"/>
      <c r="I50" s="74">
        <f t="shared" si="0"/>
        <v>0</v>
      </c>
      <c r="J50" s="69"/>
      <c r="K50" s="73"/>
      <c r="L50" s="74">
        <f t="shared" si="1"/>
        <v>0</v>
      </c>
    </row>
    <row r="51" spans="1:12" ht="15" customHeight="1">
      <c r="A51" s="268" t="s">
        <v>116</v>
      </c>
      <c r="B51" s="269"/>
      <c r="C51" s="269"/>
      <c r="D51" s="269"/>
      <c r="E51" s="270"/>
      <c r="F51" s="10">
        <v>44</v>
      </c>
      <c r="G51" s="69"/>
      <c r="H51" s="73"/>
      <c r="I51" s="74">
        <f t="shared" si="0"/>
        <v>0</v>
      </c>
      <c r="J51" s="69"/>
      <c r="K51" s="73"/>
      <c r="L51" s="74">
        <f t="shared" si="1"/>
        <v>0</v>
      </c>
    </row>
    <row r="52" spans="1:12" ht="35.25" customHeight="1">
      <c r="A52" s="271" t="s">
        <v>117</v>
      </c>
      <c r="B52" s="272"/>
      <c r="C52" s="272"/>
      <c r="D52" s="272"/>
      <c r="E52" s="273"/>
      <c r="F52" s="10">
        <v>45</v>
      </c>
      <c r="G52" s="69"/>
      <c r="H52" s="73"/>
      <c r="I52" s="74">
        <f t="shared" si="0"/>
        <v>0</v>
      </c>
      <c r="J52" s="69"/>
      <c r="K52" s="73"/>
      <c r="L52" s="74">
        <f t="shared" si="1"/>
        <v>0</v>
      </c>
    </row>
    <row r="53" spans="1:12" ht="12.75" customHeight="1">
      <c r="A53" s="257" t="s">
        <v>118</v>
      </c>
      <c r="B53" s="258"/>
      <c r="C53" s="258"/>
      <c r="D53" s="258"/>
      <c r="E53" s="259"/>
      <c r="F53" s="10">
        <v>46</v>
      </c>
      <c r="G53" s="75">
        <f>G54+G55</f>
        <v>2451329.65</v>
      </c>
      <c r="H53" s="76">
        <f>H54+H55</f>
        <v>3588575.3400000003</v>
      </c>
      <c r="I53" s="74">
        <f t="shared" si="0"/>
        <v>6039904.99</v>
      </c>
      <c r="J53" s="75">
        <f>J54+J55</f>
        <v>2408706.77</v>
      </c>
      <c r="K53" s="76">
        <f>K54+K55</f>
        <v>3585363.49</v>
      </c>
      <c r="L53" s="74">
        <f t="shared" si="1"/>
        <v>5994070.26</v>
      </c>
    </row>
    <row r="54" spans="1:12" ht="12.75" customHeight="1">
      <c r="A54" s="254" t="s">
        <v>119</v>
      </c>
      <c r="B54" s="255"/>
      <c r="C54" s="255"/>
      <c r="D54" s="255"/>
      <c r="E54" s="256"/>
      <c r="F54" s="10">
        <v>47</v>
      </c>
      <c r="G54" s="69">
        <v>2408706.77</v>
      </c>
      <c r="H54" s="73">
        <v>3588575.3400000003</v>
      </c>
      <c r="I54" s="74">
        <f t="shared" si="0"/>
        <v>5997282.11</v>
      </c>
      <c r="J54" s="69">
        <v>2408706.77</v>
      </c>
      <c r="K54" s="73">
        <v>3585363.49</v>
      </c>
      <c r="L54" s="74">
        <f t="shared" si="1"/>
        <v>5994070.26</v>
      </c>
    </row>
    <row r="55" spans="1:12" ht="12.75" customHeight="1">
      <c r="A55" s="254" t="s">
        <v>120</v>
      </c>
      <c r="B55" s="255"/>
      <c r="C55" s="255"/>
      <c r="D55" s="255"/>
      <c r="E55" s="256"/>
      <c r="F55" s="10">
        <v>48</v>
      </c>
      <c r="G55" s="69">
        <v>42622.88</v>
      </c>
      <c r="H55" s="73"/>
      <c r="I55" s="74">
        <f t="shared" si="0"/>
        <v>42622.88</v>
      </c>
      <c r="J55" s="69"/>
      <c r="K55" s="73"/>
      <c r="L55" s="74">
        <f t="shared" si="1"/>
        <v>0</v>
      </c>
    </row>
    <row r="56" spans="1:12" ht="12.75" customHeight="1">
      <c r="A56" s="257" t="s">
        <v>121</v>
      </c>
      <c r="B56" s="258"/>
      <c r="C56" s="258"/>
      <c r="D56" s="258"/>
      <c r="E56" s="259"/>
      <c r="F56" s="10">
        <v>49</v>
      </c>
      <c r="G56" s="75">
        <f>G57+G60+G61</f>
        <v>10292727.08</v>
      </c>
      <c r="H56" s="76">
        <f>H57+H60+H61</f>
        <v>1001153665.6000001</v>
      </c>
      <c r="I56" s="74">
        <f t="shared" si="0"/>
        <v>1011446392.6800002</v>
      </c>
      <c r="J56" s="75">
        <f>J57+J60+J61</f>
        <v>7891271.390000001</v>
      </c>
      <c r="K56" s="76">
        <f>K57+K60+K61</f>
        <v>1220819396.4499998</v>
      </c>
      <c r="L56" s="74">
        <f t="shared" si="1"/>
        <v>1228710667.84</v>
      </c>
    </row>
    <row r="57" spans="1:12" ht="12.75" customHeight="1">
      <c r="A57" s="257" t="s">
        <v>122</v>
      </c>
      <c r="B57" s="258"/>
      <c r="C57" s="258"/>
      <c r="D57" s="258"/>
      <c r="E57" s="259"/>
      <c r="F57" s="10">
        <v>50</v>
      </c>
      <c r="G57" s="75">
        <f>G58+G59</f>
        <v>162077.24</v>
      </c>
      <c r="H57" s="76">
        <f>H58+H59</f>
        <v>681383907.7200001</v>
      </c>
      <c r="I57" s="74">
        <f>SUM(G57:H57)</f>
        <v>681545984.9600002</v>
      </c>
      <c r="J57" s="75">
        <f>J58+J59</f>
        <v>160664.66</v>
      </c>
      <c r="K57" s="76">
        <f>K58+K59</f>
        <v>966179677.5999999</v>
      </c>
      <c r="L57" s="74">
        <f>SUM(J57:K57)</f>
        <v>966340342.2599999</v>
      </c>
    </row>
    <row r="58" spans="1:12" ht="12.75" customHeight="1">
      <c r="A58" s="254" t="s">
        <v>123</v>
      </c>
      <c r="B58" s="255"/>
      <c r="C58" s="255"/>
      <c r="D58" s="255"/>
      <c r="E58" s="256"/>
      <c r="F58" s="10">
        <v>51</v>
      </c>
      <c r="G58" s="69">
        <v>118331.33</v>
      </c>
      <c r="H58" s="73">
        <v>673981678.5100001</v>
      </c>
      <c r="I58" s="74">
        <f t="shared" si="0"/>
        <v>674100009.8400002</v>
      </c>
      <c r="J58" s="69">
        <v>115459.45</v>
      </c>
      <c r="K58" s="73">
        <v>958525981.92</v>
      </c>
      <c r="L58" s="74">
        <f t="shared" si="1"/>
        <v>958641441.37</v>
      </c>
    </row>
    <row r="59" spans="1:12" ht="12.75" customHeight="1">
      <c r="A59" s="254" t="s">
        <v>124</v>
      </c>
      <c r="B59" s="255"/>
      <c r="C59" s="255"/>
      <c r="D59" s="255"/>
      <c r="E59" s="256"/>
      <c r="F59" s="10">
        <v>52</v>
      </c>
      <c r="G59" s="69">
        <v>43745.91</v>
      </c>
      <c r="H59" s="73">
        <v>7402229.21</v>
      </c>
      <c r="I59" s="74">
        <f t="shared" si="0"/>
        <v>7445975.12</v>
      </c>
      <c r="J59" s="69">
        <v>45205.21</v>
      </c>
      <c r="K59" s="73">
        <v>7653695.68</v>
      </c>
      <c r="L59" s="74">
        <f t="shared" si="1"/>
        <v>7698900.89</v>
      </c>
    </row>
    <row r="60" spans="1:12" ht="12.75" customHeight="1">
      <c r="A60" s="257" t="s">
        <v>125</v>
      </c>
      <c r="B60" s="258"/>
      <c r="C60" s="258"/>
      <c r="D60" s="258"/>
      <c r="E60" s="259"/>
      <c r="F60" s="10">
        <v>53</v>
      </c>
      <c r="G60" s="69"/>
      <c r="H60" s="73">
        <v>61234874.75</v>
      </c>
      <c r="I60" s="74">
        <f t="shared" si="0"/>
        <v>61234874.75</v>
      </c>
      <c r="J60" s="69"/>
      <c r="K60" s="73">
        <v>70751206.48</v>
      </c>
      <c r="L60" s="74">
        <f t="shared" si="1"/>
        <v>70751206.48</v>
      </c>
    </row>
    <row r="61" spans="1:12" ht="12.75" customHeight="1">
      <c r="A61" s="257" t="s">
        <v>126</v>
      </c>
      <c r="B61" s="258"/>
      <c r="C61" s="258"/>
      <c r="D61" s="258"/>
      <c r="E61" s="259"/>
      <c r="F61" s="10">
        <v>54</v>
      </c>
      <c r="G61" s="75">
        <f>SUM(G62:G64)</f>
        <v>10130649.84</v>
      </c>
      <c r="H61" s="76">
        <f>SUM(H62:H64)</f>
        <v>258534883.13</v>
      </c>
      <c r="I61" s="74">
        <f t="shared" si="0"/>
        <v>268665532.96999997</v>
      </c>
      <c r="J61" s="75">
        <f>SUM(J62:J64)</f>
        <v>7730606.73</v>
      </c>
      <c r="K61" s="76">
        <f>SUM(K62:K64)</f>
        <v>183888512.37</v>
      </c>
      <c r="L61" s="74">
        <f t="shared" si="1"/>
        <v>191619119.1</v>
      </c>
    </row>
    <row r="62" spans="1:12" ht="12.75" customHeight="1">
      <c r="A62" s="254" t="s">
        <v>127</v>
      </c>
      <c r="B62" s="255"/>
      <c r="C62" s="255"/>
      <c r="D62" s="255"/>
      <c r="E62" s="256"/>
      <c r="F62" s="10">
        <v>55</v>
      </c>
      <c r="G62" s="69"/>
      <c r="H62" s="73">
        <v>29563633.400000002</v>
      </c>
      <c r="I62" s="74">
        <f t="shared" si="0"/>
        <v>29563633.400000002</v>
      </c>
      <c r="J62" s="69"/>
      <c r="K62" s="73">
        <v>31981466.4</v>
      </c>
      <c r="L62" s="74">
        <f t="shared" si="1"/>
        <v>31981466.4</v>
      </c>
    </row>
    <row r="63" spans="1:12" ht="12.75" customHeight="1">
      <c r="A63" s="254" t="s">
        <v>128</v>
      </c>
      <c r="B63" s="255"/>
      <c r="C63" s="255"/>
      <c r="D63" s="255"/>
      <c r="E63" s="256"/>
      <c r="F63" s="10">
        <v>56</v>
      </c>
      <c r="G63" s="69">
        <v>3943027.89</v>
      </c>
      <c r="H63" s="73">
        <v>13160606.1</v>
      </c>
      <c r="I63" s="74">
        <f t="shared" si="0"/>
        <v>17103633.99</v>
      </c>
      <c r="J63" s="69">
        <v>4460825.37</v>
      </c>
      <c r="K63" s="73">
        <v>11475455.87</v>
      </c>
      <c r="L63" s="74">
        <f t="shared" si="1"/>
        <v>15936281.239999998</v>
      </c>
    </row>
    <row r="64" spans="1:12" ht="12.75" customHeight="1">
      <c r="A64" s="254" t="s">
        <v>129</v>
      </c>
      <c r="B64" s="255"/>
      <c r="C64" s="255"/>
      <c r="D64" s="255"/>
      <c r="E64" s="256"/>
      <c r="F64" s="10">
        <v>57</v>
      </c>
      <c r="G64" s="69">
        <v>6187621.949999999</v>
      </c>
      <c r="H64" s="73">
        <v>215810643.63</v>
      </c>
      <c r="I64" s="74">
        <f t="shared" si="0"/>
        <v>221998265.57999998</v>
      </c>
      <c r="J64" s="69">
        <v>3269781.36</v>
      </c>
      <c r="K64" s="73">
        <v>140431590.1</v>
      </c>
      <c r="L64" s="74">
        <f t="shared" si="1"/>
        <v>143701371.46</v>
      </c>
    </row>
    <row r="65" spans="1:12" ht="12.75" customHeight="1">
      <c r="A65" s="257" t="s">
        <v>130</v>
      </c>
      <c r="B65" s="258"/>
      <c r="C65" s="258"/>
      <c r="D65" s="258"/>
      <c r="E65" s="259"/>
      <c r="F65" s="10">
        <v>58</v>
      </c>
      <c r="G65" s="75">
        <f>G66+G70+G71</f>
        <v>6117245.800000001</v>
      </c>
      <c r="H65" s="76">
        <f>H66+H70+H71</f>
        <v>88539541.49999999</v>
      </c>
      <c r="I65" s="74">
        <f t="shared" si="0"/>
        <v>94656787.29999998</v>
      </c>
      <c r="J65" s="75">
        <f>J66+J70+J71</f>
        <v>7462056.69</v>
      </c>
      <c r="K65" s="76">
        <f>K66+K70+K71</f>
        <v>105827271.64</v>
      </c>
      <c r="L65" s="74">
        <f t="shared" si="1"/>
        <v>113289328.33</v>
      </c>
    </row>
    <row r="66" spans="1:12" ht="12.75" customHeight="1">
      <c r="A66" s="257" t="s">
        <v>131</v>
      </c>
      <c r="B66" s="258"/>
      <c r="C66" s="258"/>
      <c r="D66" s="258"/>
      <c r="E66" s="259"/>
      <c r="F66" s="10">
        <v>59</v>
      </c>
      <c r="G66" s="75">
        <f>SUM(G67:G69)</f>
        <v>6052921.120000001</v>
      </c>
      <c r="H66" s="76">
        <f>SUM(H67:H69)</f>
        <v>75750039.79999998</v>
      </c>
      <c r="I66" s="74">
        <f t="shared" si="0"/>
        <v>81802960.91999999</v>
      </c>
      <c r="J66" s="75">
        <f>SUM(J67:J69)</f>
        <v>7404542.5200000005</v>
      </c>
      <c r="K66" s="76">
        <f>SUM(K67:K69)</f>
        <v>88600063</v>
      </c>
      <c r="L66" s="74">
        <f t="shared" si="1"/>
        <v>96004605.52</v>
      </c>
    </row>
    <row r="67" spans="1:12" ht="12.75" customHeight="1">
      <c r="A67" s="254" t="s">
        <v>132</v>
      </c>
      <c r="B67" s="255"/>
      <c r="C67" s="255"/>
      <c r="D67" s="255"/>
      <c r="E67" s="256"/>
      <c r="F67" s="10">
        <v>60</v>
      </c>
      <c r="G67" s="69">
        <v>3918390.3500000006</v>
      </c>
      <c r="H67" s="73">
        <v>75407244.60999998</v>
      </c>
      <c r="I67" s="74">
        <f t="shared" si="0"/>
        <v>79325634.95999998</v>
      </c>
      <c r="J67" s="69">
        <v>5082872.09</v>
      </c>
      <c r="K67" s="73">
        <v>87918300.61</v>
      </c>
      <c r="L67" s="74">
        <f t="shared" si="1"/>
        <v>93001172.7</v>
      </c>
    </row>
    <row r="68" spans="1:12" ht="12.75" customHeight="1">
      <c r="A68" s="254" t="s">
        <v>133</v>
      </c>
      <c r="B68" s="255"/>
      <c r="C68" s="255"/>
      <c r="D68" s="255"/>
      <c r="E68" s="256"/>
      <c r="F68" s="10">
        <v>61</v>
      </c>
      <c r="G68" s="69">
        <v>2127972.91</v>
      </c>
      <c r="H68" s="73"/>
      <c r="I68" s="74">
        <f t="shared" si="0"/>
        <v>2127972.91</v>
      </c>
      <c r="J68" s="69">
        <v>2317516.0300000003</v>
      </c>
      <c r="K68" s="73"/>
      <c r="L68" s="74">
        <f t="shared" si="1"/>
        <v>2317516.0300000003</v>
      </c>
    </row>
    <row r="69" spans="1:12" ht="12.75" customHeight="1">
      <c r="A69" s="254" t="s">
        <v>134</v>
      </c>
      <c r="B69" s="255"/>
      <c r="C69" s="255"/>
      <c r="D69" s="255"/>
      <c r="E69" s="256"/>
      <c r="F69" s="10">
        <v>62</v>
      </c>
      <c r="G69" s="69">
        <v>6557.860000000001</v>
      </c>
      <c r="H69" s="73">
        <v>342795.19</v>
      </c>
      <c r="I69" s="74">
        <f t="shared" si="0"/>
        <v>349353.05</v>
      </c>
      <c r="J69" s="69">
        <v>4154.400000000001</v>
      </c>
      <c r="K69" s="73">
        <v>681762.3899999999</v>
      </c>
      <c r="L69" s="74">
        <f t="shared" si="1"/>
        <v>685916.7899999999</v>
      </c>
    </row>
    <row r="70" spans="1:12" ht="12.75" customHeight="1">
      <c r="A70" s="257" t="s">
        <v>135</v>
      </c>
      <c r="B70" s="258"/>
      <c r="C70" s="258"/>
      <c r="D70" s="258"/>
      <c r="E70" s="259"/>
      <c r="F70" s="10">
        <v>63</v>
      </c>
      <c r="G70" s="69"/>
      <c r="H70" s="73"/>
      <c r="I70" s="74">
        <f t="shared" si="0"/>
        <v>0</v>
      </c>
      <c r="J70" s="69"/>
      <c r="K70" s="73"/>
      <c r="L70" s="74">
        <f t="shared" si="1"/>
        <v>0</v>
      </c>
    </row>
    <row r="71" spans="1:12" ht="12.75" customHeight="1">
      <c r="A71" s="257" t="s">
        <v>136</v>
      </c>
      <c r="B71" s="258"/>
      <c r="C71" s="258"/>
      <c r="D71" s="258"/>
      <c r="E71" s="259"/>
      <c r="F71" s="10">
        <v>64</v>
      </c>
      <c r="G71" s="69">
        <v>64324.68</v>
      </c>
      <c r="H71" s="73">
        <v>12789501.7</v>
      </c>
      <c r="I71" s="74">
        <f t="shared" si="0"/>
        <v>12853826.379999999</v>
      </c>
      <c r="J71" s="69">
        <v>57514.17</v>
      </c>
      <c r="K71" s="73">
        <v>17227208.64</v>
      </c>
      <c r="L71" s="74">
        <f t="shared" si="1"/>
        <v>17284722.810000002</v>
      </c>
    </row>
    <row r="72" spans="1:12" ht="24.75" customHeight="1">
      <c r="A72" s="257" t="s">
        <v>137</v>
      </c>
      <c r="B72" s="258"/>
      <c r="C72" s="258"/>
      <c r="D72" s="258"/>
      <c r="E72" s="259"/>
      <c r="F72" s="10">
        <v>65</v>
      </c>
      <c r="G72" s="75">
        <f>SUM(G73:G75)</f>
        <v>22259901.61</v>
      </c>
      <c r="H72" s="76">
        <f>SUM(H73:H75)</f>
        <v>59037498.32000001</v>
      </c>
      <c r="I72" s="74">
        <f t="shared" si="0"/>
        <v>81297399.93</v>
      </c>
      <c r="J72" s="75">
        <f>SUM(J73:J75)</f>
        <v>21072371.64</v>
      </c>
      <c r="K72" s="76">
        <f>SUM(K73:K75)</f>
        <v>59536866.76</v>
      </c>
      <c r="L72" s="74">
        <f t="shared" si="1"/>
        <v>80609238.4</v>
      </c>
    </row>
    <row r="73" spans="1:12" ht="12.75" customHeight="1">
      <c r="A73" s="254" t="s">
        <v>138</v>
      </c>
      <c r="B73" s="255"/>
      <c r="C73" s="255"/>
      <c r="D73" s="255"/>
      <c r="E73" s="256"/>
      <c r="F73" s="10">
        <v>66</v>
      </c>
      <c r="G73" s="69">
        <v>22185161.06</v>
      </c>
      <c r="H73" s="73">
        <v>16024051.670000002</v>
      </c>
      <c r="I73" s="74">
        <f>SUM(G73:H73)</f>
        <v>38209212.730000004</v>
      </c>
      <c r="J73" s="69">
        <v>20725188.67</v>
      </c>
      <c r="K73" s="73">
        <v>15198802.629999999</v>
      </c>
      <c r="L73" s="74">
        <f>SUM(J73:K73)</f>
        <v>35923991.3</v>
      </c>
    </row>
    <row r="74" spans="1:12" ht="12.75" customHeight="1">
      <c r="A74" s="254" t="s">
        <v>139</v>
      </c>
      <c r="B74" s="255"/>
      <c r="C74" s="255"/>
      <c r="D74" s="255"/>
      <c r="E74" s="256"/>
      <c r="F74" s="10">
        <v>67</v>
      </c>
      <c r="G74" s="69"/>
      <c r="H74" s="73">
        <v>20454676.919999998</v>
      </c>
      <c r="I74" s="74">
        <f>SUM(G74:H74)</f>
        <v>20454676.919999998</v>
      </c>
      <c r="J74" s="69"/>
      <c r="K74" s="73">
        <v>18312213.04</v>
      </c>
      <c r="L74" s="74">
        <f>SUM(J74:K74)</f>
        <v>18312213.04</v>
      </c>
    </row>
    <row r="75" spans="1:12" ht="12.75" customHeight="1">
      <c r="A75" s="254" t="s">
        <v>140</v>
      </c>
      <c r="B75" s="255"/>
      <c r="C75" s="255"/>
      <c r="D75" s="255"/>
      <c r="E75" s="256"/>
      <c r="F75" s="10">
        <v>68</v>
      </c>
      <c r="G75" s="69">
        <v>74740.55</v>
      </c>
      <c r="H75" s="73">
        <v>22558769.73</v>
      </c>
      <c r="I75" s="74">
        <f>SUM(G75:H75)</f>
        <v>22633510.28</v>
      </c>
      <c r="J75" s="69">
        <v>347182.97</v>
      </c>
      <c r="K75" s="73">
        <v>26025851.09</v>
      </c>
      <c r="L75" s="74">
        <f>SUM(J75:K75)</f>
        <v>26373034.06</v>
      </c>
    </row>
    <row r="76" spans="1:12" ht="12.75" customHeight="1">
      <c r="A76" s="257" t="s">
        <v>141</v>
      </c>
      <c r="B76" s="258"/>
      <c r="C76" s="258"/>
      <c r="D76" s="258"/>
      <c r="E76" s="259"/>
      <c r="F76" s="10">
        <v>69</v>
      </c>
      <c r="G76" s="75">
        <f>G8+G11+G14+G18+G44+G45+G53+G56+G65+G72</f>
        <v>2168267651.35</v>
      </c>
      <c r="H76" s="76">
        <f>H8+H11+H14+H18+H44+H45+H53+H56+H65+H72</f>
        <v>6883843174.360001</v>
      </c>
      <c r="I76" s="74">
        <f>SUM(G76:H76)</f>
        <v>9052110825.710001</v>
      </c>
      <c r="J76" s="75">
        <f>J8+J11+J14+J18+J44+J45+J53+J56+J65+J72</f>
        <v>2198513131.6099997</v>
      </c>
      <c r="K76" s="76">
        <f>K8+K11+K14+K18+K44+K45+K53+K56+K65+K72</f>
        <v>7214686888.650001</v>
      </c>
      <c r="L76" s="74">
        <f>SUM(J76:K76)</f>
        <v>9413200020.26</v>
      </c>
    </row>
    <row r="77" spans="1:12" ht="12.75" customHeight="1">
      <c r="A77" s="274" t="s">
        <v>142</v>
      </c>
      <c r="B77" s="275"/>
      <c r="C77" s="275"/>
      <c r="D77" s="275"/>
      <c r="E77" s="276"/>
      <c r="F77" s="11">
        <v>70</v>
      </c>
      <c r="G77" s="77"/>
      <c r="H77" s="78">
        <v>734133071.46</v>
      </c>
      <c r="I77" s="79">
        <f>SUM(G77:H77)</f>
        <v>734133071.46</v>
      </c>
      <c r="J77" s="77"/>
      <c r="K77" s="78">
        <v>685067675.71</v>
      </c>
      <c r="L77" s="79">
        <f>SUM(J77:K77)</f>
        <v>685067675.71</v>
      </c>
    </row>
    <row r="78" spans="1:12" ht="12.75">
      <c r="A78" s="277" t="s">
        <v>205</v>
      </c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7"/>
    </row>
    <row r="79" spans="1:12" ht="12.75" customHeight="1">
      <c r="A79" s="278" t="s">
        <v>151</v>
      </c>
      <c r="B79" s="279"/>
      <c r="C79" s="279"/>
      <c r="D79" s="279"/>
      <c r="E79" s="280"/>
      <c r="F79" s="9">
        <v>71</v>
      </c>
      <c r="G79" s="70">
        <f>G80+G84+G85+G89+G93+G96</f>
        <v>121188228.52000001</v>
      </c>
      <c r="H79" s="71">
        <f>H80+H84+H85+H89+H93+H96</f>
        <v>1837865704.55</v>
      </c>
      <c r="I79" s="72">
        <f>SUM(G79:H79)</f>
        <v>1959053933.07</v>
      </c>
      <c r="J79" s="70">
        <f>J80+J84+J85+J89+J93+J96</f>
        <v>134132733.94000001</v>
      </c>
      <c r="K79" s="71">
        <f>K80+K84+K85+K89+K93+K96</f>
        <v>1872732494.19</v>
      </c>
      <c r="L79" s="72">
        <f>SUM(J79:K79)</f>
        <v>2006865228.13</v>
      </c>
    </row>
    <row r="80" spans="1:12" ht="12.75" customHeight="1">
      <c r="A80" s="257" t="s">
        <v>152</v>
      </c>
      <c r="B80" s="258"/>
      <c r="C80" s="258"/>
      <c r="D80" s="258"/>
      <c r="E80" s="259"/>
      <c r="F80" s="10">
        <v>72</v>
      </c>
      <c r="G80" s="75">
        <f>SUM(G81:G83)</f>
        <v>44288720.019999996</v>
      </c>
      <c r="H80" s="76">
        <f>SUM(H81:H83)</f>
        <v>398598480.3700001</v>
      </c>
      <c r="I80" s="74">
        <f aca="true" t="shared" si="2" ref="I80:I128">SUM(G80:H80)</f>
        <v>442887200.3900001</v>
      </c>
      <c r="J80" s="75">
        <f>SUM(J81:J83)</f>
        <v>44288720.14</v>
      </c>
      <c r="K80" s="76">
        <f>SUM(K81:K83)</f>
        <v>398598479.99</v>
      </c>
      <c r="L80" s="74">
        <f aca="true" t="shared" si="3" ref="L80:L128">SUM(J80:K80)</f>
        <v>442887200.13</v>
      </c>
    </row>
    <row r="81" spans="1:12" ht="12.75" customHeight="1">
      <c r="A81" s="254" t="s">
        <v>153</v>
      </c>
      <c r="B81" s="255"/>
      <c r="C81" s="255"/>
      <c r="D81" s="255"/>
      <c r="E81" s="256"/>
      <c r="F81" s="10">
        <v>73</v>
      </c>
      <c r="G81" s="69">
        <v>44288720.019999996</v>
      </c>
      <c r="H81" s="73">
        <v>386348480.3700001</v>
      </c>
      <c r="I81" s="74">
        <f t="shared" si="2"/>
        <v>430637200.3900001</v>
      </c>
      <c r="J81" s="69">
        <v>44288720.14</v>
      </c>
      <c r="K81" s="73">
        <v>386348479.99</v>
      </c>
      <c r="L81" s="74">
        <f t="shared" si="3"/>
        <v>430637200.13</v>
      </c>
    </row>
    <row r="82" spans="1:12" ht="12.75" customHeight="1">
      <c r="A82" s="254" t="s">
        <v>154</v>
      </c>
      <c r="B82" s="255"/>
      <c r="C82" s="255"/>
      <c r="D82" s="255"/>
      <c r="E82" s="256"/>
      <c r="F82" s="10">
        <v>74</v>
      </c>
      <c r="G82" s="69"/>
      <c r="H82" s="73">
        <v>12250000</v>
      </c>
      <c r="I82" s="74">
        <f t="shared" si="2"/>
        <v>12250000</v>
      </c>
      <c r="J82" s="69"/>
      <c r="K82" s="73">
        <v>12250000</v>
      </c>
      <c r="L82" s="74">
        <f t="shared" si="3"/>
        <v>12250000</v>
      </c>
    </row>
    <row r="83" spans="1:12" ht="12.75" customHeight="1">
      <c r="A83" s="254" t="s">
        <v>155</v>
      </c>
      <c r="B83" s="255"/>
      <c r="C83" s="255"/>
      <c r="D83" s="255"/>
      <c r="E83" s="256"/>
      <c r="F83" s="10">
        <v>75</v>
      </c>
      <c r="G83" s="69"/>
      <c r="H83" s="73"/>
      <c r="I83" s="74">
        <f t="shared" si="2"/>
        <v>0</v>
      </c>
      <c r="J83" s="69"/>
      <c r="K83" s="73"/>
      <c r="L83" s="74">
        <f t="shared" si="3"/>
        <v>0</v>
      </c>
    </row>
    <row r="84" spans="1:12" ht="12.75" customHeight="1">
      <c r="A84" s="257" t="s">
        <v>156</v>
      </c>
      <c r="B84" s="258"/>
      <c r="C84" s="258"/>
      <c r="D84" s="258"/>
      <c r="E84" s="259"/>
      <c r="F84" s="10">
        <v>76</v>
      </c>
      <c r="G84" s="69"/>
      <c r="H84" s="73"/>
      <c r="I84" s="74">
        <f t="shared" si="2"/>
        <v>0</v>
      </c>
      <c r="J84" s="69"/>
      <c r="K84" s="73"/>
      <c r="L84" s="74">
        <f t="shared" si="3"/>
        <v>0</v>
      </c>
    </row>
    <row r="85" spans="1:12" ht="12.75" customHeight="1">
      <c r="A85" s="257" t="s">
        <v>157</v>
      </c>
      <c r="B85" s="258"/>
      <c r="C85" s="258"/>
      <c r="D85" s="258"/>
      <c r="E85" s="259"/>
      <c r="F85" s="10">
        <v>77</v>
      </c>
      <c r="G85" s="75">
        <f>SUM(G86:G88)</f>
        <v>-15718730.41</v>
      </c>
      <c r="H85" s="76">
        <f>SUM(H86:H88)</f>
        <v>512712439.59999996</v>
      </c>
      <c r="I85" s="74">
        <f t="shared" si="2"/>
        <v>496993709.18999994</v>
      </c>
      <c r="J85" s="75">
        <f>SUM(J86:J88)</f>
        <v>-11491413.77</v>
      </c>
      <c r="K85" s="76">
        <f>SUM(K86:K88)</f>
        <v>515364315.74</v>
      </c>
      <c r="L85" s="74">
        <f t="shared" si="3"/>
        <v>503872901.97</v>
      </c>
    </row>
    <row r="86" spans="1:12" ht="12.75" customHeight="1">
      <c r="A86" s="254" t="s">
        <v>158</v>
      </c>
      <c r="B86" s="255"/>
      <c r="C86" s="255"/>
      <c r="D86" s="255"/>
      <c r="E86" s="256"/>
      <c r="F86" s="10">
        <v>78</v>
      </c>
      <c r="G86" s="69">
        <v>-64994.14</v>
      </c>
      <c r="H86" s="73">
        <v>520883394.81</v>
      </c>
      <c r="I86" s="74">
        <f t="shared" si="2"/>
        <v>520818400.67</v>
      </c>
      <c r="J86" s="69">
        <v>-64792.42</v>
      </c>
      <c r="K86" s="73">
        <v>519296523.46</v>
      </c>
      <c r="L86" s="74">
        <f t="shared" si="3"/>
        <v>519231731.03999996</v>
      </c>
    </row>
    <row r="87" spans="1:12" ht="12.75" customHeight="1">
      <c r="A87" s="254" t="s">
        <v>159</v>
      </c>
      <c r="B87" s="255"/>
      <c r="C87" s="255"/>
      <c r="D87" s="255"/>
      <c r="E87" s="256"/>
      <c r="F87" s="10">
        <v>79</v>
      </c>
      <c r="G87" s="69">
        <v>-15653736.27</v>
      </c>
      <c r="H87" s="73">
        <v>-15000350.159999998</v>
      </c>
      <c r="I87" s="74">
        <f t="shared" si="2"/>
        <v>-30654086.43</v>
      </c>
      <c r="J87" s="69">
        <v>-11426621.35</v>
      </c>
      <c r="K87" s="73">
        <v>-6914874.13</v>
      </c>
      <c r="L87" s="74">
        <f t="shared" si="3"/>
        <v>-18341495.48</v>
      </c>
    </row>
    <row r="88" spans="1:12" ht="12.75" customHeight="1">
      <c r="A88" s="254" t="s">
        <v>160</v>
      </c>
      <c r="B88" s="255"/>
      <c r="C88" s="255"/>
      <c r="D88" s="255"/>
      <c r="E88" s="256"/>
      <c r="F88" s="10">
        <v>80</v>
      </c>
      <c r="G88" s="69">
        <v>0</v>
      </c>
      <c r="H88" s="73">
        <v>6829394.95</v>
      </c>
      <c r="I88" s="74">
        <f t="shared" si="2"/>
        <v>6829394.95</v>
      </c>
      <c r="J88" s="69"/>
      <c r="K88" s="73">
        <v>2982666.41</v>
      </c>
      <c r="L88" s="74">
        <f t="shared" si="3"/>
        <v>2982666.41</v>
      </c>
    </row>
    <row r="89" spans="1:12" ht="12.75" customHeight="1">
      <c r="A89" s="257" t="s">
        <v>161</v>
      </c>
      <c r="B89" s="258"/>
      <c r="C89" s="258"/>
      <c r="D89" s="258"/>
      <c r="E89" s="259"/>
      <c r="F89" s="10">
        <v>81</v>
      </c>
      <c r="G89" s="75">
        <f>SUM(G90:G92)</f>
        <v>78314936.04</v>
      </c>
      <c r="H89" s="76">
        <f>SUM(H90:H92)</f>
        <v>378151842.82</v>
      </c>
      <c r="I89" s="74">
        <f t="shared" si="2"/>
        <v>456466778.86</v>
      </c>
      <c r="J89" s="75">
        <f>SUM(J90:J92)</f>
        <v>78314935.54</v>
      </c>
      <c r="K89" s="76">
        <f>SUM(K90:K92)</f>
        <v>378151843.01</v>
      </c>
      <c r="L89" s="74">
        <f t="shared" si="3"/>
        <v>456466778.55</v>
      </c>
    </row>
    <row r="90" spans="1:12" ht="12.75" customHeight="1">
      <c r="A90" s="254" t="s">
        <v>162</v>
      </c>
      <c r="B90" s="255"/>
      <c r="C90" s="255"/>
      <c r="D90" s="255"/>
      <c r="E90" s="256"/>
      <c r="F90" s="10">
        <v>82</v>
      </c>
      <c r="G90" s="69">
        <v>489554.2599999998</v>
      </c>
      <c r="H90" s="73">
        <v>19152617.010000005</v>
      </c>
      <c r="I90" s="74">
        <f t="shared" si="2"/>
        <v>19642171.270000003</v>
      </c>
      <c r="J90" s="69">
        <v>489553.6500000004</v>
      </c>
      <c r="K90" s="73">
        <v>19152616.769999996</v>
      </c>
      <c r="L90" s="74">
        <f t="shared" si="3"/>
        <v>19642170.419999994</v>
      </c>
    </row>
    <row r="91" spans="1:12" ht="12.75" customHeight="1">
      <c r="A91" s="254" t="s">
        <v>163</v>
      </c>
      <c r="B91" s="255"/>
      <c r="C91" s="255"/>
      <c r="D91" s="255"/>
      <c r="E91" s="256"/>
      <c r="F91" s="10">
        <v>83</v>
      </c>
      <c r="G91" s="69">
        <v>2325381.7800000003</v>
      </c>
      <c r="H91" s="73">
        <v>92288398.25999999</v>
      </c>
      <c r="I91" s="74">
        <f t="shared" si="2"/>
        <v>94613780.03999999</v>
      </c>
      <c r="J91" s="69">
        <v>2325381.89</v>
      </c>
      <c r="K91" s="73">
        <v>92288398.79</v>
      </c>
      <c r="L91" s="74">
        <f t="shared" si="3"/>
        <v>94613780.68</v>
      </c>
    </row>
    <row r="92" spans="1:12" ht="12.75" customHeight="1">
      <c r="A92" s="254" t="s">
        <v>164</v>
      </c>
      <c r="B92" s="255"/>
      <c r="C92" s="255"/>
      <c r="D92" s="255"/>
      <c r="E92" s="256"/>
      <c r="F92" s="10">
        <v>84</v>
      </c>
      <c r="G92" s="69">
        <v>75500000</v>
      </c>
      <c r="H92" s="73">
        <v>266710827.55</v>
      </c>
      <c r="I92" s="74">
        <f t="shared" si="2"/>
        <v>342210827.55</v>
      </c>
      <c r="J92" s="69">
        <v>75500000</v>
      </c>
      <c r="K92" s="73">
        <v>266710827.45</v>
      </c>
      <c r="L92" s="74">
        <f t="shared" si="3"/>
        <v>342210827.45</v>
      </c>
    </row>
    <row r="93" spans="1:12" ht="12.75" customHeight="1">
      <c r="A93" s="257" t="s">
        <v>165</v>
      </c>
      <c r="B93" s="258"/>
      <c r="C93" s="258"/>
      <c r="D93" s="258"/>
      <c r="E93" s="259"/>
      <c r="F93" s="10">
        <v>85</v>
      </c>
      <c r="G93" s="75">
        <f>SUM(G94:G95)</f>
        <v>7517828</v>
      </c>
      <c r="H93" s="76">
        <f>SUM(H94:H95)</f>
        <v>448141312.23</v>
      </c>
      <c r="I93" s="74">
        <f t="shared" si="2"/>
        <v>455659140.23</v>
      </c>
      <c r="J93" s="75">
        <f>SUM(J94:J95)</f>
        <v>14173715.009999998</v>
      </c>
      <c r="K93" s="76">
        <f>SUM(K94:K95)</f>
        <v>549177590.74</v>
      </c>
      <c r="L93" s="74">
        <f t="shared" si="3"/>
        <v>563351305.75</v>
      </c>
    </row>
    <row r="94" spans="1:12" ht="12.75" customHeight="1">
      <c r="A94" s="254" t="s">
        <v>166</v>
      </c>
      <c r="B94" s="255"/>
      <c r="C94" s="255"/>
      <c r="D94" s="255"/>
      <c r="E94" s="256"/>
      <c r="F94" s="10">
        <v>86</v>
      </c>
      <c r="G94" s="69">
        <v>7517828</v>
      </c>
      <c r="H94" s="73">
        <v>448141312.23</v>
      </c>
      <c r="I94" s="74">
        <f t="shared" si="2"/>
        <v>455659140.23</v>
      </c>
      <c r="J94" s="69">
        <v>14173715.009999998</v>
      </c>
      <c r="K94" s="73">
        <v>549177590.74</v>
      </c>
      <c r="L94" s="74">
        <f t="shared" si="3"/>
        <v>563351305.75</v>
      </c>
    </row>
    <row r="95" spans="1:12" ht="12.75" customHeight="1">
      <c r="A95" s="254" t="s">
        <v>167</v>
      </c>
      <c r="B95" s="255"/>
      <c r="C95" s="255"/>
      <c r="D95" s="255"/>
      <c r="E95" s="256"/>
      <c r="F95" s="10">
        <v>87</v>
      </c>
      <c r="G95" s="69"/>
      <c r="H95" s="73"/>
      <c r="I95" s="74">
        <f t="shared" si="2"/>
        <v>0</v>
      </c>
      <c r="J95" s="69"/>
      <c r="K95" s="73"/>
      <c r="L95" s="74">
        <f t="shared" si="3"/>
        <v>0</v>
      </c>
    </row>
    <row r="96" spans="1:12" ht="12.75" customHeight="1">
      <c r="A96" s="257" t="s">
        <v>168</v>
      </c>
      <c r="B96" s="258"/>
      <c r="C96" s="258"/>
      <c r="D96" s="258"/>
      <c r="E96" s="259"/>
      <c r="F96" s="10">
        <v>88</v>
      </c>
      <c r="G96" s="75">
        <f>SUM(G97:G98)</f>
        <v>6785474.87</v>
      </c>
      <c r="H96" s="76">
        <f>SUM(H97:H98)</f>
        <v>100261629.53</v>
      </c>
      <c r="I96" s="74">
        <f t="shared" si="2"/>
        <v>107047104.4</v>
      </c>
      <c r="J96" s="75">
        <f>SUM(J97:J98)</f>
        <v>8846777.02</v>
      </c>
      <c r="K96" s="76">
        <f>SUM(K97:K98)</f>
        <v>31440264.71000001</v>
      </c>
      <c r="L96" s="74">
        <f t="shared" si="3"/>
        <v>40287041.730000004</v>
      </c>
    </row>
    <row r="97" spans="1:12" ht="12.75" customHeight="1">
      <c r="A97" s="254" t="s">
        <v>169</v>
      </c>
      <c r="B97" s="255"/>
      <c r="C97" s="255"/>
      <c r="D97" s="255"/>
      <c r="E97" s="256"/>
      <c r="F97" s="10">
        <v>89</v>
      </c>
      <c r="G97" s="69">
        <v>6785474.87</v>
      </c>
      <c r="H97" s="73">
        <v>100261629.53</v>
      </c>
      <c r="I97" s="74">
        <f t="shared" si="2"/>
        <v>107047104.4</v>
      </c>
      <c r="J97" s="69">
        <v>8846777.02</v>
      </c>
      <c r="K97" s="73">
        <v>31440264.71000001</v>
      </c>
      <c r="L97" s="74">
        <f t="shared" si="3"/>
        <v>40287041.730000004</v>
      </c>
    </row>
    <row r="98" spans="1:12" ht="12.75" customHeight="1">
      <c r="A98" s="254" t="s">
        <v>170</v>
      </c>
      <c r="B98" s="255"/>
      <c r="C98" s="255"/>
      <c r="D98" s="255"/>
      <c r="E98" s="256"/>
      <c r="F98" s="10">
        <v>90</v>
      </c>
      <c r="G98" s="69"/>
      <c r="H98" s="73"/>
      <c r="I98" s="74">
        <f t="shared" si="2"/>
        <v>0</v>
      </c>
      <c r="J98" s="69"/>
      <c r="K98" s="73"/>
      <c r="L98" s="74">
        <f t="shared" si="3"/>
        <v>0</v>
      </c>
    </row>
    <row r="99" spans="1:12" ht="12.75" customHeight="1">
      <c r="A99" s="257" t="s">
        <v>171</v>
      </c>
      <c r="B99" s="258"/>
      <c r="C99" s="258"/>
      <c r="D99" s="258"/>
      <c r="E99" s="259"/>
      <c r="F99" s="10">
        <v>91</v>
      </c>
      <c r="G99" s="69">
        <v>7791231</v>
      </c>
      <c r="H99" s="73">
        <v>67654463.06</v>
      </c>
      <c r="I99" s="74">
        <f t="shared" si="2"/>
        <v>75445694.06</v>
      </c>
      <c r="J99" s="69">
        <v>7960727</v>
      </c>
      <c r="K99" s="73">
        <v>57854282.62</v>
      </c>
      <c r="L99" s="74">
        <f t="shared" si="3"/>
        <v>65815009.62</v>
      </c>
    </row>
    <row r="100" spans="1:12" ht="12.75" customHeight="1">
      <c r="A100" s="257" t="s">
        <v>172</v>
      </c>
      <c r="B100" s="258"/>
      <c r="C100" s="258"/>
      <c r="D100" s="255"/>
      <c r="E100" s="256"/>
      <c r="F100" s="10">
        <v>92</v>
      </c>
      <c r="G100" s="75">
        <f>SUM(G101:G106)</f>
        <v>1986686473.8600001</v>
      </c>
      <c r="H100" s="76">
        <f>SUM(H101:H106)</f>
        <v>4320732308.74</v>
      </c>
      <c r="I100" s="74">
        <f t="shared" si="2"/>
        <v>6307418782.6</v>
      </c>
      <c r="J100" s="75">
        <f>SUM(J101:J106)</f>
        <v>1982965922.17</v>
      </c>
      <c r="K100" s="76">
        <f>SUM(K101:K106)</f>
        <v>4656438831.75</v>
      </c>
      <c r="L100" s="74">
        <f t="shared" si="3"/>
        <v>6639404753.92</v>
      </c>
    </row>
    <row r="101" spans="1:12" ht="12.75" customHeight="1">
      <c r="A101" s="254" t="s">
        <v>173</v>
      </c>
      <c r="B101" s="255"/>
      <c r="C101" s="255"/>
      <c r="D101" s="255"/>
      <c r="E101" s="256"/>
      <c r="F101" s="10">
        <v>93</v>
      </c>
      <c r="G101" s="69">
        <v>3929191.6399999997</v>
      </c>
      <c r="H101" s="73">
        <v>1114848550.0100002</v>
      </c>
      <c r="I101" s="74">
        <f t="shared" si="2"/>
        <v>1118777741.6500003</v>
      </c>
      <c r="J101" s="69">
        <v>4367266.22</v>
      </c>
      <c r="K101" s="73">
        <v>1397355514.22</v>
      </c>
      <c r="L101" s="74">
        <f t="shared" si="3"/>
        <v>1401722780.44</v>
      </c>
    </row>
    <row r="102" spans="1:12" ht="12.75" customHeight="1">
      <c r="A102" s="254" t="s">
        <v>174</v>
      </c>
      <c r="B102" s="255"/>
      <c r="C102" s="255"/>
      <c r="D102" s="255"/>
      <c r="E102" s="256"/>
      <c r="F102" s="10">
        <v>94</v>
      </c>
      <c r="G102" s="69">
        <v>1945987780.82</v>
      </c>
      <c r="H102" s="73"/>
      <c r="I102" s="74">
        <f t="shared" si="2"/>
        <v>1945987780.82</v>
      </c>
      <c r="J102" s="69">
        <v>1947702073.68</v>
      </c>
      <c r="K102" s="73"/>
      <c r="L102" s="74">
        <f t="shared" si="3"/>
        <v>1947702073.68</v>
      </c>
    </row>
    <row r="103" spans="1:12" ht="12.75" customHeight="1">
      <c r="A103" s="254" t="s">
        <v>175</v>
      </c>
      <c r="B103" s="255"/>
      <c r="C103" s="255"/>
      <c r="D103" s="255"/>
      <c r="E103" s="256"/>
      <c r="F103" s="10">
        <v>95</v>
      </c>
      <c r="G103" s="69">
        <v>36769501.4</v>
      </c>
      <c r="H103" s="73">
        <v>3133643782.28</v>
      </c>
      <c r="I103" s="74">
        <f t="shared" si="2"/>
        <v>3170413283.6800003</v>
      </c>
      <c r="J103" s="69">
        <v>30896582.27</v>
      </c>
      <c r="K103" s="73">
        <v>3194464881.5699997</v>
      </c>
      <c r="L103" s="74">
        <f t="shared" si="3"/>
        <v>3225361463.8399997</v>
      </c>
    </row>
    <row r="104" spans="1:12" ht="23.25" customHeight="1">
      <c r="A104" s="254" t="s">
        <v>176</v>
      </c>
      <c r="B104" s="255"/>
      <c r="C104" s="255"/>
      <c r="D104" s="255"/>
      <c r="E104" s="256"/>
      <c r="F104" s="10">
        <v>96</v>
      </c>
      <c r="G104" s="69"/>
      <c r="H104" s="73">
        <v>5812976.45</v>
      </c>
      <c r="I104" s="74">
        <f t="shared" si="2"/>
        <v>5812976.45</v>
      </c>
      <c r="J104" s="69"/>
      <c r="K104" s="73">
        <v>4191435.96</v>
      </c>
      <c r="L104" s="74">
        <f t="shared" si="3"/>
        <v>4191435.96</v>
      </c>
    </row>
    <row r="105" spans="1:12" ht="12.75" customHeight="1">
      <c r="A105" s="254" t="s">
        <v>177</v>
      </c>
      <c r="B105" s="255"/>
      <c r="C105" s="255"/>
      <c r="D105" s="255"/>
      <c r="E105" s="256"/>
      <c r="F105" s="10">
        <v>97</v>
      </c>
      <c r="G105" s="69"/>
      <c r="H105" s="73"/>
      <c r="I105" s="74">
        <f t="shared" si="2"/>
        <v>0</v>
      </c>
      <c r="J105" s="69"/>
      <c r="K105" s="73"/>
      <c r="L105" s="74">
        <f t="shared" si="3"/>
        <v>0</v>
      </c>
    </row>
    <row r="106" spans="1:12" ht="12.75" customHeight="1">
      <c r="A106" s="254" t="s">
        <v>178</v>
      </c>
      <c r="B106" s="255"/>
      <c r="C106" s="255"/>
      <c r="D106" s="255"/>
      <c r="E106" s="256"/>
      <c r="F106" s="10">
        <v>98</v>
      </c>
      <c r="G106" s="69"/>
      <c r="H106" s="73">
        <v>66427000</v>
      </c>
      <c r="I106" s="74">
        <f t="shared" si="2"/>
        <v>66427000</v>
      </c>
      <c r="J106" s="69"/>
      <c r="K106" s="73">
        <v>60427000</v>
      </c>
      <c r="L106" s="74">
        <f t="shared" si="3"/>
        <v>60427000</v>
      </c>
    </row>
    <row r="107" spans="1:12" ht="37.5" customHeight="1">
      <c r="A107" s="257" t="s">
        <v>179</v>
      </c>
      <c r="B107" s="258"/>
      <c r="C107" s="258"/>
      <c r="D107" s="258"/>
      <c r="E107" s="259"/>
      <c r="F107" s="10">
        <v>99</v>
      </c>
      <c r="G107" s="69">
        <v>16320626.68</v>
      </c>
      <c r="H107" s="73"/>
      <c r="I107" s="74">
        <f t="shared" si="2"/>
        <v>16320626.68</v>
      </c>
      <c r="J107" s="69">
        <v>15681784.12</v>
      </c>
      <c r="K107" s="73"/>
      <c r="L107" s="74">
        <f t="shared" si="3"/>
        <v>15681784.12</v>
      </c>
    </row>
    <row r="108" spans="1:12" ht="12.75" customHeight="1">
      <c r="A108" s="257" t="s">
        <v>180</v>
      </c>
      <c r="B108" s="258"/>
      <c r="C108" s="258"/>
      <c r="D108" s="255"/>
      <c r="E108" s="256"/>
      <c r="F108" s="10">
        <v>100</v>
      </c>
      <c r="G108" s="75">
        <f>SUM(G109:G110)</f>
        <v>2557347.87</v>
      </c>
      <c r="H108" s="76">
        <f>SUM(H109:H110)</f>
        <v>87913892.15</v>
      </c>
      <c r="I108" s="74">
        <f t="shared" si="2"/>
        <v>90471240.02000001</v>
      </c>
      <c r="J108" s="75">
        <f>SUM(J109:J110)</f>
        <v>13556543.45</v>
      </c>
      <c r="K108" s="76">
        <f>SUM(K109:K110)</f>
        <v>75576652.55000001</v>
      </c>
      <c r="L108" s="74">
        <f t="shared" si="3"/>
        <v>89133196.00000001</v>
      </c>
    </row>
    <row r="109" spans="1:12" ht="12.75" customHeight="1">
      <c r="A109" s="254" t="s">
        <v>181</v>
      </c>
      <c r="B109" s="255"/>
      <c r="C109" s="255"/>
      <c r="D109" s="255"/>
      <c r="E109" s="256"/>
      <c r="F109" s="10">
        <v>101</v>
      </c>
      <c r="G109" s="69">
        <v>2557347.87</v>
      </c>
      <c r="H109" s="73">
        <v>82502607.64</v>
      </c>
      <c r="I109" s="74">
        <f t="shared" si="2"/>
        <v>85059955.51</v>
      </c>
      <c r="J109" s="69">
        <v>13556543.45</v>
      </c>
      <c r="K109" s="73">
        <v>70965368.04</v>
      </c>
      <c r="L109" s="74">
        <f t="shared" si="3"/>
        <v>84521911.49000001</v>
      </c>
    </row>
    <row r="110" spans="1:12" ht="12.75" customHeight="1">
      <c r="A110" s="266" t="s">
        <v>182</v>
      </c>
      <c r="B110" s="262"/>
      <c r="C110" s="262"/>
      <c r="D110" s="262"/>
      <c r="E110" s="263"/>
      <c r="F110" s="10">
        <v>102</v>
      </c>
      <c r="G110" s="69"/>
      <c r="H110" s="73">
        <v>5411284.51</v>
      </c>
      <c r="I110" s="74">
        <f t="shared" si="2"/>
        <v>5411284.51</v>
      </c>
      <c r="J110" s="69"/>
      <c r="K110" s="73">
        <v>4611284.51</v>
      </c>
      <c r="L110" s="74">
        <f t="shared" si="3"/>
        <v>4611284.51</v>
      </c>
    </row>
    <row r="111" spans="1:12" ht="12.75" customHeight="1">
      <c r="A111" s="260" t="s">
        <v>183</v>
      </c>
      <c r="B111" s="261"/>
      <c r="C111" s="261"/>
      <c r="D111" s="262"/>
      <c r="E111" s="263"/>
      <c r="F111" s="10">
        <v>103</v>
      </c>
      <c r="G111" s="75">
        <f>SUM(G112:G113)</f>
        <v>55051.93</v>
      </c>
      <c r="H111" s="76">
        <f>SUM(H112:H113)</f>
        <v>134844757.46</v>
      </c>
      <c r="I111" s="74">
        <f t="shared" si="2"/>
        <v>134899809.39000002</v>
      </c>
      <c r="J111" s="75">
        <f>SUM(J112:J113)</f>
        <v>1791569.39</v>
      </c>
      <c r="K111" s="76">
        <f>SUM(K112:K113)</f>
        <v>131640317.33000001</v>
      </c>
      <c r="L111" s="74">
        <f t="shared" si="3"/>
        <v>133431886.72000001</v>
      </c>
    </row>
    <row r="112" spans="1:12" ht="12.75" customHeight="1">
      <c r="A112" s="266" t="s">
        <v>184</v>
      </c>
      <c r="B112" s="262"/>
      <c r="C112" s="262"/>
      <c r="D112" s="262"/>
      <c r="E112" s="263"/>
      <c r="F112" s="10">
        <v>104</v>
      </c>
      <c r="G112" s="69"/>
      <c r="H112" s="73">
        <v>122317430.52000001</v>
      </c>
      <c r="I112" s="74">
        <f t="shared" si="2"/>
        <v>122317430.52000001</v>
      </c>
      <c r="J112" s="69"/>
      <c r="K112" s="73">
        <v>121982978.54</v>
      </c>
      <c r="L112" s="74">
        <f t="shared" si="3"/>
        <v>121982978.54</v>
      </c>
    </row>
    <row r="113" spans="1:12" ht="12.75" customHeight="1">
      <c r="A113" s="266" t="s">
        <v>185</v>
      </c>
      <c r="B113" s="262"/>
      <c r="C113" s="262"/>
      <c r="D113" s="262"/>
      <c r="E113" s="263"/>
      <c r="F113" s="10">
        <v>105</v>
      </c>
      <c r="G113" s="69">
        <v>55051.93</v>
      </c>
      <c r="H113" s="73">
        <v>12527326.94</v>
      </c>
      <c r="I113" s="74">
        <f t="shared" si="2"/>
        <v>12582378.87</v>
      </c>
      <c r="J113" s="69">
        <v>1791569.39</v>
      </c>
      <c r="K113" s="73">
        <v>9657338.79</v>
      </c>
      <c r="L113" s="74">
        <f t="shared" si="3"/>
        <v>11448908.18</v>
      </c>
    </row>
    <row r="114" spans="1:12" ht="12.75" customHeight="1">
      <c r="A114" s="260" t="s">
        <v>186</v>
      </c>
      <c r="B114" s="261"/>
      <c r="C114" s="261"/>
      <c r="D114" s="261"/>
      <c r="E114" s="267"/>
      <c r="F114" s="10">
        <v>106</v>
      </c>
      <c r="G114" s="69"/>
      <c r="H114" s="73"/>
      <c r="I114" s="74">
        <f t="shared" si="2"/>
        <v>0</v>
      </c>
      <c r="J114" s="69"/>
      <c r="K114" s="73"/>
      <c r="L114" s="74">
        <f t="shared" si="3"/>
        <v>0</v>
      </c>
    </row>
    <row r="115" spans="1:12" ht="12.75" customHeight="1">
      <c r="A115" s="260" t="s">
        <v>187</v>
      </c>
      <c r="B115" s="261"/>
      <c r="C115" s="261"/>
      <c r="D115" s="262"/>
      <c r="E115" s="263"/>
      <c r="F115" s="10">
        <v>107</v>
      </c>
      <c r="G115" s="75">
        <f>SUM(G116:G118)</f>
        <v>100067.15</v>
      </c>
      <c r="H115" s="76">
        <f>SUM(H116:H118)</f>
        <v>88400063.61</v>
      </c>
      <c r="I115" s="74">
        <f t="shared" si="2"/>
        <v>88500130.76</v>
      </c>
      <c r="J115" s="75">
        <f>SUM(J116:J118)</f>
        <v>461337.61</v>
      </c>
      <c r="K115" s="76">
        <f>SUM(K116:K118)</f>
        <v>76641009.97000001</v>
      </c>
      <c r="L115" s="74">
        <f t="shared" si="3"/>
        <v>77102347.58000001</v>
      </c>
    </row>
    <row r="116" spans="1:12" ht="12.75" customHeight="1">
      <c r="A116" s="254" t="s">
        <v>188</v>
      </c>
      <c r="B116" s="255"/>
      <c r="C116" s="255"/>
      <c r="D116" s="255"/>
      <c r="E116" s="256"/>
      <c r="F116" s="10">
        <v>108</v>
      </c>
      <c r="G116" s="69"/>
      <c r="H116" s="73">
        <v>84079869.7</v>
      </c>
      <c r="I116" s="74">
        <f t="shared" si="2"/>
        <v>84079869.7</v>
      </c>
      <c r="J116" s="69"/>
      <c r="K116" s="73">
        <v>75738503.43</v>
      </c>
      <c r="L116" s="74">
        <f t="shared" si="3"/>
        <v>75738503.43</v>
      </c>
    </row>
    <row r="117" spans="1:12" ht="12.75" customHeight="1">
      <c r="A117" s="254" t="s">
        <v>189</v>
      </c>
      <c r="B117" s="255"/>
      <c r="C117" s="255"/>
      <c r="D117" s="255"/>
      <c r="E117" s="256"/>
      <c r="F117" s="10">
        <v>109</v>
      </c>
      <c r="G117" s="69"/>
      <c r="H117" s="73"/>
      <c r="I117" s="74">
        <f t="shared" si="2"/>
        <v>0</v>
      </c>
      <c r="J117" s="69"/>
      <c r="K117" s="73"/>
      <c r="L117" s="74">
        <f t="shared" si="3"/>
        <v>0</v>
      </c>
    </row>
    <row r="118" spans="1:12" ht="12.75" customHeight="1">
      <c r="A118" s="254" t="s">
        <v>190</v>
      </c>
      <c r="B118" s="255"/>
      <c r="C118" s="255"/>
      <c r="D118" s="255"/>
      <c r="E118" s="256"/>
      <c r="F118" s="10">
        <v>110</v>
      </c>
      <c r="G118" s="69">
        <v>100067.15</v>
      </c>
      <c r="H118" s="73">
        <v>4320193.91</v>
      </c>
      <c r="I118" s="74">
        <f t="shared" si="2"/>
        <v>4420261.0600000005</v>
      </c>
      <c r="J118" s="69">
        <v>461337.61</v>
      </c>
      <c r="K118" s="73">
        <v>902506.54</v>
      </c>
      <c r="L118" s="74">
        <f t="shared" si="3"/>
        <v>1363844.15</v>
      </c>
    </row>
    <row r="119" spans="1:12" ht="12.75" customHeight="1">
      <c r="A119" s="260" t="s">
        <v>191</v>
      </c>
      <c r="B119" s="261"/>
      <c r="C119" s="261"/>
      <c r="D119" s="262"/>
      <c r="E119" s="263"/>
      <c r="F119" s="10">
        <v>111</v>
      </c>
      <c r="G119" s="75">
        <f>SUM(G120:G123)</f>
        <v>33390207.520000003</v>
      </c>
      <c r="H119" s="76">
        <f>SUM(H120:H123)</f>
        <v>305054134.62000006</v>
      </c>
      <c r="I119" s="74">
        <f t="shared" si="2"/>
        <v>338444342.14000005</v>
      </c>
      <c r="J119" s="75">
        <f>SUM(J120:J123)</f>
        <v>41793870.269999996</v>
      </c>
      <c r="K119" s="76">
        <f>SUM(K120:K123)</f>
        <v>318629204.28</v>
      </c>
      <c r="L119" s="74">
        <f t="shared" si="3"/>
        <v>360423074.54999995</v>
      </c>
    </row>
    <row r="120" spans="1:12" ht="12.75" customHeight="1">
      <c r="A120" s="254" t="s">
        <v>192</v>
      </c>
      <c r="B120" s="255"/>
      <c r="C120" s="255"/>
      <c r="D120" s="255"/>
      <c r="E120" s="256"/>
      <c r="F120" s="10">
        <v>112</v>
      </c>
      <c r="G120" s="69">
        <v>2025458.5299999998</v>
      </c>
      <c r="H120" s="73">
        <v>110716980.25000003</v>
      </c>
      <c r="I120" s="74">
        <f t="shared" si="2"/>
        <v>112742438.78000003</v>
      </c>
      <c r="J120" s="69">
        <v>2559656.24</v>
      </c>
      <c r="K120" s="73">
        <v>127312446.27</v>
      </c>
      <c r="L120" s="74">
        <f t="shared" si="3"/>
        <v>129872102.50999999</v>
      </c>
    </row>
    <row r="121" spans="1:12" ht="12.75" customHeight="1">
      <c r="A121" s="254" t="s">
        <v>193</v>
      </c>
      <c r="B121" s="255"/>
      <c r="C121" s="255"/>
      <c r="D121" s="255"/>
      <c r="E121" s="256"/>
      <c r="F121" s="10">
        <v>113</v>
      </c>
      <c r="G121" s="69">
        <v>1693.02</v>
      </c>
      <c r="H121" s="73">
        <v>67958282.99000002</v>
      </c>
      <c r="I121" s="74">
        <f t="shared" si="2"/>
        <v>67959976.01000002</v>
      </c>
      <c r="J121" s="69">
        <v>363.72</v>
      </c>
      <c r="K121" s="73">
        <v>85475103.61000001</v>
      </c>
      <c r="L121" s="74">
        <f t="shared" si="3"/>
        <v>85475467.33000001</v>
      </c>
    </row>
    <row r="122" spans="1:12" ht="12.75" customHeight="1">
      <c r="A122" s="254" t="s">
        <v>194</v>
      </c>
      <c r="B122" s="255"/>
      <c r="C122" s="255"/>
      <c r="D122" s="255"/>
      <c r="E122" s="256"/>
      <c r="F122" s="10">
        <v>114</v>
      </c>
      <c r="G122" s="69"/>
      <c r="H122" s="73"/>
      <c r="I122" s="74">
        <f t="shared" si="2"/>
        <v>0</v>
      </c>
      <c r="J122" s="69"/>
      <c r="K122" s="73"/>
      <c r="L122" s="74">
        <f t="shared" si="3"/>
        <v>0</v>
      </c>
    </row>
    <row r="123" spans="1:12" ht="12.75" customHeight="1">
      <c r="A123" s="254" t="s">
        <v>195</v>
      </c>
      <c r="B123" s="255"/>
      <c r="C123" s="255"/>
      <c r="D123" s="255"/>
      <c r="E123" s="256"/>
      <c r="F123" s="10">
        <v>115</v>
      </c>
      <c r="G123" s="69">
        <v>31363055.970000003</v>
      </c>
      <c r="H123" s="73">
        <v>126378871.38</v>
      </c>
      <c r="I123" s="74">
        <f t="shared" si="2"/>
        <v>157741927.35</v>
      </c>
      <c r="J123" s="69">
        <v>39233850.309999995</v>
      </c>
      <c r="K123" s="73">
        <v>105841654.39999999</v>
      </c>
      <c r="L123" s="74">
        <f t="shared" si="3"/>
        <v>145075504.70999998</v>
      </c>
    </row>
    <row r="124" spans="1:12" ht="26.25" customHeight="1">
      <c r="A124" s="260" t="s">
        <v>196</v>
      </c>
      <c r="B124" s="261"/>
      <c r="C124" s="261"/>
      <c r="D124" s="262"/>
      <c r="E124" s="263"/>
      <c r="F124" s="10">
        <v>116</v>
      </c>
      <c r="G124" s="75">
        <f>SUM(G125:G126)</f>
        <v>178416.97999999998</v>
      </c>
      <c r="H124" s="76">
        <f>SUM(H125:H126)</f>
        <v>41377850</v>
      </c>
      <c r="I124" s="74">
        <f t="shared" si="2"/>
        <v>41556266.98</v>
      </c>
      <c r="J124" s="75">
        <f>SUM(J125:J126)</f>
        <v>168643.47</v>
      </c>
      <c r="K124" s="76">
        <f>SUM(K125:K126)</f>
        <v>25174095.54</v>
      </c>
      <c r="L124" s="74">
        <f t="shared" si="3"/>
        <v>25342739.009999998</v>
      </c>
    </row>
    <row r="125" spans="1:12" ht="12.75" customHeight="1">
      <c r="A125" s="254" t="s">
        <v>197</v>
      </c>
      <c r="B125" s="255"/>
      <c r="C125" s="255"/>
      <c r="D125" s="255"/>
      <c r="E125" s="256"/>
      <c r="F125" s="10">
        <v>117</v>
      </c>
      <c r="G125" s="69"/>
      <c r="H125" s="73"/>
      <c r="I125" s="74">
        <f t="shared" si="2"/>
        <v>0</v>
      </c>
      <c r="J125" s="69">
        <v>0</v>
      </c>
      <c r="K125" s="73">
        <v>41162.59</v>
      </c>
      <c r="L125" s="74">
        <f t="shared" si="3"/>
        <v>41162.59</v>
      </c>
    </row>
    <row r="126" spans="1:12" ht="12.75" customHeight="1">
      <c r="A126" s="254" t="s">
        <v>198</v>
      </c>
      <c r="B126" s="255"/>
      <c r="C126" s="255"/>
      <c r="D126" s="255"/>
      <c r="E126" s="256"/>
      <c r="F126" s="10">
        <v>118</v>
      </c>
      <c r="G126" s="69">
        <v>178416.97999999998</v>
      </c>
      <c r="H126" s="73">
        <v>41377850</v>
      </c>
      <c r="I126" s="74">
        <f t="shared" si="2"/>
        <v>41556266.98</v>
      </c>
      <c r="J126" s="69">
        <v>168643.47</v>
      </c>
      <c r="K126" s="73">
        <v>25132932.95</v>
      </c>
      <c r="L126" s="74">
        <f t="shared" si="3"/>
        <v>25301576.419999998</v>
      </c>
    </row>
    <row r="127" spans="1:12" ht="12.75" customHeight="1">
      <c r="A127" s="260" t="s">
        <v>199</v>
      </c>
      <c r="B127" s="261"/>
      <c r="C127" s="261"/>
      <c r="D127" s="262"/>
      <c r="E127" s="263"/>
      <c r="F127" s="10">
        <v>119</v>
      </c>
      <c r="G127" s="75">
        <f>G79+G99+G100+G107+G108+G111+G114+G115+G119+G124</f>
        <v>2168267651.51</v>
      </c>
      <c r="H127" s="76">
        <f>H79+H99+H100+H107+H108+H111+H114+H115+H119+H124</f>
        <v>6883843174.189999</v>
      </c>
      <c r="I127" s="74">
        <f t="shared" si="2"/>
        <v>9052110825.699999</v>
      </c>
      <c r="J127" s="75">
        <f>J79+J99+J100+J107+J108+J111+J114+J115+J119+J124</f>
        <v>2198513131.4199996</v>
      </c>
      <c r="K127" s="76">
        <f>K79+K99+K100+K107+K108+K111+K114+K115+K119+K124</f>
        <v>7214686888.23</v>
      </c>
      <c r="L127" s="74">
        <f t="shared" si="3"/>
        <v>9413200019.65</v>
      </c>
    </row>
    <row r="128" spans="1:12" ht="12.75" customHeight="1">
      <c r="A128" s="281" t="s">
        <v>142</v>
      </c>
      <c r="B128" s="282"/>
      <c r="C128" s="282"/>
      <c r="D128" s="283"/>
      <c r="E128" s="284"/>
      <c r="F128" s="12">
        <v>120</v>
      </c>
      <c r="G128" s="77"/>
      <c r="H128" s="78">
        <v>734133072.1</v>
      </c>
      <c r="I128" s="79">
        <f t="shared" si="2"/>
        <v>734133072.1</v>
      </c>
      <c r="J128" s="77"/>
      <c r="K128" s="78">
        <v>685067675.71</v>
      </c>
      <c r="L128" s="79">
        <f t="shared" si="3"/>
        <v>685067675.71</v>
      </c>
    </row>
    <row r="129" spans="1:12" ht="12.75">
      <c r="A129" s="285" t="s">
        <v>200</v>
      </c>
      <c r="B129" s="286"/>
      <c r="C129" s="286"/>
      <c r="D129" s="286"/>
      <c r="E129" s="286"/>
      <c r="F129" s="286"/>
      <c r="G129" s="286"/>
      <c r="H129" s="286"/>
      <c r="I129" s="286"/>
      <c r="J129" s="286"/>
      <c r="K129" s="286"/>
      <c r="L129" s="287"/>
    </row>
    <row r="130" spans="1:12" ht="12.75" customHeight="1">
      <c r="A130" s="230" t="s">
        <v>201</v>
      </c>
      <c r="B130" s="232"/>
      <c r="C130" s="232"/>
      <c r="D130" s="232"/>
      <c r="E130" s="232"/>
      <c r="F130" s="9">
        <v>121</v>
      </c>
      <c r="G130" s="55">
        <f>SUM(G131:G132)</f>
        <v>128979459.52000001</v>
      </c>
      <c r="H130" s="56">
        <f>SUM(H131:H132)</f>
        <v>1905520167.61</v>
      </c>
      <c r="I130" s="57">
        <f>G130+H130</f>
        <v>2034499627.1299999</v>
      </c>
      <c r="J130" s="55">
        <f>SUM(J131:J132)</f>
        <v>142093460.94</v>
      </c>
      <c r="K130" s="56">
        <f>SUM(K131:K132)</f>
        <v>1930586776.81</v>
      </c>
      <c r="L130" s="57">
        <f>J130+K130</f>
        <v>2072680237.75</v>
      </c>
    </row>
    <row r="131" spans="1:12" ht="12.75" customHeight="1">
      <c r="A131" s="257" t="s">
        <v>202</v>
      </c>
      <c r="B131" s="258"/>
      <c r="C131" s="258"/>
      <c r="D131" s="258"/>
      <c r="E131" s="259"/>
      <c r="F131" s="10">
        <v>122</v>
      </c>
      <c r="G131" s="5">
        <f>G79</f>
        <v>121188228.52000001</v>
      </c>
      <c r="H131" s="6">
        <f>H79</f>
        <v>1837865704.55</v>
      </c>
      <c r="I131" s="58">
        <f>I79</f>
        <v>1959053933.07</v>
      </c>
      <c r="J131" s="5">
        <f>J79</f>
        <v>134132733.94000001</v>
      </c>
      <c r="K131" s="5">
        <f>K79</f>
        <v>1872732494.19</v>
      </c>
      <c r="L131" s="58">
        <f>J131+K131</f>
        <v>2006865228.13</v>
      </c>
    </row>
    <row r="132" spans="1:12" ht="12.75" customHeight="1">
      <c r="A132" s="274" t="s">
        <v>203</v>
      </c>
      <c r="B132" s="275"/>
      <c r="C132" s="275"/>
      <c r="D132" s="275"/>
      <c r="E132" s="276"/>
      <c r="F132" s="11">
        <v>123</v>
      </c>
      <c r="G132" s="7">
        <f>G99</f>
        <v>7791231</v>
      </c>
      <c r="H132" s="8">
        <f>H99</f>
        <v>67654463.06</v>
      </c>
      <c r="I132" s="59">
        <f>I99</f>
        <v>75445694.06</v>
      </c>
      <c r="J132" s="7">
        <f>J99</f>
        <v>7960727</v>
      </c>
      <c r="K132" s="7">
        <f>K99</f>
        <v>57854282.62</v>
      </c>
      <c r="L132" s="59">
        <f>J132+K132</f>
        <v>65815009.62</v>
      </c>
    </row>
    <row r="133" spans="1:12" ht="12.75">
      <c r="A133" s="131" t="s">
        <v>204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sheetProtection/>
  <mergeCells count="135"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96:E96"/>
    <mergeCell ref="A97:E97"/>
    <mergeCell ref="A98:E98"/>
    <mergeCell ref="A99:E99"/>
    <mergeCell ref="A100:E100"/>
    <mergeCell ref="A101:E101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80:E80"/>
    <mergeCell ref="A81:E81"/>
    <mergeCell ref="A82:E82"/>
    <mergeCell ref="A83:E83"/>
    <mergeCell ref="A84:E84"/>
    <mergeCell ref="A85:E85"/>
    <mergeCell ref="A70:E70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64:E64"/>
    <mergeCell ref="A65:E65"/>
    <mergeCell ref="A66:E66"/>
    <mergeCell ref="A67:E67"/>
    <mergeCell ref="A68:E68"/>
    <mergeCell ref="A69:E69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48:E48"/>
    <mergeCell ref="A49:E49"/>
    <mergeCell ref="A50:E50"/>
    <mergeCell ref="A51:E51"/>
    <mergeCell ref="A52:E52"/>
    <mergeCell ref="A53:E53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32:E32"/>
    <mergeCell ref="A33:E33"/>
    <mergeCell ref="A34:E34"/>
    <mergeCell ref="A35:E35"/>
    <mergeCell ref="A36:E36"/>
    <mergeCell ref="A37:E37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14:E14"/>
    <mergeCell ref="A17:E17"/>
    <mergeCell ref="A18:E18"/>
    <mergeCell ref="A19:E19"/>
    <mergeCell ref="A20:E20"/>
    <mergeCell ref="A21:E21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</mergeCells>
  <conditionalFormatting sqref="G98:I98 G95:I95">
    <cfRule type="cellIs" priority="3" dxfId="0" operator="greaterThan" stopIfTrue="1">
      <formula>0</formula>
    </cfRule>
  </conditionalFormatting>
  <conditionalFormatting sqref="J98:L98 J95:L95">
    <cfRule type="cellIs" priority="1" dxfId="0" operator="greaterThan" stopIfTrue="1">
      <formula>0</formula>
    </cfRule>
  </conditionalFormatting>
  <dataValidations count="1">
    <dataValidation allowBlank="1" sqref="A7:E7 A3:K3 M1:IV65536 L1:L3 F79:L128 A134:E65536 F130:L65536 F7:L77"/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77" max="255" man="1"/>
  </rowBreaks>
  <ignoredErrors>
    <ignoredError sqref="F128 F130 I21:I23 I32 I37:I38 I43:I44 I49 I50:I52 I71 I73:I75 I77 I101:I107 J96:K96 G96:G100 H96 J100" formulaRange="1"/>
    <ignoredError sqref="I8 I11 I45 I53 I65:I66 I79:I80 I96 I108 I130" formula="1"/>
    <ignoredError sqref="I9:I10 I12:I20 I24:I25 I26:I29 I30:I31 I33:I36 I39:I40 I41:I42 I46:I48 I54:I64 I67:I70 I72 I76 I81:I95 I97:I100 I109:I122 I123:I128" formula="1" formulaRange="1"/>
    <ignoredError sqref="G131:I132 J131:K1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E73">
      <selection activeCell="P97" sqref="P97"/>
    </sheetView>
  </sheetViews>
  <sheetFormatPr defaultColWidth="9.140625" defaultRowHeight="12.75"/>
  <cols>
    <col min="1" max="4" width="9.140625" style="54" customWidth="1"/>
    <col min="5" max="5" width="12.140625" style="54" customWidth="1"/>
    <col min="6" max="16384" width="9.140625" style="54" customWidth="1"/>
  </cols>
  <sheetData>
    <row r="1" spans="1:12" ht="20.25" customHeight="1">
      <c r="A1" s="288" t="s">
        <v>206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ht="12.75" customHeight="1">
      <c r="A2" s="247" t="s">
        <v>398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ht="12.75">
      <c r="A3" s="21"/>
      <c r="B3" s="22"/>
      <c r="C3" s="22"/>
      <c r="D3" s="36"/>
      <c r="E3" s="36"/>
      <c r="F3" s="36"/>
      <c r="G3" s="36"/>
      <c r="H3" s="36"/>
      <c r="I3" s="13"/>
      <c r="J3" s="13"/>
      <c r="K3" s="289" t="s">
        <v>74</v>
      </c>
      <c r="L3" s="289"/>
    </row>
    <row r="4" spans="1:12" ht="12.75" customHeight="1">
      <c r="A4" s="234" t="s">
        <v>144</v>
      </c>
      <c r="B4" s="235"/>
      <c r="C4" s="235"/>
      <c r="D4" s="235"/>
      <c r="E4" s="236"/>
      <c r="F4" s="240" t="s">
        <v>145</v>
      </c>
      <c r="G4" s="242" t="s">
        <v>146</v>
      </c>
      <c r="H4" s="243"/>
      <c r="I4" s="244"/>
      <c r="J4" s="242" t="s">
        <v>147</v>
      </c>
      <c r="K4" s="243"/>
      <c r="L4" s="244"/>
    </row>
    <row r="5" spans="1:12" ht="12.75">
      <c r="A5" s="237"/>
      <c r="B5" s="238"/>
      <c r="C5" s="238"/>
      <c r="D5" s="238"/>
      <c r="E5" s="239"/>
      <c r="F5" s="241"/>
      <c r="G5" s="128" t="s">
        <v>148</v>
      </c>
      <c r="H5" s="129" t="s">
        <v>149</v>
      </c>
      <c r="I5" s="130" t="s">
        <v>150</v>
      </c>
      <c r="J5" s="128" t="s">
        <v>148</v>
      </c>
      <c r="K5" s="129" t="s">
        <v>149</v>
      </c>
      <c r="L5" s="130" t="s">
        <v>150</v>
      </c>
    </row>
    <row r="6" spans="1:12" ht="12.75">
      <c r="A6" s="249">
        <v>1</v>
      </c>
      <c r="B6" s="250"/>
      <c r="C6" s="250"/>
      <c r="D6" s="250"/>
      <c r="E6" s="251"/>
      <c r="F6" s="124">
        <v>2</v>
      </c>
      <c r="G6" s="125">
        <v>3</v>
      </c>
      <c r="H6" s="126">
        <v>4</v>
      </c>
      <c r="I6" s="127" t="s">
        <v>0</v>
      </c>
      <c r="J6" s="125">
        <v>6</v>
      </c>
      <c r="K6" s="126">
        <v>7</v>
      </c>
      <c r="L6" s="127" t="s">
        <v>1</v>
      </c>
    </row>
    <row r="7" spans="1:12" ht="12.75" customHeight="1">
      <c r="A7" s="278" t="s">
        <v>207</v>
      </c>
      <c r="B7" s="290"/>
      <c r="C7" s="290"/>
      <c r="D7" s="290"/>
      <c r="E7" s="291"/>
      <c r="F7" s="9">
        <v>124</v>
      </c>
      <c r="G7" s="70">
        <f>SUM(G8:G15)</f>
        <v>95742554.85</v>
      </c>
      <c r="H7" s="71">
        <f>SUM(H8:H15)</f>
        <v>572087617.5099999</v>
      </c>
      <c r="I7" s="72">
        <f>G7+H7</f>
        <v>667830172.3599999</v>
      </c>
      <c r="J7" s="70">
        <f>SUM(J8:J15)</f>
        <v>93074513.41</v>
      </c>
      <c r="K7" s="71">
        <f>SUM(K8:K15)</f>
        <v>571188208.5700002</v>
      </c>
      <c r="L7" s="72">
        <f>J7+K7</f>
        <v>664262721.9800001</v>
      </c>
    </row>
    <row r="8" spans="1:12" ht="12.75" customHeight="1">
      <c r="A8" s="254" t="s">
        <v>208</v>
      </c>
      <c r="B8" s="255"/>
      <c r="C8" s="255"/>
      <c r="D8" s="255"/>
      <c r="E8" s="256"/>
      <c r="F8" s="10">
        <v>125</v>
      </c>
      <c r="G8" s="69">
        <v>95665527.01</v>
      </c>
      <c r="H8" s="73">
        <v>991621813.54</v>
      </c>
      <c r="I8" s="74">
        <f aca="true" t="shared" si="0" ref="I8:I71">G8+H8</f>
        <v>1087287340.55</v>
      </c>
      <c r="J8" s="69">
        <v>93581421.07</v>
      </c>
      <c r="K8" s="73">
        <v>968239063.6100001</v>
      </c>
      <c r="L8" s="74">
        <f aca="true" t="shared" si="1" ref="L8:L71">J8+K8</f>
        <v>1061820484.6800001</v>
      </c>
    </row>
    <row r="9" spans="1:12" ht="12.75" customHeight="1">
      <c r="A9" s="254" t="s">
        <v>209</v>
      </c>
      <c r="B9" s="255"/>
      <c r="C9" s="255"/>
      <c r="D9" s="255"/>
      <c r="E9" s="256"/>
      <c r="F9" s="10">
        <v>126</v>
      </c>
      <c r="G9" s="69"/>
      <c r="H9" s="73">
        <v>664116.42</v>
      </c>
      <c r="I9" s="74">
        <f t="shared" si="0"/>
        <v>664116.42</v>
      </c>
      <c r="J9" s="69"/>
      <c r="K9" s="73">
        <v>914184.95</v>
      </c>
      <c r="L9" s="74">
        <f t="shared" si="1"/>
        <v>914184.95</v>
      </c>
    </row>
    <row r="10" spans="1:12" ht="25.5" customHeight="1">
      <c r="A10" s="254" t="s">
        <v>210</v>
      </c>
      <c r="B10" s="255"/>
      <c r="C10" s="255"/>
      <c r="D10" s="255"/>
      <c r="E10" s="256"/>
      <c r="F10" s="10">
        <v>127</v>
      </c>
      <c r="G10" s="69"/>
      <c r="H10" s="73">
        <v>-26714948.95</v>
      </c>
      <c r="I10" s="74">
        <f t="shared" si="0"/>
        <v>-26714948.95</v>
      </c>
      <c r="J10" s="69"/>
      <c r="K10" s="73">
        <v>-26458700.96</v>
      </c>
      <c r="L10" s="74">
        <f t="shared" si="1"/>
        <v>-26458700.96</v>
      </c>
    </row>
    <row r="11" spans="1:12" ht="12.75" customHeight="1">
      <c r="A11" s="254" t="s">
        <v>211</v>
      </c>
      <c r="B11" s="255"/>
      <c r="C11" s="255"/>
      <c r="D11" s="255"/>
      <c r="E11" s="256"/>
      <c r="F11" s="10">
        <v>128</v>
      </c>
      <c r="G11" s="69">
        <v>-174751.12</v>
      </c>
      <c r="H11" s="73">
        <v>-145992299.28</v>
      </c>
      <c r="I11" s="74">
        <f t="shared" si="0"/>
        <v>-146167050.4</v>
      </c>
      <c r="J11" s="69">
        <v>-130820.76000000001</v>
      </c>
      <c r="K11" s="73">
        <v>-132632833.57999998</v>
      </c>
      <c r="L11" s="74">
        <f t="shared" si="1"/>
        <v>-132763654.33999999</v>
      </c>
    </row>
    <row r="12" spans="1:12" ht="12.75" customHeight="1">
      <c r="A12" s="254" t="s">
        <v>212</v>
      </c>
      <c r="B12" s="255"/>
      <c r="C12" s="255"/>
      <c r="D12" s="255"/>
      <c r="E12" s="256"/>
      <c r="F12" s="10">
        <v>129</v>
      </c>
      <c r="G12" s="69"/>
      <c r="H12" s="73">
        <v>-3572399.58</v>
      </c>
      <c r="I12" s="74">
        <f t="shared" si="0"/>
        <v>-3572399.58</v>
      </c>
      <c r="J12" s="69"/>
      <c r="K12" s="73">
        <v>-5070410.95</v>
      </c>
      <c r="L12" s="74">
        <f t="shared" si="1"/>
        <v>-5070410.95</v>
      </c>
    </row>
    <row r="13" spans="1:12" ht="12.75" customHeight="1">
      <c r="A13" s="254" t="s">
        <v>213</v>
      </c>
      <c r="B13" s="255"/>
      <c r="C13" s="255"/>
      <c r="D13" s="255"/>
      <c r="E13" s="256"/>
      <c r="F13" s="10">
        <v>130</v>
      </c>
      <c r="G13" s="69">
        <v>195325.08</v>
      </c>
      <c r="H13" s="73">
        <v>-362838066.46</v>
      </c>
      <c r="I13" s="74">
        <f t="shared" si="0"/>
        <v>-362642741.38</v>
      </c>
      <c r="J13" s="69">
        <v>-441509.3</v>
      </c>
      <c r="K13" s="73">
        <v>-288237836.45000005</v>
      </c>
      <c r="L13" s="74">
        <f t="shared" si="1"/>
        <v>-288679345.75000006</v>
      </c>
    </row>
    <row r="14" spans="1:12" ht="12.75" customHeight="1">
      <c r="A14" s="254" t="s">
        <v>214</v>
      </c>
      <c r="B14" s="255"/>
      <c r="C14" s="255"/>
      <c r="D14" s="255"/>
      <c r="E14" s="256"/>
      <c r="F14" s="10">
        <v>131</v>
      </c>
      <c r="G14" s="69">
        <v>56453.88</v>
      </c>
      <c r="H14" s="73">
        <v>118919401.82</v>
      </c>
      <c r="I14" s="74">
        <f t="shared" si="0"/>
        <v>118975855.69999999</v>
      </c>
      <c r="J14" s="69">
        <v>65422.4</v>
      </c>
      <c r="K14" s="73">
        <v>54434741.95</v>
      </c>
      <c r="L14" s="74">
        <f t="shared" si="1"/>
        <v>54500164.35</v>
      </c>
    </row>
    <row r="15" spans="1:12" ht="12.75" customHeight="1">
      <c r="A15" s="254" t="s">
        <v>215</v>
      </c>
      <c r="B15" s="255"/>
      <c r="C15" s="255"/>
      <c r="D15" s="255"/>
      <c r="E15" s="256"/>
      <c r="F15" s="10">
        <v>132</v>
      </c>
      <c r="G15" s="69"/>
      <c r="H15" s="73"/>
      <c r="I15" s="74">
        <f t="shared" si="0"/>
        <v>0</v>
      </c>
      <c r="J15" s="69"/>
      <c r="K15" s="73"/>
      <c r="L15" s="74">
        <f t="shared" si="1"/>
        <v>0</v>
      </c>
    </row>
    <row r="16" spans="1:12" ht="24.75" customHeight="1">
      <c r="A16" s="257" t="s">
        <v>216</v>
      </c>
      <c r="B16" s="255"/>
      <c r="C16" s="255"/>
      <c r="D16" s="255"/>
      <c r="E16" s="256"/>
      <c r="F16" s="10">
        <v>133</v>
      </c>
      <c r="G16" s="75">
        <f>G17+G18+G22+G23+G24+G28+G29</f>
        <v>29100886.889999997</v>
      </c>
      <c r="H16" s="76">
        <f>H17+H18+H22+H23+H24+H28+H29</f>
        <v>62522758.82</v>
      </c>
      <c r="I16" s="74">
        <f t="shared" si="0"/>
        <v>91623645.71</v>
      </c>
      <c r="J16" s="75">
        <f>J17+J18+J22+J23+J24+J28+J29</f>
        <v>34383007.35</v>
      </c>
      <c r="K16" s="76">
        <f>K17+K18+K22+K23+K24+K28+K29</f>
        <v>51798861.190000005</v>
      </c>
      <c r="L16" s="74">
        <f t="shared" si="1"/>
        <v>86181868.54</v>
      </c>
    </row>
    <row r="17" spans="1:12" ht="27" customHeight="1">
      <c r="A17" s="254" t="s">
        <v>217</v>
      </c>
      <c r="B17" s="255"/>
      <c r="C17" s="255"/>
      <c r="D17" s="255"/>
      <c r="E17" s="256"/>
      <c r="F17" s="10">
        <v>134</v>
      </c>
      <c r="G17" s="69"/>
      <c r="H17" s="73"/>
      <c r="I17" s="74">
        <f t="shared" si="0"/>
        <v>0</v>
      </c>
      <c r="J17" s="69"/>
      <c r="K17" s="73">
        <v>398520</v>
      </c>
      <c r="L17" s="74">
        <f t="shared" si="1"/>
        <v>398520</v>
      </c>
    </row>
    <row r="18" spans="1:12" ht="26.25" customHeight="1">
      <c r="A18" s="254" t="s">
        <v>218</v>
      </c>
      <c r="B18" s="255"/>
      <c r="C18" s="255"/>
      <c r="D18" s="255"/>
      <c r="E18" s="256"/>
      <c r="F18" s="10">
        <v>135</v>
      </c>
      <c r="G18" s="75">
        <f>SUM(G19:G21)</f>
        <v>1135.33</v>
      </c>
      <c r="H18" s="76">
        <f>SUM(H19:H21)</f>
        <v>3034232.21</v>
      </c>
      <c r="I18" s="74">
        <f t="shared" si="0"/>
        <v>3035367.54</v>
      </c>
      <c r="J18" s="75">
        <f>SUM(J19:J21)</f>
        <v>2316.03</v>
      </c>
      <c r="K18" s="76">
        <f>SUM(K19:K21)</f>
        <v>5595848.53</v>
      </c>
      <c r="L18" s="74">
        <f t="shared" si="1"/>
        <v>5598164.5600000005</v>
      </c>
    </row>
    <row r="19" spans="1:12" ht="12.75" customHeight="1">
      <c r="A19" s="254" t="s">
        <v>219</v>
      </c>
      <c r="B19" s="255"/>
      <c r="C19" s="255"/>
      <c r="D19" s="255"/>
      <c r="E19" s="256"/>
      <c r="F19" s="10">
        <v>136</v>
      </c>
      <c r="G19" s="69">
        <v>1135.33</v>
      </c>
      <c r="H19" s="73">
        <v>1601882.31</v>
      </c>
      <c r="I19" s="74">
        <f t="shared" si="0"/>
        <v>1603017.6400000001</v>
      </c>
      <c r="J19" s="69">
        <v>2316.03</v>
      </c>
      <c r="K19" s="73">
        <v>5595848.53</v>
      </c>
      <c r="L19" s="74">
        <f t="shared" si="1"/>
        <v>5598164.5600000005</v>
      </c>
    </row>
    <row r="20" spans="1:12" ht="24" customHeight="1">
      <c r="A20" s="254" t="s">
        <v>220</v>
      </c>
      <c r="B20" s="255"/>
      <c r="C20" s="255"/>
      <c r="D20" s="255"/>
      <c r="E20" s="256"/>
      <c r="F20" s="10">
        <v>137</v>
      </c>
      <c r="G20" s="69"/>
      <c r="H20" s="73">
        <v>1412349.9</v>
      </c>
      <c r="I20" s="74">
        <f t="shared" si="0"/>
        <v>1412349.9</v>
      </c>
      <c r="J20" s="69"/>
      <c r="K20" s="73"/>
      <c r="L20" s="74">
        <f t="shared" si="1"/>
        <v>0</v>
      </c>
    </row>
    <row r="21" spans="1:12" ht="12.75" customHeight="1">
      <c r="A21" s="254" t="s">
        <v>221</v>
      </c>
      <c r="B21" s="255"/>
      <c r="C21" s="255"/>
      <c r="D21" s="255"/>
      <c r="E21" s="256"/>
      <c r="F21" s="10">
        <v>138</v>
      </c>
      <c r="G21" s="69"/>
      <c r="H21" s="73">
        <v>20000</v>
      </c>
      <c r="I21" s="74">
        <f t="shared" si="0"/>
        <v>20000</v>
      </c>
      <c r="J21" s="69"/>
      <c r="K21" s="73"/>
      <c r="L21" s="74">
        <f t="shared" si="1"/>
        <v>0</v>
      </c>
    </row>
    <row r="22" spans="1:12" ht="12.75" customHeight="1">
      <c r="A22" s="254" t="s">
        <v>222</v>
      </c>
      <c r="B22" s="255"/>
      <c r="C22" s="255"/>
      <c r="D22" s="255"/>
      <c r="E22" s="256"/>
      <c r="F22" s="10">
        <v>139</v>
      </c>
      <c r="G22" s="69">
        <v>26255224.13</v>
      </c>
      <c r="H22" s="73">
        <v>37532771.78</v>
      </c>
      <c r="I22" s="74">
        <f t="shared" si="0"/>
        <v>63787995.91</v>
      </c>
      <c r="J22" s="69">
        <v>28461781.77</v>
      </c>
      <c r="K22" s="73">
        <v>36970516.48</v>
      </c>
      <c r="L22" s="74">
        <f t="shared" si="1"/>
        <v>65432298.25</v>
      </c>
    </row>
    <row r="23" spans="1:12" ht="24" customHeight="1">
      <c r="A23" s="254" t="s">
        <v>223</v>
      </c>
      <c r="B23" s="255"/>
      <c r="C23" s="255"/>
      <c r="D23" s="255"/>
      <c r="E23" s="256"/>
      <c r="F23" s="10">
        <v>140</v>
      </c>
      <c r="G23" s="69">
        <v>1731347.41</v>
      </c>
      <c r="H23" s="73">
        <v>2998023.5</v>
      </c>
      <c r="I23" s="74">
        <f t="shared" si="0"/>
        <v>4729370.91</v>
      </c>
      <c r="J23" s="69">
        <v>5270563.75</v>
      </c>
      <c r="K23" s="73">
        <v>6083471.66</v>
      </c>
      <c r="L23" s="74">
        <f t="shared" si="1"/>
        <v>11354035.41</v>
      </c>
    </row>
    <row r="24" spans="1:12" ht="23.25" customHeight="1">
      <c r="A24" s="254" t="s">
        <v>224</v>
      </c>
      <c r="B24" s="255"/>
      <c r="C24" s="255"/>
      <c r="D24" s="255"/>
      <c r="E24" s="256"/>
      <c r="F24" s="10">
        <v>141</v>
      </c>
      <c r="G24" s="75">
        <f>SUM(G25:G27)</f>
        <v>1111215.88</v>
      </c>
      <c r="H24" s="76">
        <f>SUM(H25:H27)</f>
        <v>526375.33</v>
      </c>
      <c r="I24" s="74">
        <f t="shared" si="0"/>
        <v>1637591.21</v>
      </c>
      <c r="J24" s="75">
        <f>SUM(J25:J27)</f>
        <v>646466.81</v>
      </c>
      <c r="K24" s="76">
        <f>SUM(K25:K27)</f>
        <v>900473.28</v>
      </c>
      <c r="L24" s="74">
        <f t="shared" si="1"/>
        <v>1546940.09</v>
      </c>
    </row>
    <row r="25" spans="1:12" ht="12.75" customHeight="1">
      <c r="A25" s="254" t="s">
        <v>225</v>
      </c>
      <c r="B25" s="255"/>
      <c r="C25" s="255"/>
      <c r="D25" s="255"/>
      <c r="E25" s="256"/>
      <c r="F25" s="10">
        <v>142</v>
      </c>
      <c r="G25" s="69">
        <v>435742.97</v>
      </c>
      <c r="H25" s="73">
        <v>499592.66</v>
      </c>
      <c r="I25" s="74">
        <f t="shared" si="0"/>
        <v>935335.6299999999</v>
      </c>
      <c r="J25" s="69">
        <v>277217.06</v>
      </c>
      <c r="K25" s="73">
        <v>298122.17</v>
      </c>
      <c r="L25" s="74">
        <f t="shared" si="1"/>
        <v>575339.23</v>
      </c>
    </row>
    <row r="26" spans="1:12" ht="12.75" customHeight="1">
      <c r="A26" s="254" t="s">
        <v>226</v>
      </c>
      <c r="B26" s="255"/>
      <c r="C26" s="255"/>
      <c r="D26" s="255"/>
      <c r="E26" s="256"/>
      <c r="F26" s="10">
        <v>143</v>
      </c>
      <c r="G26" s="69"/>
      <c r="H26" s="73">
        <v>26782.67</v>
      </c>
      <c r="I26" s="74">
        <f t="shared" si="0"/>
        <v>26782.67</v>
      </c>
      <c r="J26" s="69">
        <v>53711.39</v>
      </c>
      <c r="K26" s="73">
        <v>602351.11</v>
      </c>
      <c r="L26" s="74">
        <f t="shared" si="1"/>
        <v>656062.5</v>
      </c>
    </row>
    <row r="27" spans="1:12" ht="12.75" customHeight="1">
      <c r="A27" s="254" t="s">
        <v>227</v>
      </c>
      <c r="B27" s="255"/>
      <c r="C27" s="255"/>
      <c r="D27" s="255"/>
      <c r="E27" s="256"/>
      <c r="F27" s="10">
        <v>144</v>
      </c>
      <c r="G27" s="69">
        <v>675472.91</v>
      </c>
      <c r="H27" s="73"/>
      <c r="I27" s="74">
        <f t="shared" si="0"/>
        <v>675472.91</v>
      </c>
      <c r="J27" s="69">
        <v>315538.36</v>
      </c>
      <c r="K27" s="73"/>
      <c r="L27" s="74">
        <f t="shared" si="1"/>
        <v>315538.36</v>
      </c>
    </row>
    <row r="28" spans="1:12" ht="12.75" customHeight="1">
      <c r="A28" s="254" t="s">
        <v>228</v>
      </c>
      <c r="B28" s="255"/>
      <c r="C28" s="255"/>
      <c r="D28" s="255"/>
      <c r="E28" s="256"/>
      <c r="F28" s="10">
        <v>145</v>
      </c>
      <c r="G28" s="69"/>
      <c r="H28" s="73"/>
      <c r="I28" s="74">
        <f t="shared" si="0"/>
        <v>0</v>
      </c>
      <c r="J28" s="69"/>
      <c r="K28" s="73"/>
      <c r="L28" s="74">
        <f t="shared" si="1"/>
        <v>0</v>
      </c>
    </row>
    <row r="29" spans="1:12" ht="12.75" customHeight="1">
      <c r="A29" s="254" t="s">
        <v>229</v>
      </c>
      <c r="B29" s="255"/>
      <c r="C29" s="255"/>
      <c r="D29" s="255"/>
      <c r="E29" s="256"/>
      <c r="F29" s="10">
        <v>146</v>
      </c>
      <c r="G29" s="69">
        <v>1964.14</v>
      </c>
      <c r="H29" s="73">
        <v>18431356</v>
      </c>
      <c r="I29" s="74">
        <f t="shared" si="0"/>
        <v>18433320.14</v>
      </c>
      <c r="J29" s="69">
        <v>1878.99</v>
      </c>
      <c r="K29" s="73">
        <v>1850031.2400000002</v>
      </c>
      <c r="L29" s="74">
        <f t="shared" si="1"/>
        <v>1851910.2300000002</v>
      </c>
    </row>
    <row r="30" spans="1:12" ht="12.75" customHeight="1">
      <c r="A30" s="257" t="s">
        <v>230</v>
      </c>
      <c r="B30" s="255"/>
      <c r="C30" s="255"/>
      <c r="D30" s="255"/>
      <c r="E30" s="256"/>
      <c r="F30" s="10">
        <v>147</v>
      </c>
      <c r="G30" s="69">
        <v>30728.73</v>
      </c>
      <c r="H30" s="73">
        <v>12498419.92</v>
      </c>
      <c r="I30" s="74">
        <f t="shared" si="0"/>
        <v>12529148.65</v>
      </c>
      <c r="J30" s="69">
        <v>7736.81</v>
      </c>
      <c r="K30" s="73">
        <v>13563804.010000005</v>
      </c>
      <c r="L30" s="74">
        <f t="shared" si="1"/>
        <v>13571540.820000006</v>
      </c>
    </row>
    <row r="31" spans="1:12" ht="15" customHeight="1">
      <c r="A31" s="257" t="s">
        <v>231</v>
      </c>
      <c r="B31" s="255"/>
      <c r="C31" s="255"/>
      <c r="D31" s="255"/>
      <c r="E31" s="256"/>
      <c r="F31" s="10">
        <v>148</v>
      </c>
      <c r="G31" s="69">
        <v>70417.2</v>
      </c>
      <c r="H31" s="73">
        <v>3202870.73</v>
      </c>
      <c r="I31" s="74">
        <f t="shared" si="0"/>
        <v>3273287.93</v>
      </c>
      <c r="J31" s="69">
        <v>38616.69</v>
      </c>
      <c r="K31" s="73">
        <v>6386561.26</v>
      </c>
      <c r="L31" s="74">
        <f t="shared" si="1"/>
        <v>6425177.95</v>
      </c>
    </row>
    <row r="32" spans="1:12" ht="12.75" customHeight="1">
      <c r="A32" s="257" t="s">
        <v>232</v>
      </c>
      <c r="B32" s="255"/>
      <c r="C32" s="255"/>
      <c r="D32" s="255"/>
      <c r="E32" s="256"/>
      <c r="F32" s="10">
        <v>149</v>
      </c>
      <c r="G32" s="69">
        <v>191484.7</v>
      </c>
      <c r="H32" s="73">
        <v>40114179.26</v>
      </c>
      <c r="I32" s="74">
        <f t="shared" si="0"/>
        <v>40305663.96</v>
      </c>
      <c r="J32" s="69">
        <v>150177.36000000002</v>
      </c>
      <c r="K32" s="73">
        <v>55781217.9</v>
      </c>
      <c r="L32" s="74">
        <f t="shared" si="1"/>
        <v>55931395.26</v>
      </c>
    </row>
    <row r="33" spans="1:12" ht="12.75" customHeight="1">
      <c r="A33" s="257" t="s">
        <v>233</v>
      </c>
      <c r="B33" s="255"/>
      <c r="C33" s="255"/>
      <c r="D33" s="255"/>
      <c r="E33" s="256"/>
      <c r="F33" s="10">
        <v>150</v>
      </c>
      <c r="G33" s="75">
        <f>G34+G38</f>
        <v>-82013017.22</v>
      </c>
      <c r="H33" s="76">
        <f>H34+H38</f>
        <v>-350476192.32</v>
      </c>
      <c r="I33" s="74">
        <f t="shared" si="0"/>
        <v>-432489209.53999996</v>
      </c>
      <c r="J33" s="75">
        <f>J34+J38</f>
        <v>-75557403.94000001</v>
      </c>
      <c r="K33" s="76">
        <f>K34+K38</f>
        <v>-371917638.18</v>
      </c>
      <c r="L33" s="74">
        <f t="shared" si="1"/>
        <v>-447475042.12</v>
      </c>
    </row>
    <row r="34" spans="1:12" ht="12.75" customHeight="1">
      <c r="A34" s="254" t="s">
        <v>234</v>
      </c>
      <c r="B34" s="255"/>
      <c r="C34" s="255"/>
      <c r="D34" s="255"/>
      <c r="E34" s="256"/>
      <c r="F34" s="10">
        <v>151</v>
      </c>
      <c r="G34" s="75">
        <f>SUM(G35:G37)</f>
        <v>-84062725.5</v>
      </c>
      <c r="H34" s="76">
        <f>SUM(H35:H37)</f>
        <v>-332840744.13</v>
      </c>
      <c r="I34" s="74">
        <f t="shared" si="0"/>
        <v>-416903469.63</v>
      </c>
      <c r="J34" s="75">
        <f>SUM(J35:J37)</f>
        <v>-81426316.15</v>
      </c>
      <c r="K34" s="76">
        <f>SUM(K35:K37)</f>
        <v>-318856634.05</v>
      </c>
      <c r="L34" s="74">
        <f t="shared" si="1"/>
        <v>-400282950.20000005</v>
      </c>
    </row>
    <row r="35" spans="1:12" ht="12.75" customHeight="1">
      <c r="A35" s="254" t="s">
        <v>235</v>
      </c>
      <c r="B35" s="255"/>
      <c r="C35" s="255"/>
      <c r="D35" s="255"/>
      <c r="E35" s="256"/>
      <c r="F35" s="10">
        <v>152</v>
      </c>
      <c r="G35" s="69">
        <v>-84062725.5</v>
      </c>
      <c r="H35" s="73">
        <v>-352866771.9</v>
      </c>
      <c r="I35" s="74">
        <f t="shared" si="0"/>
        <v>-436929497.4</v>
      </c>
      <c r="J35" s="69">
        <v>-81426316.15</v>
      </c>
      <c r="K35" s="73">
        <v>-349653841.92</v>
      </c>
      <c r="L35" s="74">
        <f t="shared" si="1"/>
        <v>-431080158.07000005</v>
      </c>
    </row>
    <row r="36" spans="1:12" ht="12.75" customHeight="1">
      <c r="A36" s="254" t="s">
        <v>236</v>
      </c>
      <c r="B36" s="255"/>
      <c r="C36" s="255"/>
      <c r="D36" s="255"/>
      <c r="E36" s="256"/>
      <c r="F36" s="10">
        <v>153</v>
      </c>
      <c r="G36" s="69"/>
      <c r="H36" s="73">
        <v>-82526.7</v>
      </c>
      <c r="I36" s="74">
        <f t="shared" si="0"/>
        <v>-82526.7</v>
      </c>
      <c r="J36" s="69"/>
      <c r="K36" s="73">
        <v>169490.63</v>
      </c>
      <c r="L36" s="74">
        <f t="shared" si="1"/>
        <v>169490.63</v>
      </c>
    </row>
    <row r="37" spans="1:12" ht="12.75" customHeight="1">
      <c r="A37" s="254" t="s">
        <v>237</v>
      </c>
      <c r="B37" s="255"/>
      <c r="C37" s="255"/>
      <c r="D37" s="255"/>
      <c r="E37" s="256"/>
      <c r="F37" s="10">
        <v>154</v>
      </c>
      <c r="G37" s="69"/>
      <c r="H37" s="73">
        <v>20108554.47</v>
      </c>
      <c r="I37" s="74">
        <f t="shared" si="0"/>
        <v>20108554.47</v>
      </c>
      <c r="J37" s="69"/>
      <c r="K37" s="73">
        <v>30627717.24</v>
      </c>
      <c r="L37" s="74">
        <f t="shared" si="1"/>
        <v>30627717.24</v>
      </c>
    </row>
    <row r="38" spans="1:12" ht="12.75" customHeight="1">
      <c r="A38" s="254" t="s">
        <v>238</v>
      </c>
      <c r="B38" s="255"/>
      <c r="C38" s="255"/>
      <c r="D38" s="255"/>
      <c r="E38" s="256"/>
      <c r="F38" s="10">
        <v>155</v>
      </c>
      <c r="G38" s="75">
        <f>SUM(G39:G41)</f>
        <v>2049708.28</v>
      </c>
      <c r="H38" s="76">
        <f>SUM(H39:H41)</f>
        <v>-17635448.189999998</v>
      </c>
      <c r="I38" s="74">
        <f t="shared" si="0"/>
        <v>-15585739.909999998</v>
      </c>
      <c r="J38" s="75">
        <f>SUM(J39:J41)</f>
        <v>5868912.21</v>
      </c>
      <c r="K38" s="76">
        <f>SUM(K39:K41)</f>
        <v>-53061004.129999995</v>
      </c>
      <c r="L38" s="74">
        <f t="shared" si="1"/>
        <v>-47192091.919999994</v>
      </c>
    </row>
    <row r="39" spans="1:12" ht="12.75" customHeight="1">
      <c r="A39" s="254" t="s">
        <v>239</v>
      </c>
      <c r="B39" s="255"/>
      <c r="C39" s="255"/>
      <c r="D39" s="255"/>
      <c r="E39" s="256"/>
      <c r="F39" s="10">
        <v>156</v>
      </c>
      <c r="G39" s="69">
        <v>2049708.28</v>
      </c>
      <c r="H39" s="73">
        <v>-40467082.19</v>
      </c>
      <c r="I39" s="74">
        <f t="shared" si="0"/>
        <v>-38417373.91</v>
      </c>
      <c r="J39" s="69">
        <v>5868912.21</v>
      </c>
      <c r="K39" s="73">
        <v>-61190480.97</v>
      </c>
      <c r="L39" s="74">
        <f t="shared" si="1"/>
        <v>-55321568.76</v>
      </c>
    </row>
    <row r="40" spans="1:12" ht="12.75" customHeight="1">
      <c r="A40" s="254" t="s">
        <v>240</v>
      </c>
      <c r="B40" s="255"/>
      <c r="C40" s="255"/>
      <c r="D40" s="255"/>
      <c r="E40" s="256"/>
      <c r="F40" s="10">
        <v>157</v>
      </c>
      <c r="G40" s="69"/>
      <c r="H40" s="73"/>
      <c r="I40" s="74">
        <f t="shared" si="0"/>
        <v>0</v>
      </c>
      <c r="J40" s="69"/>
      <c r="K40" s="73"/>
      <c r="L40" s="74">
        <f t="shared" si="1"/>
        <v>0</v>
      </c>
    </row>
    <row r="41" spans="1:12" ht="12.75" customHeight="1">
      <c r="A41" s="254" t="s">
        <v>241</v>
      </c>
      <c r="B41" s="255"/>
      <c r="C41" s="255"/>
      <c r="D41" s="255"/>
      <c r="E41" s="256"/>
      <c r="F41" s="10">
        <v>158</v>
      </c>
      <c r="G41" s="69"/>
      <c r="H41" s="73">
        <v>22831634</v>
      </c>
      <c r="I41" s="74">
        <f t="shared" si="0"/>
        <v>22831634</v>
      </c>
      <c r="J41" s="69"/>
      <c r="K41" s="73">
        <v>8129476.84</v>
      </c>
      <c r="L41" s="74">
        <f t="shared" si="1"/>
        <v>8129476.84</v>
      </c>
    </row>
    <row r="42" spans="1:12" ht="26.25" customHeight="1">
      <c r="A42" s="257" t="s">
        <v>242</v>
      </c>
      <c r="B42" s="255"/>
      <c r="C42" s="255"/>
      <c r="D42" s="255"/>
      <c r="E42" s="256"/>
      <c r="F42" s="10">
        <v>159</v>
      </c>
      <c r="G42" s="75">
        <f>G43+G46</f>
        <v>-5669478.53</v>
      </c>
      <c r="H42" s="76">
        <f>H43+H46</f>
        <v>243391.56000000006</v>
      </c>
      <c r="I42" s="74">
        <f t="shared" si="0"/>
        <v>-5426086.970000001</v>
      </c>
      <c r="J42" s="75">
        <f>J43+J46</f>
        <v>-2306102.5500000003</v>
      </c>
      <c r="K42" s="76">
        <f>K43+K46</f>
        <v>6000000</v>
      </c>
      <c r="L42" s="74">
        <f t="shared" si="1"/>
        <v>3693897.4499999997</v>
      </c>
    </row>
    <row r="43" spans="1:12" ht="16.5" customHeight="1">
      <c r="A43" s="254" t="s">
        <v>243</v>
      </c>
      <c r="B43" s="255"/>
      <c r="C43" s="255"/>
      <c r="D43" s="255"/>
      <c r="E43" s="256"/>
      <c r="F43" s="10">
        <v>160</v>
      </c>
      <c r="G43" s="75">
        <f>SUM(G44:G45)</f>
        <v>-5669478.53</v>
      </c>
      <c r="H43" s="76">
        <f>SUM(H44:H45)</f>
        <v>0</v>
      </c>
      <c r="I43" s="74">
        <f t="shared" si="0"/>
        <v>-5669478.53</v>
      </c>
      <c r="J43" s="75">
        <f>SUM(J44:J45)</f>
        <v>-2306102.5500000003</v>
      </c>
      <c r="K43" s="76">
        <f>SUM(K44:K45)</f>
        <v>0</v>
      </c>
      <c r="L43" s="74">
        <f t="shared" si="1"/>
        <v>-2306102.5500000003</v>
      </c>
    </row>
    <row r="44" spans="1:12" ht="12.75" customHeight="1">
      <c r="A44" s="254" t="s">
        <v>244</v>
      </c>
      <c r="B44" s="255"/>
      <c r="C44" s="255"/>
      <c r="D44" s="255"/>
      <c r="E44" s="256"/>
      <c r="F44" s="10">
        <v>161</v>
      </c>
      <c r="G44" s="69">
        <v>-5744622.53</v>
      </c>
      <c r="H44" s="73"/>
      <c r="I44" s="74">
        <f t="shared" si="0"/>
        <v>-5744622.53</v>
      </c>
      <c r="J44" s="69">
        <v>-2296844.95</v>
      </c>
      <c r="K44" s="73"/>
      <c r="L44" s="74">
        <f t="shared" si="1"/>
        <v>-2296844.95</v>
      </c>
    </row>
    <row r="45" spans="1:12" ht="12.75" customHeight="1">
      <c r="A45" s="254" t="s">
        <v>245</v>
      </c>
      <c r="B45" s="255"/>
      <c r="C45" s="255"/>
      <c r="D45" s="255"/>
      <c r="E45" s="256"/>
      <c r="F45" s="10">
        <v>162</v>
      </c>
      <c r="G45" s="69">
        <v>75144</v>
      </c>
      <c r="H45" s="73"/>
      <c r="I45" s="74">
        <f t="shared" si="0"/>
        <v>75144</v>
      </c>
      <c r="J45" s="69">
        <v>-9257.6</v>
      </c>
      <c r="K45" s="73"/>
      <c r="L45" s="74">
        <f t="shared" si="1"/>
        <v>-9257.6</v>
      </c>
    </row>
    <row r="46" spans="1:12" ht="24.75" customHeight="1">
      <c r="A46" s="254" t="s">
        <v>246</v>
      </c>
      <c r="B46" s="255"/>
      <c r="C46" s="255"/>
      <c r="D46" s="255"/>
      <c r="E46" s="256"/>
      <c r="F46" s="10">
        <v>163</v>
      </c>
      <c r="G46" s="75">
        <f>SUM(G47:G49)</f>
        <v>0</v>
      </c>
      <c r="H46" s="76">
        <f>SUM(H47:H49)</f>
        <v>243391.56000000006</v>
      </c>
      <c r="I46" s="74">
        <f t="shared" si="0"/>
        <v>243391.56000000006</v>
      </c>
      <c r="J46" s="75">
        <f>SUM(J47:J49)</f>
        <v>0</v>
      </c>
      <c r="K46" s="76">
        <f>SUM(K47:K49)</f>
        <v>6000000</v>
      </c>
      <c r="L46" s="74">
        <f t="shared" si="1"/>
        <v>6000000</v>
      </c>
    </row>
    <row r="47" spans="1:12" ht="12.75" customHeight="1">
      <c r="A47" s="254" t="s">
        <v>239</v>
      </c>
      <c r="B47" s="255"/>
      <c r="C47" s="255"/>
      <c r="D47" s="255"/>
      <c r="E47" s="256"/>
      <c r="F47" s="10">
        <v>164</v>
      </c>
      <c r="G47" s="69"/>
      <c r="H47" s="73">
        <v>707477.92</v>
      </c>
      <c r="I47" s="74">
        <f t="shared" si="0"/>
        <v>707477.92</v>
      </c>
      <c r="J47" s="69"/>
      <c r="K47" s="73">
        <v>6000000</v>
      </c>
      <c r="L47" s="74">
        <f t="shared" si="1"/>
        <v>6000000</v>
      </c>
    </row>
    <row r="48" spans="1:12" ht="12.75" customHeight="1">
      <c r="A48" s="254" t="s">
        <v>240</v>
      </c>
      <c r="B48" s="255"/>
      <c r="C48" s="255"/>
      <c r="D48" s="255"/>
      <c r="E48" s="256"/>
      <c r="F48" s="10">
        <v>165</v>
      </c>
      <c r="G48" s="69"/>
      <c r="H48" s="73"/>
      <c r="I48" s="74">
        <f t="shared" si="0"/>
        <v>0</v>
      </c>
      <c r="J48" s="69"/>
      <c r="K48" s="73"/>
      <c r="L48" s="74">
        <f t="shared" si="1"/>
        <v>0</v>
      </c>
    </row>
    <row r="49" spans="1:12" ht="12.75" customHeight="1">
      <c r="A49" s="254" t="s">
        <v>241</v>
      </c>
      <c r="B49" s="255"/>
      <c r="C49" s="255"/>
      <c r="D49" s="255"/>
      <c r="E49" s="256"/>
      <c r="F49" s="10">
        <v>166</v>
      </c>
      <c r="G49" s="69"/>
      <c r="H49" s="73">
        <v>-464086.36</v>
      </c>
      <c r="I49" s="74">
        <f t="shared" si="0"/>
        <v>-464086.36</v>
      </c>
      <c r="J49" s="69"/>
      <c r="K49" s="73"/>
      <c r="L49" s="74">
        <f t="shared" si="1"/>
        <v>0</v>
      </c>
    </row>
    <row r="50" spans="1:12" ht="36" customHeight="1">
      <c r="A50" s="292" t="s">
        <v>247</v>
      </c>
      <c r="B50" s="272"/>
      <c r="C50" s="272"/>
      <c r="D50" s="272"/>
      <c r="E50" s="273"/>
      <c r="F50" s="10">
        <v>167</v>
      </c>
      <c r="G50" s="75">
        <f>SUM(G51:G53)</f>
        <v>1466209</v>
      </c>
      <c r="H50" s="76">
        <f>SUM(H51:H53)</f>
        <v>0</v>
      </c>
      <c r="I50" s="74">
        <f t="shared" si="0"/>
        <v>1466209</v>
      </c>
      <c r="J50" s="75">
        <f>SUM(J51:J53)</f>
        <v>1342657.74</v>
      </c>
      <c r="K50" s="76">
        <f>SUM(K51:K53)</f>
        <v>0</v>
      </c>
      <c r="L50" s="74">
        <f t="shared" si="1"/>
        <v>1342657.74</v>
      </c>
    </row>
    <row r="51" spans="1:12" ht="12.75" customHeight="1">
      <c r="A51" s="254" t="s">
        <v>248</v>
      </c>
      <c r="B51" s="255"/>
      <c r="C51" s="255"/>
      <c r="D51" s="255"/>
      <c r="E51" s="256"/>
      <c r="F51" s="10">
        <v>168</v>
      </c>
      <c r="G51" s="69">
        <v>1466209</v>
      </c>
      <c r="H51" s="73"/>
      <c r="I51" s="74">
        <f t="shared" si="0"/>
        <v>1466209</v>
      </c>
      <c r="J51" s="69">
        <v>1342657.74</v>
      </c>
      <c r="K51" s="73"/>
      <c r="L51" s="74">
        <f t="shared" si="1"/>
        <v>1342657.74</v>
      </c>
    </row>
    <row r="52" spans="1:12" ht="12.75" customHeight="1">
      <c r="A52" s="254" t="s">
        <v>249</v>
      </c>
      <c r="B52" s="255"/>
      <c r="C52" s="255"/>
      <c r="D52" s="255"/>
      <c r="E52" s="256"/>
      <c r="F52" s="10">
        <v>169</v>
      </c>
      <c r="G52" s="69"/>
      <c r="H52" s="73"/>
      <c r="I52" s="74">
        <f t="shared" si="0"/>
        <v>0</v>
      </c>
      <c r="J52" s="69"/>
      <c r="K52" s="73"/>
      <c r="L52" s="74">
        <f t="shared" si="1"/>
        <v>0</v>
      </c>
    </row>
    <row r="53" spans="1:12" ht="12.75" customHeight="1">
      <c r="A53" s="254" t="s">
        <v>250</v>
      </c>
      <c r="B53" s="255"/>
      <c r="C53" s="255"/>
      <c r="D53" s="255"/>
      <c r="E53" s="256"/>
      <c r="F53" s="10">
        <v>170</v>
      </c>
      <c r="G53" s="69"/>
      <c r="H53" s="73"/>
      <c r="I53" s="74">
        <f t="shared" si="0"/>
        <v>0</v>
      </c>
      <c r="J53" s="69"/>
      <c r="K53" s="73"/>
      <c r="L53" s="74">
        <f t="shared" si="1"/>
        <v>0</v>
      </c>
    </row>
    <row r="54" spans="1:12" ht="24.75" customHeight="1">
      <c r="A54" s="257" t="s">
        <v>251</v>
      </c>
      <c r="B54" s="255"/>
      <c r="C54" s="255"/>
      <c r="D54" s="255"/>
      <c r="E54" s="256"/>
      <c r="F54" s="10">
        <v>171</v>
      </c>
      <c r="G54" s="75">
        <f>SUM(G55:G56)</f>
        <v>0</v>
      </c>
      <c r="H54" s="76">
        <f>SUM(H55:H56)</f>
        <v>1799844.8</v>
      </c>
      <c r="I54" s="74">
        <f t="shared" si="0"/>
        <v>1799844.8</v>
      </c>
      <c r="J54" s="75">
        <f>SUM(J55:J56)</f>
        <v>0</v>
      </c>
      <c r="K54" s="76">
        <f>SUM(K55:K56)</f>
        <v>1154624.33</v>
      </c>
      <c r="L54" s="74">
        <f t="shared" si="1"/>
        <v>1154624.33</v>
      </c>
    </row>
    <row r="55" spans="1:12" ht="12.75" customHeight="1">
      <c r="A55" s="254" t="s">
        <v>252</v>
      </c>
      <c r="B55" s="255"/>
      <c r="C55" s="255"/>
      <c r="D55" s="255"/>
      <c r="E55" s="256"/>
      <c r="F55" s="10">
        <v>172</v>
      </c>
      <c r="G55" s="69"/>
      <c r="H55" s="73">
        <v>1880000</v>
      </c>
      <c r="I55" s="74">
        <f t="shared" si="0"/>
        <v>1880000</v>
      </c>
      <c r="J55" s="69"/>
      <c r="K55" s="73">
        <v>1100000</v>
      </c>
      <c r="L55" s="74">
        <f t="shared" si="1"/>
        <v>1100000</v>
      </c>
    </row>
    <row r="56" spans="1:12" ht="12.75" customHeight="1">
      <c r="A56" s="254" t="s">
        <v>253</v>
      </c>
      <c r="B56" s="255"/>
      <c r="C56" s="255"/>
      <c r="D56" s="255"/>
      <c r="E56" s="256"/>
      <c r="F56" s="10">
        <v>173</v>
      </c>
      <c r="G56" s="69"/>
      <c r="H56" s="73">
        <v>-80155.2</v>
      </c>
      <c r="I56" s="74">
        <f t="shared" si="0"/>
        <v>-80155.2</v>
      </c>
      <c r="J56" s="69"/>
      <c r="K56" s="73">
        <v>54624.33</v>
      </c>
      <c r="L56" s="74">
        <f t="shared" si="1"/>
        <v>54624.33</v>
      </c>
    </row>
    <row r="57" spans="1:12" ht="24.75" customHeight="1">
      <c r="A57" s="257" t="s">
        <v>254</v>
      </c>
      <c r="B57" s="255"/>
      <c r="C57" s="255"/>
      <c r="D57" s="255"/>
      <c r="E57" s="256"/>
      <c r="F57" s="10">
        <v>174</v>
      </c>
      <c r="G57" s="75">
        <f>G58+G62</f>
        <v>-29701753.84</v>
      </c>
      <c r="H57" s="76">
        <f>H58+H62</f>
        <v>-223969353.71</v>
      </c>
      <c r="I57" s="74">
        <f t="shared" si="0"/>
        <v>-253671107.55</v>
      </c>
      <c r="J57" s="75">
        <f>J58+J62</f>
        <v>-36365411.1</v>
      </c>
      <c r="K57" s="76">
        <f>K58+K62</f>
        <v>-222744891.16000003</v>
      </c>
      <c r="L57" s="74">
        <f t="shared" si="1"/>
        <v>-259110302.26000002</v>
      </c>
    </row>
    <row r="58" spans="1:12" ht="12.75" customHeight="1">
      <c r="A58" s="254" t="s">
        <v>255</v>
      </c>
      <c r="B58" s="255"/>
      <c r="C58" s="255"/>
      <c r="D58" s="255"/>
      <c r="E58" s="256"/>
      <c r="F58" s="10">
        <v>175</v>
      </c>
      <c r="G58" s="75">
        <f>SUM(G59:G61)</f>
        <v>-7992755.7</v>
      </c>
      <c r="H58" s="76">
        <f>SUM(H59:H61)</f>
        <v>-58028407.169999994</v>
      </c>
      <c r="I58" s="74">
        <f t="shared" si="0"/>
        <v>-66021162.87</v>
      </c>
      <c r="J58" s="75">
        <f>SUM(J59:J61)</f>
        <v>-7113172.82</v>
      </c>
      <c r="K58" s="76">
        <f>SUM(K59:K61)</f>
        <v>-66017837.52</v>
      </c>
      <c r="L58" s="74">
        <f t="shared" si="1"/>
        <v>-73131010.34</v>
      </c>
    </row>
    <row r="59" spans="1:12" ht="12.75" customHeight="1">
      <c r="A59" s="254" t="s">
        <v>256</v>
      </c>
      <c r="B59" s="255"/>
      <c r="C59" s="255"/>
      <c r="D59" s="255"/>
      <c r="E59" s="256"/>
      <c r="F59" s="10">
        <v>176</v>
      </c>
      <c r="G59" s="69">
        <v>-6308599</v>
      </c>
      <c r="H59" s="73">
        <v>-33682263.9</v>
      </c>
      <c r="I59" s="74">
        <f t="shared" si="0"/>
        <v>-39990862.9</v>
      </c>
      <c r="J59" s="69">
        <v>-5428809.17</v>
      </c>
      <c r="K59" s="73">
        <v>-38925741.89</v>
      </c>
      <c r="L59" s="74">
        <f t="shared" si="1"/>
        <v>-44354551.06</v>
      </c>
    </row>
    <row r="60" spans="1:12" ht="12.75" customHeight="1">
      <c r="A60" s="254" t="s">
        <v>257</v>
      </c>
      <c r="B60" s="255"/>
      <c r="C60" s="255"/>
      <c r="D60" s="255"/>
      <c r="E60" s="256"/>
      <c r="F60" s="10">
        <v>177</v>
      </c>
      <c r="G60" s="69">
        <v>-1684156.7</v>
      </c>
      <c r="H60" s="73">
        <v>-24073570.12</v>
      </c>
      <c r="I60" s="74">
        <f t="shared" si="0"/>
        <v>-25757726.82</v>
      </c>
      <c r="J60" s="69">
        <v>-1684363.65</v>
      </c>
      <c r="K60" s="73">
        <v>-26065997.37</v>
      </c>
      <c r="L60" s="74">
        <f t="shared" si="1"/>
        <v>-27750361.02</v>
      </c>
    </row>
    <row r="61" spans="1:12" ht="12.75" customHeight="1">
      <c r="A61" s="254" t="s">
        <v>258</v>
      </c>
      <c r="B61" s="255"/>
      <c r="C61" s="255"/>
      <c r="D61" s="255"/>
      <c r="E61" s="256"/>
      <c r="F61" s="10">
        <v>178</v>
      </c>
      <c r="G61" s="69"/>
      <c r="H61" s="73">
        <v>-272573.15</v>
      </c>
      <c r="I61" s="74">
        <f t="shared" si="0"/>
        <v>-272573.15</v>
      </c>
      <c r="J61" s="69">
        <v>0</v>
      </c>
      <c r="K61" s="73">
        <v>-1026098.26</v>
      </c>
      <c r="L61" s="74">
        <f t="shared" si="1"/>
        <v>-1026098.26</v>
      </c>
    </row>
    <row r="62" spans="1:12" ht="15" customHeight="1">
      <c r="A62" s="254" t="s">
        <v>259</v>
      </c>
      <c r="B62" s="255"/>
      <c r="C62" s="255"/>
      <c r="D62" s="255"/>
      <c r="E62" s="256"/>
      <c r="F62" s="10">
        <v>179</v>
      </c>
      <c r="G62" s="75">
        <f>SUM(G63:G65)</f>
        <v>-21708998.14</v>
      </c>
      <c r="H62" s="76">
        <f>SUM(H63:H65)</f>
        <v>-165940946.54000002</v>
      </c>
      <c r="I62" s="74">
        <f t="shared" si="0"/>
        <v>-187649944.68</v>
      </c>
      <c r="J62" s="75">
        <f>SUM(J63:J65)</f>
        <v>-29252238.28</v>
      </c>
      <c r="K62" s="76">
        <f>SUM(K63:K65)</f>
        <v>-156727053.64000002</v>
      </c>
      <c r="L62" s="74">
        <f t="shared" si="1"/>
        <v>-185979291.92000002</v>
      </c>
    </row>
    <row r="63" spans="1:12" ht="12.75" customHeight="1">
      <c r="A63" s="254" t="s">
        <v>260</v>
      </c>
      <c r="B63" s="255"/>
      <c r="C63" s="255"/>
      <c r="D63" s="255"/>
      <c r="E63" s="256"/>
      <c r="F63" s="10">
        <v>180</v>
      </c>
      <c r="G63" s="69">
        <v>-478429.81</v>
      </c>
      <c r="H63" s="73">
        <v>-13410529.67</v>
      </c>
      <c r="I63" s="74">
        <f t="shared" si="0"/>
        <v>-13888959.48</v>
      </c>
      <c r="J63" s="69">
        <v>-559740.72</v>
      </c>
      <c r="K63" s="73">
        <v>-14241611.31</v>
      </c>
      <c r="L63" s="74">
        <f t="shared" si="1"/>
        <v>-14801352.030000001</v>
      </c>
    </row>
    <row r="64" spans="1:12" ht="12.75" customHeight="1">
      <c r="A64" s="254" t="s">
        <v>261</v>
      </c>
      <c r="B64" s="255"/>
      <c r="C64" s="255"/>
      <c r="D64" s="255"/>
      <c r="E64" s="256"/>
      <c r="F64" s="10">
        <v>181</v>
      </c>
      <c r="G64" s="69">
        <v>-10792862.37</v>
      </c>
      <c r="H64" s="73">
        <v>-93952665.81</v>
      </c>
      <c r="I64" s="74">
        <f t="shared" si="0"/>
        <v>-104745528.18</v>
      </c>
      <c r="J64" s="69">
        <v>-11221709.79</v>
      </c>
      <c r="K64" s="73">
        <v>-93624165.48</v>
      </c>
      <c r="L64" s="74">
        <f t="shared" si="1"/>
        <v>-104845875.27000001</v>
      </c>
    </row>
    <row r="65" spans="1:12" ht="12.75" customHeight="1">
      <c r="A65" s="254" t="s">
        <v>262</v>
      </c>
      <c r="B65" s="255"/>
      <c r="C65" s="255"/>
      <c r="D65" s="255"/>
      <c r="E65" s="256"/>
      <c r="F65" s="10">
        <v>182</v>
      </c>
      <c r="G65" s="69">
        <v>-10437705.96</v>
      </c>
      <c r="H65" s="73">
        <v>-58577751.06</v>
      </c>
      <c r="I65" s="74">
        <f t="shared" si="0"/>
        <v>-69015457.02000001</v>
      </c>
      <c r="J65" s="69">
        <v>-17470787.77</v>
      </c>
      <c r="K65" s="73">
        <v>-48861276.85</v>
      </c>
      <c r="L65" s="74">
        <f t="shared" si="1"/>
        <v>-66332064.620000005</v>
      </c>
    </row>
    <row r="66" spans="1:12" ht="12.75" customHeight="1">
      <c r="A66" s="257" t="s">
        <v>263</v>
      </c>
      <c r="B66" s="255"/>
      <c r="C66" s="255"/>
      <c r="D66" s="255"/>
      <c r="E66" s="256"/>
      <c r="F66" s="10">
        <v>183</v>
      </c>
      <c r="G66" s="75">
        <f>SUM(G67:G73)</f>
        <v>-581574.79</v>
      </c>
      <c r="H66" s="76">
        <f>SUM(H67:H73)</f>
        <v>-17493088.549999997</v>
      </c>
      <c r="I66" s="74">
        <f t="shared" si="0"/>
        <v>-18074663.339999996</v>
      </c>
      <c r="J66" s="75">
        <f>SUM(J67:J73)</f>
        <v>-3847736.2800000003</v>
      </c>
      <c r="K66" s="76">
        <f>SUM(K67:K73)</f>
        <v>-16992587.27</v>
      </c>
      <c r="L66" s="74">
        <f t="shared" si="1"/>
        <v>-20840323.55</v>
      </c>
    </row>
    <row r="67" spans="1:12" ht="24.75" customHeight="1">
      <c r="A67" s="254" t="s">
        <v>264</v>
      </c>
      <c r="B67" s="255"/>
      <c r="C67" s="255"/>
      <c r="D67" s="255"/>
      <c r="E67" s="256"/>
      <c r="F67" s="10">
        <v>184</v>
      </c>
      <c r="G67" s="69"/>
      <c r="H67" s="73">
        <v>-171532.32</v>
      </c>
      <c r="I67" s="74">
        <f t="shared" si="0"/>
        <v>-171532.32</v>
      </c>
      <c r="J67" s="69"/>
      <c r="K67" s="73"/>
      <c r="L67" s="74">
        <f t="shared" si="1"/>
        <v>0</v>
      </c>
    </row>
    <row r="68" spans="1:12" ht="12.75" customHeight="1">
      <c r="A68" s="254" t="s">
        <v>265</v>
      </c>
      <c r="B68" s="255"/>
      <c r="C68" s="255"/>
      <c r="D68" s="255"/>
      <c r="E68" s="256"/>
      <c r="F68" s="10">
        <v>185</v>
      </c>
      <c r="G68" s="69"/>
      <c r="H68" s="73">
        <v>-663.96</v>
      </c>
      <c r="I68" s="74">
        <f t="shared" si="0"/>
        <v>-663.96</v>
      </c>
      <c r="J68" s="69">
        <v>-6956.7</v>
      </c>
      <c r="K68" s="73"/>
      <c r="L68" s="74">
        <f t="shared" si="1"/>
        <v>-6956.7</v>
      </c>
    </row>
    <row r="69" spans="1:12" ht="12.75" customHeight="1">
      <c r="A69" s="254" t="s">
        <v>266</v>
      </c>
      <c r="B69" s="255"/>
      <c r="C69" s="255"/>
      <c r="D69" s="255"/>
      <c r="E69" s="256"/>
      <c r="F69" s="10">
        <v>186</v>
      </c>
      <c r="G69" s="69"/>
      <c r="H69" s="73"/>
      <c r="I69" s="74">
        <f t="shared" si="0"/>
        <v>0</v>
      </c>
      <c r="J69" s="69"/>
      <c r="K69" s="73">
        <v>-124730.81</v>
      </c>
      <c r="L69" s="74">
        <f t="shared" si="1"/>
        <v>-124730.81</v>
      </c>
    </row>
    <row r="70" spans="1:12" ht="15.75" customHeight="1">
      <c r="A70" s="254" t="s">
        <v>267</v>
      </c>
      <c r="B70" s="255"/>
      <c r="C70" s="255"/>
      <c r="D70" s="255"/>
      <c r="E70" s="256"/>
      <c r="F70" s="10">
        <v>187</v>
      </c>
      <c r="G70" s="69"/>
      <c r="H70" s="73">
        <v>-1672918.78</v>
      </c>
      <c r="I70" s="74">
        <f t="shared" si="0"/>
        <v>-1672918.78</v>
      </c>
      <c r="J70" s="69">
        <v>-999.93</v>
      </c>
      <c r="K70" s="73">
        <v>-8499</v>
      </c>
      <c r="L70" s="74">
        <f t="shared" si="1"/>
        <v>-9498.93</v>
      </c>
    </row>
    <row r="71" spans="1:12" ht="16.5" customHeight="1">
      <c r="A71" s="254" t="s">
        <v>268</v>
      </c>
      <c r="B71" s="255"/>
      <c r="C71" s="255"/>
      <c r="D71" s="255"/>
      <c r="E71" s="256"/>
      <c r="F71" s="10">
        <v>188</v>
      </c>
      <c r="G71" s="69">
        <v>-123350</v>
      </c>
      <c r="H71" s="73">
        <v>-77930</v>
      </c>
      <c r="I71" s="74">
        <f t="shared" si="0"/>
        <v>-201280</v>
      </c>
      <c r="J71" s="69">
        <v>-264334.47</v>
      </c>
      <c r="K71" s="73">
        <v>-321134.69</v>
      </c>
      <c r="L71" s="74">
        <f t="shared" si="1"/>
        <v>-585469.1599999999</v>
      </c>
    </row>
    <row r="72" spans="1:12" ht="12.75" customHeight="1">
      <c r="A72" s="254" t="s">
        <v>269</v>
      </c>
      <c r="B72" s="255"/>
      <c r="C72" s="255"/>
      <c r="D72" s="255"/>
      <c r="E72" s="256"/>
      <c r="F72" s="10">
        <v>189</v>
      </c>
      <c r="G72" s="69">
        <v>-329580.1</v>
      </c>
      <c r="H72" s="73">
        <v>-6386186.64</v>
      </c>
      <c r="I72" s="74">
        <f aca="true" t="shared" si="2" ref="I72:I99">G72+H72</f>
        <v>-6715766.739999999</v>
      </c>
      <c r="J72" s="69">
        <v>-3346208.56</v>
      </c>
      <c r="K72" s="73">
        <v>-479181.600000001</v>
      </c>
      <c r="L72" s="74">
        <f aca="true" t="shared" si="3" ref="L72:L99">J72+K72</f>
        <v>-3825390.160000001</v>
      </c>
    </row>
    <row r="73" spans="1:12" ht="12.75" customHeight="1">
      <c r="A73" s="254" t="s">
        <v>270</v>
      </c>
      <c r="B73" s="255"/>
      <c r="C73" s="255"/>
      <c r="D73" s="255"/>
      <c r="E73" s="256"/>
      <c r="F73" s="10">
        <v>190</v>
      </c>
      <c r="G73" s="69">
        <v>-128644.69</v>
      </c>
      <c r="H73" s="73">
        <v>-9183856.85</v>
      </c>
      <c r="I73" s="74">
        <f t="shared" si="2"/>
        <v>-9312501.54</v>
      </c>
      <c r="J73" s="69">
        <v>-229236.62</v>
      </c>
      <c r="K73" s="73">
        <v>-16059041.17</v>
      </c>
      <c r="L73" s="74">
        <f t="shared" si="3"/>
        <v>-16288277.79</v>
      </c>
    </row>
    <row r="74" spans="1:12" ht="17.25" customHeight="1">
      <c r="A74" s="257" t="s">
        <v>271</v>
      </c>
      <c r="B74" s="255"/>
      <c r="C74" s="255"/>
      <c r="D74" s="255"/>
      <c r="E74" s="256"/>
      <c r="F74" s="10">
        <v>191</v>
      </c>
      <c r="G74" s="75">
        <f>SUM(G75:G76)</f>
        <v>-5737</v>
      </c>
      <c r="H74" s="76">
        <f>SUM(H75:H76)</f>
        <v>-19507411.240000002</v>
      </c>
      <c r="I74" s="74">
        <f t="shared" si="2"/>
        <v>-19513148.240000002</v>
      </c>
      <c r="J74" s="75">
        <f>SUM(J75:J76)</f>
        <v>-86718.99</v>
      </c>
      <c r="K74" s="76">
        <f>SUM(K75:K76)</f>
        <v>-23411669.69</v>
      </c>
      <c r="L74" s="74">
        <f t="shared" si="3"/>
        <v>-23498388.68</v>
      </c>
    </row>
    <row r="75" spans="1:12" ht="12.75" customHeight="1">
      <c r="A75" s="254" t="s">
        <v>272</v>
      </c>
      <c r="B75" s="255"/>
      <c r="C75" s="255"/>
      <c r="D75" s="255"/>
      <c r="E75" s="256"/>
      <c r="F75" s="10">
        <v>192</v>
      </c>
      <c r="G75" s="69"/>
      <c r="H75" s="73">
        <v>-967339.67</v>
      </c>
      <c r="I75" s="74">
        <f t="shared" si="2"/>
        <v>-967339.67</v>
      </c>
      <c r="J75" s="69"/>
      <c r="K75" s="73">
        <v>-1236118.34</v>
      </c>
      <c r="L75" s="74">
        <f t="shared" si="3"/>
        <v>-1236118.34</v>
      </c>
    </row>
    <row r="76" spans="1:12" ht="12.75" customHeight="1">
      <c r="A76" s="254" t="s">
        <v>273</v>
      </c>
      <c r="B76" s="255"/>
      <c r="C76" s="255"/>
      <c r="D76" s="255"/>
      <c r="E76" s="256"/>
      <c r="F76" s="10">
        <v>193</v>
      </c>
      <c r="G76" s="69">
        <v>-5737</v>
      </c>
      <c r="H76" s="73">
        <v>-18540071.57</v>
      </c>
      <c r="I76" s="74">
        <f t="shared" si="2"/>
        <v>-18545808.57</v>
      </c>
      <c r="J76" s="69">
        <v>-86718.99</v>
      </c>
      <c r="K76" s="73">
        <v>-22175551.35</v>
      </c>
      <c r="L76" s="74">
        <f t="shared" si="3"/>
        <v>-22262270.34</v>
      </c>
    </row>
    <row r="77" spans="1:12" ht="12.75" customHeight="1">
      <c r="A77" s="257" t="s">
        <v>274</v>
      </c>
      <c r="B77" s="255"/>
      <c r="C77" s="255"/>
      <c r="D77" s="255"/>
      <c r="E77" s="256"/>
      <c r="F77" s="10">
        <v>194</v>
      </c>
      <c r="G77" s="69">
        <v>-5587.76</v>
      </c>
      <c r="H77" s="73">
        <v>-31765529.16</v>
      </c>
      <c r="I77" s="74">
        <f t="shared" si="2"/>
        <v>-31771116.92</v>
      </c>
      <c r="J77" s="69"/>
      <c r="K77" s="73">
        <v>-32010257.01</v>
      </c>
      <c r="L77" s="74">
        <f t="shared" si="3"/>
        <v>-32010257.01</v>
      </c>
    </row>
    <row r="78" spans="1:12" ht="42.75" customHeight="1">
      <c r="A78" s="257" t="s">
        <v>275</v>
      </c>
      <c r="B78" s="258"/>
      <c r="C78" s="258"/>
      <c r="D78" s="258"/>
      <c r="E78" s="259"/>
      <c r="F78" s="10">
        <v>195</v>
      </c>
      <c r="G78" s="75">
        <f>G7+G16+G30+G31+G32+G33+G42+G50+G54+G57+G66+G74+G77</f>
        <v>8625132.230000006</v>
      </c>
      <c r="H78" s="76">
        <f>H7+H16+H30+H31+H32+H33+H42+H50+H54+H57+H66+H74+H77</f>
        <v>49257507.619999915</v>
      </c>
      <c r="I78" s="74">
        <f t="shared" si="2"/>
        <v>57882639.84999992</v>
      </c>
      <c r="J78" s="75">
        <f>J7+J16+J30+J31+J32+J33+J42+J50+J54+J57+J66+J74+J77</f>
        <v>10833336.49999998</v>
      </c>
      <c r="K78" s="76">
        <f>K7+K16+K30+K31+K32+K33+K42+K50+K54+K57+K66+K74+K77</f>
        <v>38796233.95000014</v>
      </c>
      <c r="L78" s="74">
        <f t="shared" si="3"/>
        <v>49629570.450000115</v>
      </c>
    </row>
    <row r="79" spans="1:12" ht="12.75" customHeight="1">
      <c r="A79" s="257" t="s">
        <v>276</v>
      </c>
      <c r="B79" s="255"/>
      <c r="C79" s="255"/>
      <c r="D79" s="255"/>
      <c r="E79" s="256"/>
      <c r="F79" s="10">
        <v>196</v>
      </c>
      <c r="G79" s="75">
        <f>SUM(G80:G81)</f>
        <v>-1281244</v>
      </c>
      <c r="H79" s="76">
        <f>SUM(H80:H81)</f>
        <v>-6188846.04</v>
      </c>
      <c r="I79" s="74">
        <f t="shared" si="2"/>
        <v>-7470090.04</v>
      </c>
      <c r="J79" s="75">
        <f>SUM(J80:J81)</f>
        <v>-1791648.28</v>
      </c>
      <c r="K79" s="76">
        <f>SUM(K80:K81)</f>
        <v>-6347795.69</v>
      </c>
      <c r="L79" s="74">
        <f t="shared" si="3"/>
        <v>-8139443.970000001</v>
      </c>
    </row>
    <row r="80" spans="1:12" ht="12.75" customHeight="1">
      <c r="A80" s="254" t="s">
        <v>277</v>
      </c>
      <c r="B80" s="255"/>
      <c r="C80" s="255"/>
      <c r="D80" s="255"/>
      <c r="E80" s="256"/>
      <c r="F80" s="10">
        <v>197</v>
      </c>
      <c r="G80" s="69">
        <v>-1281244</v>
      </c>
      <c r="H80" s="73">
        <v>-6188844.69</v>
      </c>
      <c r="I80" s="74">
        <f t="shared" si="2"/>
        <v>-7470088.69</v>
      </c>
      <c r="J80" s="69">
        <v>-1791648.28</v>
      </c>
      <c r="K80" s="73">
        <v>-6347795.69</v>
      </c>
      <c r="L80" s="74">
        <f t="shared" si="3"/>
        <v>-8139443.970000001</v>
      </c>
    </row>
    <row r="81" spans="1:12" ht="12.75" customHeight="1">
      <c r="A81" s="254" t="s">
        <v>278</v>
      </c>
      <c r="B81" s="255"/>
      <c r="C81" s="255"/>
      <c r="D81" s="255"/>
      <c r="E81" s="256"/>
      <c r="F81" s="10">
        <v>198</v>
      </c>
      <c r="G81" s="69"/>
      <c r="H81" s="73">
        <v>-1.35</v>
      </c>
      <c r="I81" s="74">
        <f t="shared" si="2"/>
        <v>-1.35</v>
      </c>
      <c r="J81" s="69"/>
      <c r="K81" s="73"/>
      <c r="L81" s="74">
        <f t="shared" si="3"/>
        <v>0</v>
      </c>
    </row>
    <row r="82" spans="1:12" ht="24" customHeight="1">
      <c r="A82" s="257" t="s">
        <v>279</v>
      </c>
      <c r="B82" s="255"/>
      <c r="C82" s="255"/>
      <c r="D82" s="255"/>
      <c r="E82" s="256"/>
      <c r="F82" s="10">
        <v>199</v>
      </c>
      <c r="G82" s="75">
        <f>G78+G79</f>
        <v>7343888.230000006</v>
      </c>
      <c r="H82" s="76">
        <f>H78+H79</f>
        <v>43068661.579999916</v>
      </c>
      <c r="I82" s="74">
        <f t="shared" si="2"/>
        <v>50412549.80999992</v>
      </c>
      <c r="J82" s="75">
        <f>J78+J79</f>
        <v>9041688.21999998</v>
      </c>
      <c r="K82" s="76">
        <f>K78+K79</f>
        <v>32448438.260000136</v>
      </c>
      <c r="L82" s="74">
        <f>J82+K82</f>
        <v>41490126.480000116</v>
      </c>
    </row>
    <row r="83" spans="1:12" ht="12.75" customHeight="1">
      <c r="A83" s="257" t="s">
        <v>202</v>
      </c>
      <c r="B83" s="258"/>
      <c r="C83" s="258"/>
      <c r="D83" s="258"/>
      <c r="E83" s="259"/>
      <c r="F83" s="10">
        <v>200</v>
      </c>
      <c r="G83" s="69">
        <v>6959180.71</v>
      </c>
      <c r="H83" s="73">
        <v>41677580.88</v>
      </c>
      <c r="I83" s="74">
        <f t="shared" si="2"/>
        <v>48636761.59</v>
      </c>
      <c r="J83" s="69">
        <v>8846777.49000003</v>
      </c>
      <c r="K83" s="73">
        <v>31440264.594651</v>
      </c>
      <c r="L83" s="74">
        <f t="shared" si="3"/>
        <v>40287042.08465103</v>
      </c>
    </row>
    <row r="84" spans="1:12" ht="12.75" customHeight="1">
      <c r="A84" s="257" t="s">
        <v>203</v>
      </c>
      <c r="B84" s="258"/>
      <c r="C84" s="258"/>
      <c r="D84" s="258"/>
      <c r="E84" s="259"/>
      <c r="F84" s="10">
        <v>201</v>
      </c>
      <c r="G84" s="69">
        <v>384707</v>
      </c>
      <c r="H84" s="73">
        <v>1391081.37</v>
      </c>
      <c r="I84" s="74">
        <f t="shared" si="2"/>
        <v>1775788.37</v>
      </c>
      <c r="J84" s="69">
        <v>194911.73</v>
      </c>
      <c r="K84" s="73">
        <v>1008173.665349</v>
      </c>
      <c r="L84" s="74">
        <f t="shared" si="3"/>
        <v>1203085.395349</v>
      </c>
    </row>
    <row r="85" spans="1:12" ht="12.75" customHeight="1">
      <c r="A85" s="257" t="s">
        <v>280</v>
      </c>
      <c r="B85" s="258"/>
      <c r="C85" s="258"/>
      <c r="D85" s="258"/>
      <c r="E85" s="258"/>
      <c r="F85" s="10">
        <v>202</v>
      </c>
      <c r="G85" s="69">
        <f>G7+G16+G30+G31+G32</f>
        <v>125136072.37</v>
      </c>
      <c r="H85" s="80">
        <f>H7+H16+H30+H31+H32</f>
        <v>690425846.2399999</v>
      </c>
      <c r="I85" s="81">
        <f t="shared" si="2"/>
        <v>815561918.6099999</v>
      </c>
      <c r="J85" s="69">
        <v>127654051.61999999</v>
      </c>
      <c r="K85" s="80">
        <v>698718652.9300002</v>
      </c>
      <c r="L85" s="81">
        <f t="shared" si="3"/>
        <v>826372704.5500002</v>
      </c>
    </row>
    <row r="86" spans="1:12" ht="12.75" customHeight="1">
      <c r="A86" s="257" t="s">
        <v>281</v>
      </c>
      <c r="B86" s="258"/>
      <c r="C86" s="258"/>
      <c r="D86" s="258"/>
      <c r="E86" s="258"/>
      <c r="F86" s="10">
        <v>203</v>
      </c>
      <c r="G86" s="82">
        <f>G33+G42+G50+G54+G57+G66+G74+G77+G79</f>
        <v>-117792184.14000002</v>
      </c>
      <c r="H86" s="73">
        <f>H33+H42+H50+H54+H57+H66+H74+H77+H79</f>
        <v>-647357184.6599998</v>
      </c>
      <c r="I86" s="81">
        <f t="shared" si="2"/>
        <v>-765149368.7999998</v>
      </c>
      <c r="J86" s="82">
        <v>-118612363.40000002</v>
      </c>
      <c r="K86" s="73">
        <v>-666270214.6700001</v>
      </c>
      <c r="L86" s="81">
        <f t="shared" si="3"/>
        <v>-784882578.07</v>
      </c>
    </row>
    <row r="87" spans="1:12" ht="12.75" customHeight="1">
      <c r="A87" s="257" t="s">
        <v>282</v>
      </c>
      <c r="B87" s="255"/>
      <c r="C87" s="255"/>
      <c r="D87" s="255"/>
      <c r="E87" s="255"/>
      <c r="F87" s="10">
        <v>204</v>
      </c>
      <c r="G87" s="75">
        <f>SUM(G88:G94)-G95</f>
        <v>1916759</v>
      </c>
      <c r="H87" s="76">
        <f>SUM(H88:H94)-H95</f>
        <v>4563377</v>
      </c>
      <c r="I87" s="74">
        <f t="shared" si="2"/>
        <v>6480136</v>
      </c>
      <c r="J87" s="75">
        <f>SUM(J88:J94)-J95</f>
        <v>4227115</v>
      </c>
      <c r="K87" s="76">
        <f>SUM(K88:K94)-K95</f>
        <v>2652078</v>
      </c>
      <c r="L87" s="74">
        <f t="shared" si="3"/>
        <v>6879193</v>
      </c>
    </row>
    <row r="88" spans="1:12" ht="25.5" customHeight="1">
      <c r="A88" s="254" t="s">
        <v>283</v>
      </c>
      <c r="B88" s="255"/>
      <c r="C88" s="255"/>
      <c r="D88" s="255"/>
      <c r="E88" s="255"/>
      <c r="F88" s="10">
        <v>205</v>
      </c>
      <c r="G88" s="69"/>
      <c r="H88" s="73"/>
      <c r="I88" s="74">
        <f t="shared" si="2"/>
        <v>0</v>
      </c>
      <c r="J88" s="69"/>
      <c r="K88" s="73">
        <v>10785</v>
      </c>
      <c r="L88" s="74">
        <f t="shared" si="3"/>
        <v>10785</v>
      </c>
    </row>
    <row r="89" spans="1:12" ht="23.25" customHeight="1">
      <c r="A89" s="254" t="s">
        <v>284</v>
      </c>
      <c r="B89" s="255"/>
      <c r="C89" s="255"/>
      <c r="D89" s="255"/>
      <c r="E89" s="255"/>
      <c r="F89" s="10">
        <v>206</v>
      </c>
      <c r="G89" s="69">
        <v>1916759</v>
      </c>
      <c r="H89" s="73">
        <v>6165199</v>
      </c>
      <c r="I89" s="74">
        <f t="shared" si="2"/>
        <v>8081958</v>
      </c>
      <c r="J89" s="69">
        <v>4227115</v>
      </c>
      <c r="K89" s="73">
        <v>3969569</v>
      </c>
      <c r="L89" s="74">
        <f t="shared" si="3"/>
        <v>8196684</v>
      </c>
    </row>
    <row r="90" spans="1:12" ht="24.75" customHeight="1">
      <c r="A90" s="254" t="s">
        <v>285</v>
      </c>
      <c r="B90" s="255"/>
      <c r="C90" s="255"/>
      <c r="D90" s="255"/>
      <c r="E90" s="255"/>
      <c r="F90" s="10">
        <v>207</v>
      </c>
      <c r="G90" s="69"/>
      <c r="H90" s="73">
        <v>-1694081</v>
      </c>
      <c r="I90" s="74">
        <f t="shared" si="2"/>
        <v>-1694081</v>
      </c>
      <c r="J90" s="69"/>
      <c r="K90" s="73">
        <v>-1328276</v>
      </c>
      <c r="L90" s="74">
        <f t="shared" si="3"/>
        <v>-1328276</v>
      </c>
    </row>
    <row r="91" spans="1:12" ht="24.75" customHeight="1">
      <c r="A91" s="254" t="s">
        <v>286</v>
      </c>
      <c r="B91" s="255"/>
      <c r="C91" s="255"/>
      <c r="D91" s="255"/>
      <c r="E91" s="255"/>
      <c r="F91" s="10">
        <v>208</v>
      </c>
      <c r="G91" s="69"/>
      <c r="H91" s="73">
        <v>92259</v>
      </c>
      <c r="I91" s="74">
        <f t="shared" si="2"/>
        <v>92259</v>
      </c>
      <c r="J91" s="69"/>
      <c r="K91" s="73"/>
      <c r="L91" s="74">
        <f t="shared" si="3"/>
        <v>0</v>
      </c>
    </row>
    <row r="92" spans="1:12" ht="12.75" customHeight="1">
      <c r="A92" s="254" t="s">
        <v>287</v>
      </c>
      <c r="B92" s="255"/>
      <c r="C92" s="255"/>
      <c r="D92" s="255"/>
      <c r="E92" s="255"/>
      <c r="F92" s="10">
        <v>209</v>
      </c>
      <c r="G92" s="69"/>
      <c r="H92" s="73"/>
      <c r="I92" s="74">
        <f t="shared" si="2"/>
        <v>0</v>
      </c>
      <c r="J92" s="69"/>
      <c r="K92" s="73"/>
      <c r="L92" s="74">
        <f t="shared" si="3"/>
        <v>0</v>
      </c>
    </row>
    <row r="93" spans="1:12" ht="24" customHeight="1">
      <c r="A93" s="254" t="s">
        <v>288</v>
      </c>
      <c r="B93" s="255"/>
      <c r="C93" s="255"/>
      <c r="D93" s="255"/>
      <c r="E93" s="255"/>
      <c r="F93" s="10">
        <v>210</v>
      </c>
      <c r="G93" s="69"/>
      <c r="H93" s="73"/>
      <c r="I93" s="74">
        <f t="shared" si="2"/>
        <v>0</v>
      </c>
      <c r="J93" s="69"/>
      <c r="K93" s="73"/>
      <c r="L93" s="74">
        <f t="shared" si="3"/>
        <v>0</v>
      </c>
    </row>
    <row r="94" spans="1:12" ht="12.75" customHeight="1">
      <c r="A94" s="254" t="s">
        <v>289</v>
      </c>
      <c r="B94" s="255"/>
      <c r="C94" s="255"/>
      <c r="D94" s="255"/>
      <c r="E94" s="255"/>
      <c r="F94" s="10">
        <v>211</v>
      </c>
      <c r="G94" s="69"/>
      <c r="H94" s="73"/>
      <c r="I94" s="74">
        <f t="shared" si="2"/>
        <v>0</v>
      </c>
      <c r="J94" s="69"/>
      <c r="K94" s="73"/>
      <c r="L94" s="74">
        <f t="shared" si="3"/>
        <v>0</v>
      </c>
    </row>
    <row r="95" spans="1:12" ht="12.75" customHeight="1">
      <c r="A95" s="254" t="s">
        <v>290</v>
      </c>
      <c r="B95" s="255"/>
      <c r="C95" s="255"/>
      <c r="D95" s="255"/>
      <c r="E95" s="255"/>
      <c r="F95" s="10">
        <v>212</v>
      </c>
      <c r="G95" s="69"/>
      <c r="H95" s="73"/>
      <c r="I95" s="74">
        <f t="shared" si="2"/>
        <v>0</v>
      </c>
      <c r="J95" s="69"/>
      <c r="K95" s="73"/>
      <c r="L95" s="74">
        <f t="shared" si="3"/>
        <v>0</v>
      </c>
    </row>
    <row r="96" spans="1:12" ht="12.75" customHeight="1">
      <c r="A96" s="257" t="s">
        <v>291</v>
      </c>
      <c r="B96" s="255"/>
      <c r="C96" s="255"/>
      <c r="D96" s="255"/>
      <c r="E96" s="255"/>
      <c r="F96" s="10">
        <v>213</v>
      </c>
      <c r="G96" s="75">
        <f>G82+G87</f>
        <v>9260647.230000006</v>
      </c>
      <c r="H96" s="76">
        <f>H82+H87</f>
        <v>47632038.579999916</v>
      </c>
      <c r="I96" s="74">
        <f t="shared" si="2"/>
        <v>56892685.80999992</v>
      </c>
      <c r="J96" s="75">
        <f>J82+J87</f>
        <v>13268803.21999998</v>
      </c>
      <c r="K96" s="76">
        <f>K82+K87</f>
        <v>35100516.26000014</v>
      </c>
      <c r="L96" s="74">
        <f t="shared" si="3"/>
        <v>48369319.48000012</v>
      </c>
    </row>
    <row r="97" spans="1:12" ht="12.75" customHeight="1">
      <c r="A97" s="257" t="s">
        <v>202</v>
      </c>
      <c r="B97" s="258"/>
      <c r="C97" s="258"/>
      <c r="D97" s="258"/>
      <c r="E97" s="259"/>
      <c r="F97" s="10">
        <v>214</v>
      </c>
      <c r="G97" s="69">
        <v>8875940</v>
      </c>
      <c r="H97" s="73">
        <v>46252404</v>
      </c>
      <c r="I97" s="74">
        <f t="shared" si="2"/>
        <v>55128344</v>
      </c>
      <c r="J97" s="69">
        <v>13073892</v>
      </c>
      <c r="K97" s="73">
        <v>38564096</v>
      </c>
      <c r="L97" s="74">
        <f t="shared" si="3"/>
        <v>51637988</v>
      </c>
    </row>
    <row r="98" spans="1:12" ht="12.75" customHeight="1">
      <c r="A98" s="257" t="s">
        <v>203</v>
      </c>
      <c r="B98" s="258"/>
      <c r="C98" s="258"/>
      <c r="D98" s="258"/>
      <c r="E98" s="259"/>
      <c r="F98" s="10">
        <v>215</v>
      </c>
      <c r="G98" s="69">
        <v>384707</v>
      </c>
      <c r="H98" s="73">
        <v>1379634</v>
      </c>
      <c r="I98" s="74">
        <f t="shared" si="2"/>
        <v>1764341</v>
      </c>
      <c r="J98" s="69">
        <v>194912</v>
      </c>
      <c r="K98" s="73">
        <v>-3463581</v>
      </c>
      <c r="L98" s="74">
        <f t="shared" si="3"/>
        <v>-3268669</v>
      </c>
    </row>
    <row r="99" spans="1:12" ht="12.75" customHeight="1">
      <c r="A99" s="274" t="s">
        <v>292</v>
      </c>
      <c r="B99" s="293"/>
      <c r="C99" s="293"/>
      <c r="D99" s="293"/>
      <c r="E99" s="293"/>
      <c r="F99" s="11">
        <v>216</v>
      </c>
      <c r="G99" s="77">
        <v>0</v>
      </c>
      <c r="H99" s="78">
        <v>0</v>
      </c>
      <c r="I99" s="79">
        <f t="shared" si="2"/>
        <v>0</v>
      </c>
      <c r="J99" s="77">
        <v>0</v>
      </c>
      <c r="K99" s="78">
        <v>0</v>
      </c>
      <c r="L99" s="79">
        <f t="shared" si="3"/>
        <v>0</v>
      </c>
    </row>
    <row r="100" spans="1:12" ht="12.75">
      <c r="A100" s="294" t="s">
        <v>293</v>
      </c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</row>
  </sheetData>
  <sheetProtection/>
  <mergeCells count="102">
    <mergeCell ref="A100:L100"/>
    <mergeCell ref="A93:E93"/>
    <mergeCell ref="A94:E94"/>
    <mergeCell ref="A95:E95"/>
    <mergeCell ref="A96:E96"/>
    <mergeCell ref="A97:E97"/>
    <mergeCell ref="A85:E85"/>
    <mergeCell ref="A86:E86"/>
    <mergeCell ref="A89:E89"/>
    <mergeCell ref="A90:E90"/>
    <mergeCell ref="A91:E91"/>
    <mergeCell ref="A92:E92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71:E71"/>
    <mergeCell ref="A72:E72"/>
    <mergeCell ref="A73:E73"/>
    <mergeCell ref="A74:E74"/>
    <mergeCell ref="A75:E75"/>
    <mergeCell ref="A76:E76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55:E55"/>
    <mergeCell ref="A56:E56"/>
    <mergeCell ref="A57:E57"/>
    <mergeCell ref="A58:E58"/>
    <mergeCell ref="A59:E59"/>
    <mergeCell ref="A60:E60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39:E39"/>
    <mergeCell ref="A40:E40"/>
    <mergeCell ref="A41:E41"/>
    <mergeCell ref="A42:E42"/>
    <mergeCell ref="A43:E43"/>
    <mergeCell ref="A44:E44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23:E23"/>
    <mergeCell ref="A24:E24"/>
    <mergeCell ref="A25:E25"/>
    <mergeCell ref="A26:E26"/>
    <mergeCell ref="A27:E27"/>
    <mergeCell ref="A28:E28"/>
    <mergeCell ref="A13:E13"/>
    <mergeCell ref="A14:E14"/>
    <mergeCell ref="A31:E31"/>
    <mergeCell ref="A32:E32"/>
    <mergeCell ref="A17:E17"/>
    <mergeCell ref="A18:E18"/>
    <mergeCell ref="A19:E19"/>
    <mergeCell ref="A20:E20"/>
    <mergeCell ref="A21:E21"/>
    <mergeCell ref="A22:E22"/>
    <mergeCell ref="A7:E7"/>
    <mergeCell ref="A8:E8"/>
    <mergeCell ref="A9:E9"/>
    <mergeCell ref="A10:E10"/>
    <mergeCell ref="A11:E11"/>
    <mergeCell ref="A12:E12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</mergeCells>
  <dataValidations count="1">
    <dataValidation allowBlank="1" sqref="M1:IV65536 F7:L99 A101:L65536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  <ignoredErrors>
    <ignoredError sqref="I16:I17 I19:I24 I33:I50 I54 I57:I67 I75:I87 I96" formula="1"/>
    <ignoredError sqref="I18 I74" formula="1" formulaRange="1"/>
    <ignoredError sqref="G18:H18 J18:K18 G74:H74 J74:K74" formulaRange="1"/>
    <ignoredError sqref="G85:H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="110" zoomScaleSheetLayoutView="110" zoomScalePageLayoutView="0" workbookViewId="0" topLeftCell="A57">
      <selection activeCell="A57" sqref="A57:L99"/>
    </sheetView>
  </sheetViews>
  <sheetFormatPr defaultColWidth="9.140625" defaultRowHeight="12.75"/>
  <cols>
    <col min="1" max="4" width="9.140625" style="54" customWidth="1"/>
    <col min="5" max="5" width="12.140625" style="54" customWidth="1"/>
    <col min="6" max="16384" width="9.140625" style="54" customWidth="1"/>
  </cols>
  <sheetData>
    <row r="1" spans="1:12" ht="20.25" customHeight="1">
      <c r="A1" s="288" t="s">
        <v>206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2" ht="12.75" customHeight="1">
      <c r="A2" s="247" t="s">
        <v>399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ht="12.75">
      <c r="A3" s="149"/>
      <c r="B3" s="148"/>
      <c r="C3" s="148"/>
      <c r="D3" s="150"/>
      <c r="E3" s="150"/>
      <c r="F3" s="150"/>
      <c r="G3" s="150"/>
      <c r="H3" s="150"/>
      <c r="I3" s="151"/>
      <c r="J3" s="151"/>
      <c r="K3" s="295" t="s">
        <v>74</v>
      </c>
      <c r="L3" s="295"/>
    </row>
    <row r="4" spans="1:12" ht="12.75" customHeight="1">
      <c r="A4" s="234" t="s">
        <v>144</v>
      </c>
      <c r="B4" s="235"/>
      <c r="C4" s="235"/>
      <c r="D4" s="235"/>
      <c r="E4" s="236"/>
      <c r="F4" s="240" t="s">
        <v>145</v>
      </c>
      <c r="G4" s="242" t="s">
        <v>146</v>
      </c>
      <c r="H4" s="243"/>
      <c r="I4" s="244"/>
      <c r="J4" s="242" t="s">
        <v>147</v>
      </c>
      <c r="K4" s="243"/>
      <c r="L4" s="244"/>
    </row>
    <row r="5" spans="1:12" ht="12.75">
      <c r="A5" s="237"/>
      <c r="B5" s="238"/>
      <c r="C5" s="238"/>
      <c r="D5" s="238"/>
      <c r="E5" s="239"/>
      <c r="F5" s="241"/>
      <c r="G5" s="128" t="s">
        <v>148</v>
      </c>
      <c r="H5" s="129" t="s">
        <v>149</v>
      </c>
      <c r="I5" s="130" t="s">
        <v>150</v>
      </c>
      <c r="J5" s="128" t="s">
        <v>148</v>
      </c>
      <c r="K5" s="129" t="s">
        <v>149</v>
      </c>
      <c r="L5" s="130" t="s">
        <v>150</v>
      </c>
    </row>
    <row r="6" spans="1:12" ht="12.75">
      <c r="A6" s="249">
        <v>1</v>
      </c>
      <c r="B6" s="250"/>
      <c r="C6" s="250"/>
      <c r="D6" s="250"/>
      <c r="E6" s="251"/>
      <c r="F6" s="124">
        <v>2</v>
      </c>
      <c r="G6" s="125">
        <v>3</v>
      </c>
      <c r="H6" s="126">
        <v>4</v>
      </c>
      <c r="I6" s="127" t="s">
        <v>0</v>
      </c>
      <c r="J6" s="125">
        <v>6</v>
      </c>
      <c r="K6" s="126">
        <v>7</v>
      </c>
      <c r="L6" s="127" t="s">
        <v>1</v>
      </c>
    </row>
    <row r="7" spans="1:12" ht="12.75" customHeight="1">
      <c r="A7" s="278" t="s">
        <v>207</v>
      </c>
      <c r="B7" s="290"/>
      <c r="C7" s="290"/>
      <c r="D7" s="290"/>
      <c r="E7" s="291"/>
      <c r="F7" s="9">
        <v>124</v>
      </c>
      <c r="G7" s="70">
        <f>SUM(G8:G15)</f>
        <v>95742554.85</v>
      </c>
      <c r="H7" s="71">
        <f>SUM(H8:H15)</f>
        <v>572087617.5099999</v>
      </c>
      <c r="I7" s="72">
        <f aca="true" t="shared" si="0" ref="I7:I70">G7+H7</f>
        <v>667830172.3599999</v>
      </c>
      <c r="J7" s="70">
        <f>SUM(J8:J15)</f>
        <v>93074513.41</v>
      </c>
      <c r="K7" s="71">
        <f>SUM(K8:K15)</f>
        <v>571188208.5700002</v>
      </c>
      <c r="L7" s="72">
        <f aca="true" t="shared" si="1" ref="L7:L70">J7+K7</f>
        <v>664262721.9800001</v>
      </c>
    </row>
    <row r="8" spans="1:12" ht="12.75" customHeight="1">
      <c r="A8" s="254" t="s">
        <v>208</v>
      </c>
      <c r="B8" s="255"/>
      <c r="C8" s="255"/>
      <c r="D8" s="255"/>
      <c r="E8" s="256"/>
      <c r="F8" s="10">
        <v>125</v>
      </c>
      <c r="G8" s="69">
        <v>95665527.01</v>
      </c>
      <c r="H8" s="73">
        <v>991621813.54</v>
      </c>
      <c r="I8" s="74">
        <f t="shared" si="0"/>
        <v>1087287340.55</v>
      </c>
      <c r="J8" s="69">
        <v>93581421.07</v>
      </c>
      <c r="K8" s="73">
        <v>968239063.6100001</v>
      </c>
      <c r="L8" s="74">
        <f t="shared" si="1"/>
        <v>1061820484.6800001</v>
      </c>
    </row>
    <row r="9" spans="1:12" ht="12.75" customHeight="1">
      <c r="A9" s="254" t="s">
        <v>209</v>
      </c>
      <c r="B9" s="255"/>
      <c r="C9" s="255"/>
      <c r="D9" s="255"/>
      <c r="E9" s="256"/>
      <c r="F9" s="10">
        <v>126</v>
      </c>
      <c r="G9" s="69"/>
      <c r="H9" s="73">
        <v>664116.42</v>
      </c>
      <c r="I9" s="74">
        <f t="shared" si="0"/>
        <v>664116.42</v>
      </c>
      <c r="J9" s="69"/>
      <c r="K9" s="73">
        <v>914184.95</v>
      </c>
      <c r="L9" s="74">
        <f t="shared" si="1"/>
        <v>914184.95</v>
      </c>
    </row>
    <row r="10" spans="1:12" ht="25.5" customHeight="1">
      <c r="A10" s="254" t="s">
        <v>210</v>
      </c>
      <c r="B10" s="255"/>
      <c r="C10" s="255"/>
      <c r="D10" s="255"/>
      <c r="E10" s="256"/>
      <c r="F10" s="10">
        <v>127</v>
      </c>
      <c r="G10" s="69"/>
      <c r="H10" s="73">
        <v>-26714948.95</v>
      </c>
      <c r="I10" s="74">
        <f t="shared" si="0"/>
        <v>-26714948.95</v>
      </c>
      <c r="J10" s="69"/>
      <c r="K10" s="73">
        <v>-26458700.96</v>
      </c>
      <c r="L10" s="74">
        <f t="shared" si="1"/>
        <v>-26458700.96</v>
      </c>
    </row>
    <row r="11" spans="1:12" ht="12.75" customHeight="1">
      <c r="A11" s="254" t="s">
        <v>211</v>
      </c>
      <c r="B11" s="255"/>
      <c r="C11" s="255"/>
      <c r="D11" s="255"/>
      <c r="E11" s="256"/>
      <c r="F11" s="10">
        <v>128</v>
      </c>
      <c r="G11" s="69">
        <v>-174751.12</v>
      </c>
      <c r="H11" s="73">
        <v>-145992299.28</v>
      </c>
      <c r="I11" s="74">
        <f t="shared" si="0"/>
        <v>-146167050.4</v>
      </c>
      <c r="J11" s="69">
        <v>-130820.76000000001</v>
      </c>
      <c r="K11" s="73">
        <v>-132632833.57999998</v>
      </c>
      <c r="L11" s="74">
        <f t="shared" si="1"/>
        <v>-132763654.33999999</v>
      </c>
    </row>
    <row r="12" spans="1:12" ht="12.75" customHeight="1">
      <c r="A12" s="254" t="s">
        <v>212</v>
      </c>
      <c r="B12" s="255"/>
      <c r="C12" s="255"/>
      <c r="D12" s="255"/>
      <c r="E12" s="256"/>
      <c r="F12" s="10">
        <v>129</v>
      </c>
      <c r="G12" s="69"/>
      <c r="H12" s="73">
        <v>-3572399.58</v>
      </c>
      <c r="I12" s="74">
        <f t="shared" si="0"/>
        <v>-3572399.58</v>
      </c>
      <c r="J12" s="69"/>
      <c r="K12" s="73">
        <v>-5070410.95</v>
      </c>
      <c r="L12" s="74">
        <f t="shared" si="1"/>
        <v>-5070410.95</v>
      </c>
    </row>
    <row r="13" spans="1:12" ht="12.75" customHeight="1">
      <c r="A13" s="254" t="s">
        <v>213</v>
      </c>
      <c r="B13" s="255"/>
      <c r="C13" s="255"/>
      <c r="D13" s="255"/>
      <c r="E13" s="256"/>
      <c r="F13" s="10">
        <v>130</v>
      </c>
      <c r="G13" s="69">
        <v>195325.08</v>
      </c>
      <c r="H13" s="73">
        <v>-362838066.46</v>
      </c>
      <c r="I13" s="74">
        <f t="shared" si="0"/>
        <v>-362642741.38</v>
      </c>
      <c r="J13" s="69">
        <v>-441509.3</v>
      </c>
      <c r="K13" s="73">
        <v>-288237836.45000005</v>
      </c>
      <c r="L13" s="74">
        <f t="shared" si="1"/>
        <v>-288679345.75000006</v>
      </c>
    </row>
    <row r="14" spans="1:12" ht="12.75" customHeight="1">
      <c r="A14" s="254" t="s">
        <v>214</v>
      </c>
      <c r="B14" s="255"/>
      <c r="C14" s="255"/>
      <c r="D14" s="255"/>
      <c r="E14" s="256"/>
      <c r="F14" s="10">
        <v>131</v>
      </c>
      <c r="G14" s="69">
        <v>56453.88</v>
      </c>
      <c r="H14" s="73">
        <v>118919401.82</v>
      </c>
      <c r="I14" s="74">
        <f t="shared" si="0"/>
        <v>118975855.69999999</v>
      </c>
      <c r="J14" s="69">
        <v>65422.4</v>
      </c>
      <c r="K14" s="73">
        <v>54434741.95</v>
      </c>
      <c r="L14" s="74">
        <f t="shared" si="1"/>
        <v>54500164.35</v>
      </c>
    </row>
    <row r="15" spans="1:12" ht="12.75" customHeight="1">
      <c r="A15" s="254" t="s">
        <v>215</v>
      </c>
      <c r="B15" s="255"/>
      <c r="C15" s="255"/>
      <c r="D15" s="255"/>
      <c r="E15" s="256"/>
      <c r="F15" s="10">
        <v>132</v>
      </c>
      <c r="G15" s="69"/>
      <c r="H15" s="73"/>
      <c r="I15" s="74">
        <f t="shared" si="0"/>
        <v>0</v>
      </c>
      <c r="J15" s="69"/>
      <c r="K15" s="73"/>
      <c r="L15" s="74">
        <f t="shared" si="1"/>
        <v>0</v>
      </c>
    </row>
    <row r="16" spans="1:12" ht="24.75" customHeight="1">
      <c r="A16" s="257" t="s">
        <v>216</v>
      </c>
      <c r="B16" s="255"/>
      <c r="C16" s="255"/>
      <c r="D16" s="255"/>
      <c r="E16" s="256"/>
      <c r="F16" s="10">
        <v>133</v>
      </c>
      <c r="G16" s="75">
        <f>G17+G18+G22+G23+G24+G28+G29</f>
        <v>29100886.889999997</v>
      </c>
      <c r="H16" s="76">
        <f>H17+H18+H22+H23+H24+H28+H29</f>
        <v>62522758.82</v>
      </c>
      <c r="I16" s="74">
        <f t="shared" si="0"/>
        <v>91623645.71</v>
      </c>
      <c r="J16" s="75">
        <f>J17+J18+J22+J23+J24+J28+J29</f>
        <v>34383007.35</v>
      </c>
      <c r="K16" s="76">
        <f>K17+K18+K22+K23+K24+K28+K29</f>
        <v>51798861.190000005</v>
      </c>
      <c r="L16" s="74">
        <f t="shared" si="1"/>
        <v>86181868.54</v>
      </c>
    </row>
    <row r="17" spans="1:12" ht="27" customHeight="1">
      <c r="A17" s="254" t="s">
        <v>217</v>
      </c>
      <c r="B17" s="255"/>
      <c r="C17" s="255"/>
      <c r="D17" s="255"/>
      <c r="E17" s="256"/>
      <c r="F17" s="10">
        <v>134</v>
      </c>
      <c r="G17" s="69"/>
      <c r="H17" s="73"/>
      <c r="I17" s="74">
        <f t="shared" si="0"/>
        <v>0</v>
      </c>
      <c r="J17" s="69"/>
      <c r="K17" s="73">
        <v>398520</v>
      </c>
      <c r="L17" s="74">
        <f t="shared" si="1"/>
        <v>398520</v>
      </c>
    </row>
    <row r="18" spans="1:12" ht="26.25" customHeight="1">
      <c r="A18" s="254" t="s">
        <v>218</v>
      </c>
      <c r="B18" s="255"/>
      <c r="C18" s="255"/>
      <c r="D18" s="255"/>
      <c r="E18" s="256"/>
      <c r="F18" s="10">
        <v>135</v>
      </c>
      <c r="G18" s="138">
        <f>SUM(G19:G21)</f>
        <v>1135.33</v>
      </c>
      <c r="H18" s="76">
        <f>SUM(H19:H21)</f>
        <v>3034232.21</v>
      </c>
      <c r="I18" s="74">
        <f t="shared" si="0"/>
        <v>3035367.54</v>
      </c>
      <c r="J18" s="75">
        <f>SUM(J19:J21)</f>
        <v>2316.03</v>
      </c>
      <c r="K18" s="76">
        <f>SUM(K19:K21)</f>
        <v>5595848.53</v>
      </c>
      <c r="L18" s="74">
        <f t="shared" si="1"/>
        <v>5598164.5600000005</v>
      </c>
    </row>
    <row r="19" spans="1:12" ht="12.75" customHeight="1">
      <c r="A19" s="254" t="s">
        <v>219</v>
      </c>
      <c r="B19" s="255"/>
      <c r="C19" s="255"/>
      <c r="D19" s="255"/>
      <c r="E19" s="256"/>
      <c r="F19" s="10">
        <v>136</v>
      </c>
      <c r="G19" s="69">
        <v>1135.33</v>
      </c>
      <c r="H19" s="73">
        <v>1601882.31</v>
      </c>
      <c r="I19" s="74">
        <f t="shared" si="0"/>
        <v>1603017.6400000001</v>
      </c>
      <c r="J19" s="69">
        <v>2316.03</v>
      </c>
      <c r="K19" s="73">
        <v>5595848.53</v>
      </c>
      <c r="L19" s="74">
        <f t="shared" si="1"/>
        <v>5598164.5600000005</v>
      </c>
    </row>
    <row r="20" spans="1:12" ht="24" customHeight="1">
      <c r="A20" s="254" t="s">
        <v>220</v>
      </c>
      <c r="B20" s="255"/>
      <c r="C20" s="255"/>
      <c r="D20" s="255"/>
      <c r="E20" s="256"/>
      <c r="F20" s="10">
        <v>137</v>
      </c>
      <c r="G20" s="69"/>
      <c r="H20" s="73">
        <v>1412349.9</v>
      </c>
      <c r="I20" s="74">
        <f t="shared" si="0"/>
        <v>1412349.9</v>
      </c>
      <c r="J20" s="69"/>
      <c r="K20" s="73"/>
      <c r="L20" s="74">
        <f t="shared" si="1"/>
        <v>0</v>
      </c>
    </row>
    <row r="21" spans="1:12" ht="12.75" customHeight="1">
      <c r="A21" s="254" t="s">
        <v>221</v>
      </c>
      <c r="B21" s="255"/>
      <c r="C21" s="255"/>
      <c r="D21" s="255"/>
      <c r="E21" s="256"/>
      <c r="F21" s="10">
        <v>138</v>
      </c>
      <c r="G21" s="69"/>
      <c r="H21" s="73">
        <v>20000</v>
      </c>
      <c r="I21" s="74">
        <f t="shared" si="0"/>
        <v>20000</v>
      </c>
      <c r="J21" s="69"/>
      <c r="K21" s="73"/>
      <c r="L21" s="74">
        <f t="shared" si="1"/>
        <v>0</v>
      </c>
    </row>
    <row r="22" spans="1:12" ht="12.75" customHeight="1">
      <c r="A22" s="254" t="s">
        <v>222</v>
      </c>
      <c r="B22" s="255"/>
      <c r="C22" s="255"/>
      <c r="D22" s="255"/>
      <c r="E22" s="256"/>
      <c r="F22" s="10">
        <v>139</v>
      </c>
      <c r="G22" s="69">
        <v>26255224.13</v>
      </c>
      <c r="H22" s="73">
        <v>37532771.78</v>
      </c>
      <c r="I22" s="74">
        <f t="shared" si="0"/>
        <v>63787995.91</v>
      </c>
      <c r="J22" s="69">
        <v>28461781.77</v>
      </c>
      <c r="K22" s="73">
        <v>36970516.48</v>
      </c>
      <c r="L22" s="74">
        <f t="shared" si="1"/>
        <v>65432298.25</v>
      </c>
    </row>
    <row r="23" spans="1:12" ht="24" customHeight="1">
      <c r="A23" s="254" t="s">
        <v>223</v>
      </c>
      <c r="B23" s="255"/>
      <c r="C23" s="255"/>
      <c r="D23" s="255"/>
      <c r="E23" s="256"/>
      <c r="F23" s="10">
        <v>140</v>
      </c>
      <c r="G23" s="69">
        <v>1731347.41</v>
      </c>
      <c r="H23" s="73">
        <v>2998023.5</v>
      </c>
      <c r="I23" s="74">
        <f t="shared" si="0"/>
        <v>4729370.91</v>
      </c>
      <c r="J23" s="69">
        <v>5270563.75</v>
      </c>
      <c r="K23" s="73">
        <v>6083471.66</v>
      </c>
      <c r="L23" s="74">
        <f t="shared" si="1"/>
        <v>11354035.41</v>
      </c>
    </row>
    <row r="24" spans="1:12" ht="23.25" customHeight="1">
      <c r="A24" s="254" t="s">
        <v>224</v>
      </c>
      <c r="B24" s="255"/>
      <c r="C24" s="255"/>
      <c r="D24" s="255"/>
      <c r="E24" s="256"/>
      <c r="F24" s="10">
        <v>141</v>
      </c>
      <c r="G24" s="75">
        <f>SUM(G25:G27)</f>
        <v>1111215.88</v>
      </c>
      <c r="H24" s="76">
        <f>SUM(H25:H27)</f>
        <v>526375.33</v>
      </c>
      <c r="I24" s="74">
        <f t="shared" si="0"/>
        <v>1637591.21</v>
      </c>
      <c r="J24" s="138">
        <f>SUM(J25:J27)</f>
        <v>646466.81</v>
      </c>
      <c r="K24" s="76">
        <f>SUM(K25:K27)</f>
        <v>900473.28</v>
      </c>
      <c r="L24" s="74">
        <f t="shared" si="1"/>
        <v>1546940.09</v>
      </c>
    </row>
    <row r="25" spans="1:12" ht="12.75" customHeight="1">
      <c r="A25" s="254" t="s">
        <v>225</v>
      </c>
      <c r="B25" s="255"/>
      <c r="C25" s="255"/>
      <c r="D25" s="255"/>
      <c r="E25" s="256"/>
      <c r="F25" s="10">
        <v>142</v>
      </c>
      <c r="G25" s="69">
        <v>435742.97</v>
      </c>
      <c r="H25" s="73">
        <v>499592.66</v>
      </c>
      <c r="I25" s="74">
        <f t="shared" si="0"/>
        <v>935335.6299999999</v>
      </c>
      <c r="J25" s="69">
        <v>277217.06</v>
      </c>
      <c r="K25" s="73">
        <v>298122.17</v>
      </c>
      <c r="L25" s="74">
        <f t="shared" si="1"/>
        <v>575339.23</v>
      </c>
    </row>
    <row r="26" spans="1:12" ht="12.75" customHeight="1">
      <c r="A26" s="254" t="s">
        <v>226</v>
      </c>
      <c r="B26" s="255"/>
      <c r="C26" s="255"/>
      <c r="D26" s="255"/>
      <c r="E26" s="256"/>
      <c r="F26" s="10">
        <v>143</v>
      </c>
      <c r="G26" s="69"/>
      <c r="H26" s="73">
        <v>26782.67</v>
      </c>
      <c r="I26" s="74">
        <f t="shared" si="0"/>
        <v>26782.67</v>
      </c>
      <c r="J26" s="69">
        <v>53711.39</v>
      </c>
      <c r="K26" s="73">
        <v>602351.11</v>
      </c>
      <c r="L26" s="74">
        <f t="shared" si="1"/>
        <v>656062.5</v>
      </c>
    </row>
    <row r="27" spans="1:12" ht="12.75" customHeight="1">
      <c r="A27" s="254" t="s">
        <v>227</v>
      </c>
      <c r="B27" s="255"/>
      <c r="C27" s="255"/>
      <c r="D27" s="255"/>
      <c r="E27" s="256"/>
      <c r="F27" s="10">
        <v>144</v>
      </c>
      <c r="G27" s="69">
        <v>675472.91</v>
      </c>
      <c r="H27" s="73"/>
      <c r="I27" s="74">
        <f t="shared" si="0"/>
        <v>675472.91</v>
      </c>
      <c r="J27" s="69">
        <v>315538.36</v>
      </c>
      <c r="K27" s="73"/>
      <c r="L27" s="74">
        <f t="shared" si="1"/>
        <v>315538.36</v>
      </c>
    </row>
    <row r="28" spans="1:12" ht="12.75" customHeight="1">
      <c r="A28" s="254" t="s">
        <v>228</v>
      </c>
      <c r="B28" s="255"/>
      <c r="C28" s="255"/>
      <c r="D28" s="255"/>
      <c r="E28" s="256"/>
      <c r="F28" s="10">
        <v>145</v>
      </c>
      <c r="G28" s="69"/>
      <c r="H28" s="73"/>
      <c r="I28" s="74">
        <f t="shared" si="0"/>
        <v>0</v>
      </c>
      <c r="J28" s="69"/>
      <c r="K28" s="73"/>
      <c r="L28" s="74">
        <f t="shared" si="1"/>
        <v>0</v>
      </c>
    </row>
    <row r="29" spans="1:12" ht="12.75" customHeight="1">
      <c r="A29" s="254" t="s">
        <v>229</v>
      </c>
      <c r="B29" s="255"/>
      <c r="C29" s="255"/>
      <c r="D29" s="255"/>
      <c r="E29" s="256"/>
      <c r="F29" s="10">
        <v>146</v>
      </c>
      <c r="G29" s="69">
        <v>1964.14</v>
      </c>
      <c r="H29" s="73">
        <v>18431356</v>
      </c>
      <c r="I29" s="74">
        <f t="shared" si="0"/>
        <v>18433320.14</v>
      </c>
      <c r="J29" s="69">
        <v>1878.99</v>
      </c>
      <c r="K29" s="73">
        <v>1850031.2400000002</v>
      </c>
      <c r="L29" s="74">
        <f t="shared" si="1"/>
        <v>1851910.2300000002</v>
      </c>
    </row>
    <row r="30" spans="1:12" ht="12.75" customHeight="1">
      <c r="A30" s="257" t="s">
        <v>230</v>
      </c>
      <c r="B30" s="255"/>
      <c r="C30" s="255"/>
      <c r="D30" s="255"/>
      <c r="E30" s="256"/>
      <c r="F30" s="10">
        <v>147</v>
      </c>
      <c r="G30" s="69">
        <v>30728.73</v>
      </c>
      <c r="H30" s="73">
        <v>12498419.92</v>
      </c>
      <c r="I30" s="74">
        <f t="shared" si="0"/>
        <v>12529148.65</v>
      </c>
      <c r="J30" s="69">
        <v>7736.81</v>
      </c>
      <c r="K30" s="73">
        <v>13563804.010000005</v>
      </c>
      <c r="L30" s="74">
        <f t="shared" si="1"/>
        <v>13571540.820000006</v>
      </c>
    </row>
    <row r="31" spans="1:12" ht="15" customHeight="1">
      <c r="A31" s="257" t="s">
        <v>231</v>
      </c>
      <c r="B31" s="255"/>
      <c r="C31" s="255"/>
      <c r="D31" s="255"/>
      <c r="E31" s="256"/>
      <c r="F31" s="10">
        <v>148</v>
      </c>
      <c r="G31" s="69">
        <v>70417.2</v>
      </c>
      <c r="H31" s="73">
        <v>3202870.73</v>
      </c>
      <c r="I31" s="74">
        <f t="shared" si="0"/>
        <v>3273287.93</v>
      </c>
      <c r="J31" s="69">
        <v>38616.69</v>
      </c>
      <c r="K31" s="73">
        <v>6386561.26</v>
      </c>
      <c r="L31" s="74">
        <f t="shared" si="1"/>
        <v>6425177.95</v>
      </c>
    </row>
    <row r="32" spans="1:12" ht="12.75" customHeight="1">
      <c r="A32" s="257" t="s">
        <v>232</v>
      </c>
      <c r="B32" s="255"/>
      <c r="C32" s="255"/>
      <c r="D32" s="255"/>
      <c r="E32" s="256"/>
      <c r="F32" s="10">
        <v>149</v>
      </c>
      <c r="G32" s="69">
        <v>191484.7</v>
      </c>
      <c r="H32" s="73">
        <v>40114179.26</v>
      </c>
      <c r="I32" s="74">
        <f t="shared" si="0"/>
        <v>40305663.96</v>
      </c>
      <c r="J32" s="69">
        <v>150177.36000000002</v>
      </c>
      <c r="K32" s="73">
        <v>55781217.9</v>
      </c>
      <c r="L32" s="74">
        <f t="shared" si="1"/>
        <v>55931395.26</v>
      </c>
    </row>
    <row r="33" spans="1:12" ht="21" customHeight="1">
      <c r="A33" s="257" t="s">
        <v>233</v>
      </c>
      <c r="B33" s="255"/>
      <c r="C33" s="255"/>
      <c r="D33" s="255"/>
      <c r="E33" s="256"/>
      <c r="F33" s="10">
        <v>150</v>
      </c>
      <c r="G33" s="75">
        <f>G34+G38</f>
        <v>-82013017.22</v>
      </c>
      <c r="H33" s="76">
        <f>H34+H38</f>
        <v>-350476192.32</v>
      </c>
      <c r="I33" s="74">
        <f t="shared" si="0"/>
        <v>-432489209.53999996</v>
      </c>
      <c r="J33" s="75">
        <f>J34+J38</f>
        <v>-75557403.94000001</v>
      </c>
      <c r="K33" s="76">
        <f>K34+K38</f>
        <v>-371917638.18</v>
      </c>
      <c r="L33" s="74">
        <f t="shared" si="1"/>
        <v>-447475042.12</v>
      </c>
    </row>
    <row r="34" spans="1:12" ht="12.75" customHeight="1">
      <c r="A34" s="254" t="s">
        <v>234</v>
      </c>
      <c r="B34" s="255"/>
      <c r="C34" s="255"/>
      <c r="D34" s="255"/>
      <c r="E34" s="256"/>
      <c r="F34" s="10">
        <v>151</v>
      </c>
      <c r="G34" s="75">
        <f>SUM(G35:G37)</f>
        <v>-84062725.5</v>
      </c>
      <c r="H34" s="76">
        <f>SUM(H35:H37)</f>
        <v>-332840744.13</v>
      </c>
      <c r="I34" s="74">
        <f t="shared" si="0"/>
        <v>-416903469.63</v>
      </c>
      <c r="J34" s="75">
        <f>SUM(J35:J37)</f>
        <v>-81426316.15</v>
      </c>
      <c r="K34" s="75">
        <f>SUM(K35:K37)</f>
        <v>-318856634.05</v>
      </c>
      <c r="L34" s="74">
        <f t="shared" si="1"/>
        <v>-400282950.20000005</v>
      </c>
    </row>
    <row r="35" spans="1:12" ht="12.75" customHeight="1">
      <c r="A35" s="254" t="s">
        <v>235</v>
      </c>
      <c r="B35" s="255"/>
      <c r="C35" s="255"/>
      <c r="D35" s="255"/>
      <c r="E35" s="256"/>
      <c r="F35" s="10">
        <v>152</v>
      </c>
      <c r="G35" s="69">
        <v>-84062725.5</v>
      </c>
      <c r="H35" s="73">
        <v>-352866771.9</v>
      </c>
      <c r="I35" s="74">
        <f t="shared" si="0"/>
        <v>-436929497.4</v>
      </c>
      <c r="J35" s="69">
        <v>-81426316.15</v>
      </c>
      <c r="K35" s="73">
        <v>-349653841.92</v>
      </c>
      <c r="L35" s="74">
        <f t="shared" si="1"/>
        <v>-431080158.07000005</v>
      </c>
    </row>
    <row r="36" spans="1:12" ht="12.75" customHeight="1">
      <c r="A36" s="254" t="s">
        <v>236</v>
      </c>
      <c r="B36" s="255"/>
      <c r="C36" s="255"/>
      <c r="D36" s="255"/>
      <c r="E36" s="256"/>
      <c r="F36" s="10">
        <v>153</v>
      </c>
      <c r="G36" s="69"/>
      <c r="H36" s="73">
        <v>-82526.7</v>
      </c>
      <c r="I36" s="74">
        <f t="shared" si="0"/>
        <v>-82526.7</v>
      </c>
      <c r="J36" s="69"/>
      <c r="K36" s="73">
        <v>169490.63</v>
      </c>
      <c r="L36" s="74">
        <f t="shared" si="1"/>
        <v>169490.63</v>
      </c>
    </row>
    <row r="37" spans="1:12" ht="12.75" customHeight="1">
      <c r="A37" s="254" t="s">
        <v>237</v>
      </c>
      <c r="B37" s="255"/>
      <c r="C37" s="255"/>
      <c r="D37" s="255"/>
      <c r="E37" s="256"/>
      <c r="F37" s="10">
        <v>154</v>
      </c>
      <c r="G37" s="69"/>
      <c r="H37" s="73">
        <v>20108554.47</v>
      </c>
      <c r="I37" s="74">
        <f t="shared" si="0"/>
        <v>20108554.47</v>
      </c>
      <c r="J37" s="69"/>
      <c r="K37" s="73">
        <v>30627717.24</v>
      </c>
      <c r="L37" s="74">
        <f t="shared" si="1"/>
        <v>30627717.24</v>
      </c>
    </row>
    <row r="38" spans="1:12" ht="12.75" customHeight="1">
      <c r="A38" s="254" t="s">
        <v>238</v>
      </c>
      <c r="B38" s="255"/>
      <c r="C38" s="255"/>
      <c r="D38" s="255"/>
      <c r="E38" s="256"/>
      <c r="F38" s="10">
        <v>155</v>
      </c>
      <c r="G38" s="75">
        <f>SUM(G39:G41)</f>
        <v>2049708.28</v>
      </c>
      <c r="H38" s="76">
        <f>SUM(H39:H41)</f>
        <v>-17635448.189999998</v>
      </c>
      <c r="I38" s="74">
        <f t="shared" si="0"/>
        <v>-15585739.909999998</v>
      </c>
      <c r="J38" s="75">
        <f>SUM(J39:J41)</f>
        <v>5868912.21</v>
      </c>
      <c r="K38" s="76">
        <f>SUM(K39:K41)</f>
        <v>-53061004.129999995</v>
      </c>
      <c r="L38" s="74">
        <f t="shared" si="1"/>
        <v>-47192091.919999994</v>
      </c>
    </row>
    <row r="39" spans="1:12" ht="12.75" customHeight="1">
      <c r="A39" s="254" t="s">
        <v>239</v>
      </c>
      <c r="B39" s="255"/>
      <c r="C39" s="255"/>
      <c r="D39" s="255"/>
      <c r="E39" s="256"/>
      <c r="F39" s="10">
        <v>156</v>
      </c>
      <c r="G39" s="69">
        <v>2049708.28</v>
      </c>
      <c r="H39" s="73">
        <v>-40467082.19</v>
      </c>
      <c r="I39" s="74">
        <f t="shared" si="0"/>
        <v>-38417373.91</v>
      </c>
      <c r="J39" s="69">
        <v>5868912.21</v>
      </c>
      <c r="K39" s="73">
        <v>-61190480.97</v>
      </c>
      <c r="L39" s="74">
        <f t="shared" si="1"/>
        <v>-55321568.76</v>
      </c>
    </row>
    <row r="40" spans="1:12" ht="12.75" customHeight="1">
      <c r="A40" s="254" t="s">
        <v>240</v>
      </c>
      <c r="B40" s="255"/>
      <c r="C40" s="255"/>
      <c r="D40" s="255"/>
      <c r="E40" s="256"/>
      <c r="F40" s="10">
        <v>157</v>
      </c>
      <c r="G40" s="69"/>
      <c r="H40" s="73"/>
      <c r="I40" s="74">
        <f t="shared" si="0"/>
        <v>0</v>
      </c>
      <c r="J40" s="69"/>
      <c r="K40" s="73"/>
      <c r="L40" s="74">
        <f t="shared" si="1"/>
        <v>0</v>
      </c>
    </row>
    <row r="41" spans="1:12" ht="12.75" customHeight="1">
      <c r="A41" s="254" t="s">
        <v>241</v>
      </c>
      <c r="B41" s="255"/>
      <c r="C41" s="255"/>
      <c r="D41" s="255"/>
      <c r="E41" s="256"/>
      <c r="F41" s="10">
        <v>158</v>
      </c>
      <c r="G41" s="69"/>
      <c r="H41" s="73">
        <v>22831634</v>
      </c>
      <c r="I41" s="74">
        <f t="shared" si="0"/>
        <v>22831634</v>
      </c>
      <c r="J41" s="69"/>
      <c r="K41" s="73">
        <v>8129476.84</v>
      </c>
      <c r="L41" s="74">
        <f t="shared" si="1"/>
        <v>8129476.84</v>
      </c>
    </row>
    <row r="42" spans="1:12" ht="26.25" customHeight="1">
      <c r="A42" s="257" t="s">
        <v>242</v>
      </c>
      <c r="B42" s="255"/>
      <c r="C42" s="255"/>
      <c r="D42" s="255"/>
      <c r="E42" s="256"/>
      <c r="F42" s="10">
        <v>159</v>
      </c>
      <c r="G42" s="75">
        <f>G43+G46</f>
        <v>-5669478.53</v>
      </c>
      <c r="H42" s="76">
        <f>H43+H46</f>
        <v>243391.56000000006</v>
      </c>
      <c r="I42" s="74">
        <f t="shared" si="0"/>
        <v>-5426086.970000001</v>
      </c>
      <c r="J42" s="75">
        <f>J43+J46</f>
        <v>-2306102.5500000003</v>
      </c>
      <c r="K42" s="76">
        <f>K43+K46</f>
        <v>6000000</v>
      </c>
      <c r="L42" s="74">
        <f t="shared" si="1"/>
        <v>3693897.4499999997</v>
      </c>
    </row>
    <row r="43" spans="1:12" ht="21" customHeight="1">
      <c r="A43" s="254" t="s">
        <v>243</v>
      </c>
      <c r="B43" s="255"/>
      <c r="C43" s="255"/>
      <c r="D43" s="255"/>
      <c r="E43" s="256"/>
      <c r="F43" s="10">
        <v>160</v>
      </c>
      <c r="G43" s="76">
        <f>SUM(G44:G45)</f>
        <v>-5669478.53</v>
      </c>
      <c r="H43" s="76">
        <f>SUM(H44:H45)</f>
        <v>0</v>
      </c>
      <c r="I43" s="74">
        <f t="shared" si="0"/>
        <v>-5669478.53</v>
      </c>
      <c r="J43" s="75">
        <f>SUM(J44:J45)</f>
        <v>-2306102.5500000003</v>
      </c>
      <c r="K43" s="76">
        <f>SUM(K44:K45)</f>
        <v>0</v>
      </c>
      <c r="L43" s="74">
        <f t="shared" si="1"/>
        <v>-2306102.5500000003</v>
      </c>
    </row>
    <row r="44" spans="1:12" ht="12.75" customHeight="1">
      <c r="A44" s="254" t="s">
        <v>244</v>
      </c>
      <c r="B44" s="255"/>
      <c r="C44" s="255"/>
      <c r="D44" s="255"/>
      <c r="E44" s="256"/>
      <c r="F44" s="10">
        <v>161</v>
      </c>
      <c r="G44" s="69">
        <v>-5744622.53</v>
      </c>
      <c r="H44" s="73"/>
      <c r="I44" s="74">
        <f t="shared" si="0"/>
        <v>-5744622.53</v>
      </c>
      <c r="J44" s="69">
        <v>-2296844.95</v>
      </c>
      <c r="K44" s="73"/>
      <c r="L44" s="74">
        <f t="shared" si="1"/>
        <v>-2296844.95</v>
      </c>
    </row>
    <row r="45" spans="1:12" ht="12.75" customHeight="1">
      <c r="A45" s="254" t="s">
        <v>245</v>
      </c>
      <c r="B45" s="255"/>
      <c r="C45" s="255"/>
      <c r="D45" s="255"/>
      <c r="E45" s="256"/>
      <c r="F45" s="10">
        <v>162</v>
      </c>
      <c r="G45" s="69">
        <v>75144</v>
      </c>
      <c r="H45" s="73"/>
      <c r="I45" s="74">
        <f t="shared" si="0"/>
        <v>75144</v>
      </c>
      <c r="J45" s="69">
        <v>-9257.6</v>
      </c>
      <c r="K45" s="73"/>
      <c r="L45" s="74">
        <f t="shared" si="1"/>
        <v>-9257.6</v>
      </c>
    </row>
    <row r="46" spans="1:12" ht="24.75" customHeight="1">
      <c r="A46" s="254" t="s">
        <v>246</v>
      </c>
      <c r="B46" s="255"/>
      <c r="C46" s="255"/>
      <c r="D46" s="255"/>
      <c r="E46" s="256"/>
      <c r="F46" s="10">
        <v>163</v>
      </c>
      <c r="G46" s="75">
        <f>SUM(G47:G49)</f>
        <v>0</v>
      </c>
      <c r="H46" s="76">
        <f>SUM(H47:H49)</f>
        <v>243391.56000000006</v>
      </c>
      <c r="I46" s="74">
        <f t="shared" si="0"/>
        <v>243391.56000000006</v>
      </c>
      <c r="J46" s="75">
        <f>SUM(J47:J49)</f>
        <v>0</v>
      </c>
      <c r="K46" s="76">
        <f>SUM(K47:K49)</f>
        <v>6000000</v>
      </c>
      <c r="L46" s="74">
        <f t="shared" si="1"/>
        <v>6000000</v>
      </c>
    </row>
    <row r="47" spans="1:12" ht="12.75" customHeight="1">
      <c r="A47" s="254" t="s">
        <v>239</v>
      </c>
      <c r="B47" s="255"/>
      <c r="C47" s="255"/>
      <c r="D47" s="255"/>
      <c r="E47" s="256"/>
      <c r="F47" s="10">
        <v>164</v>
      </c>
      <c r="G47" s="69"/>
      <c r="H47" s="73">
        <v>707477.92</v>
      </c>
      <c r="I47" s="74">
        <f t="shared" si="0"/>
        <v>707477.92</v>
      </c>
      <c r="J47" s="69"/>
      <c r="K47" s="73">
        <v>6000000</v>
      </c>
      <c r="L47" s="74">
        <f t="shared" si="1"/>
        <v>6000000</v>
      </c>
    </row>
    <row r="48" spans="1:12" ht="12.75" customHeight="1">
      <c r="A48" s="254" t="s">
        <v>240</v>
      </c>
      <c r="B48" s="255"/>
      <c r="C48" s="255"/>
      <c r="D48" s="255"/>
      <c r="E48" s="256"/>
      <c r="F48" s="10">
        <v>165</v>
      </c>
      <c r="G48" s="69"/>
      <c r="H48" s="73"/>
      <c r="I48" s="74">
        <f t="shared" si="0"/>
        <v>0</v>
      </c>
      <c r="J48" s="69"/>
      <c r="K48" s="73"/>
      <c r="L48" s="74">
        <f t="shared" si="1"/>
        <v>0</v>
      </c>
    </row>
    <row r="49" spans="1:12" ht="12.75" customHeight="1">
      <c r="A49" s="254" t="s">
        <v>241</v>
      </c>
      <c r="B49" s="255"/>
      <c r="C49" s="255"/>
      <c r="D49" s="255"/>
      <c r="E49" s="256"/>
      <c r="F49" s="10">
        <v>166</v>
      </c>
      <c r="G49" s="69"/>
      <c r="H49" s="73">
        <v>-464086.36</v>
      </c>
      <c r="I49" s="74">
        <f t="shared" si="0"/>
        <v>-464086.36</v>
      </c>
      <c r="J49" s="69"/>
      <c r="K49" s="73"/>
      <c r="L49" s="74">
        <f t="shared" si="1"/>
        <v>0</v>
      </c>
    </row>
    <row r="50" spans="1:12" ht="43.5" customHeight="1">
      <c r="A50" s="292" t="s">
        <v>247</v>
      </c>
      <c r="B50" s="272"/>
      <c r="C50" s="272"/>
      <c r="D50" s="272"/>
      <c r="E50" s="273"/>
      <c r="F50" s="10">
        <v>167</v>
      </c>
      <c r="G50" s="75">
        <f>SUM(G51:G53)</f>
        <v>1466209</v>
      </c>
      <c r="H50" s="76">
        <f>SUM(H51:H53)</f>
        <v>0</v>
      </c>
      <c r="I50" s="74">
        <f t="shared" si="0"/>
        <v>1466209</v>
      </c>
      <c r="J50" s="75">
        <f>SUM(J51:J53)</f>
        <v>1342657.74</v>
      </c>
      <c r="K50" s="76">
        <f>SUM(K51:K53)</f>
        <v>0</v>
      </c>
      <c r="L50" s="74">
        <f t="shared" si="1"/>
        <v>1342657.74</v>
      </c>
    </row>
    <row r="51" spans="1:12" ht="12.75" customHeight="1">
      <c r="A51" s="254" t="s">
        <v>248</v>
      </c>
      <c r="B51" s="255"/>
      <c r="C51" s="255"/>
      <c r="D51" s="255"/>
      <c r="E51" s="256"/>
      <c r="F51" s="10">
        <v>168</v>
      </c>
      <c r="G51" s="69">
        <v>1466209</v>
      </c>
      <c r="H51" s="73"/>
      <c r="I51" s="74">
        <f t="shared" si="0"/>
        <v>1466209</v>
      </c>
      <c r="J51" s="69">
        <v>1342657.74</v>
      </c>
      <c r="K51" s="73"/>
      <c r="L51" s="74">
        <f t="shared" si="1"/>
        <v>1342657.74</v>
      </c>
    </row>
    <row r="52" spans="1:12" ht="12.75" customHeight="1">
      <c r="A52" s="254" t="s">
        <v>249</v>
      </c>
      <c r="B52" s="255"/>
      <c r="C52" s="255"/>
      <c r="D52" s="255"/>
      <c r="E52" s="256"/>
      <c r="F52" s="10">
        <v>169</v>
      </c>
      <c r="G52" s="69"/>
      <c r="H52" s="73"/>
      <c r="I52" s="74">
        <f t="shared" si="0"/>
        <v>0</v>
      </c>
      <c r="J52" s="69"/>
      <c r="K52" s="73"/>
      <c r="L52" s="74">
        <f t="shared" si="1"/>
        <v>0</v>
      </c>
    </row>
    <row r="53" spans="1:12" ht="12.75" customHeight="1">
      <c r="A53" s="254" t="s">
        <v>250</v>
      </c>
      <c r="B53" s="255"/>
      <c r="C53" s="255"/>
      <c r="D53" s="255"/>
      <c r="E53" s="256"/>
      <c r="F53" s="10">
        <v>170</v>
      </c>
      <c r="G53" s="69"/>
      <c r="H53" s="73"/>
      <c r="I53" s="74">
        <f t="shared" si="0"/>
        <v>0</v>
      </c>
      <c r="J53" s="69"/>
      <c r="K53" s="73"/>
      <c r="L53" s="74">
        <f t="shared" si="1"/>
        <v>0</v>
      </c>
    </row>
    <row r="54" spans="1:12" ht="33" customHeight="1">
      <c r="A54" s="257" t="s">
        <v>251</v>
      </c>
      <c r="B54" s="255"/>
      <c r="C54" s="255"/>
      <c r="D54" s="255"/>
      <c r="E54" s="256"/>
      <c r="F54" s="10">
        <v>171</v>
      </c>
      <c r="G54" s="75">
        <f>SUM(G55:G56)</f>
        <v>0</v>
      </c>
      <c r="H54" s="76">
        <f>SUM(H55:H56)</f>
        <v>1799844.8</v>
      </c>
      <c r="I54" s="74">
        <f t="shared" si="0"/>
        <v>1799844.8</v>
      </c>
      <c r="J54" s="75">
        <f>SUM(J55:J56)</f>
        <v>0</v>
      </c>
      <c r="K54" s="76">
        <f>SUM(K55:K56)</f>
        <v>1154624.33</v>
      </c>
      <c r="L54" s="74">
        <f t="shared" si="1"/>
        <v>1154624.33</v>
      </c>
    </row>
    <row r="55" spans="1:12" ht="12.75" customHeight="1">
      <c r="A55" s="254" t="s">
        <v>252</v>
      </c>
      <c r="B55" s="255"/>
      <c r="C55" s="255"/>
      <c r="D55" s="255"/>
      <c r="E55" s="256"/>
      <c r="F55" s="10">
        <v>172</v>
      </c>
      <c r="G55" s="69"/>
      <c r="H55" s="73">
        <v>1880000</v>
      </c>
      <c r="I55" s="74">
        <f t="shared" si="0"/>
        <v>1880000</v>
      </c>
      <c r="J55" s="69"/>
      <c r="K55" s="73">
        <v>1100000</v>
      </c>
      <c r="L55" s="74">
        <f t="shared" si="1"/>
        <v>1100000</v>
      </c>
    </row>
    <row r="56" spans="1:12" ht="12.75" customHeight="1">
      <c r="A56" s="254" t="s">
        <v>253</v>
      </c>
      <c r="B56" s="255"/>
      <c r="C56" s="255"/>
      <c r="D56" s="255"/>
      <c r="E56" s="256"/>
      <c r="F56" s="10">
        <v>173</v>
      </c>
      <c r="G56" s="69"/>
      <c r="H56" s="73">
        <v>-80155.2</v>
      </c>
      <c r="I56" s="74">
        <f t="shared" si="0"/>
        <v>-80155.2</v>
      </c>
      <c r="J56" s="69"/>
      <c r="K56" s="73">
        <v>54624.33</v>
      </c>
      <c r="L56" s="74">
        <f t="shared" si="1"/>
        <v>54624.33</v>
      </c>
    </row>
    <row r="57" spans="1:12" ht="24.75" customHeight="1">
      <c r="A57" s="257" t="s">
        <v>254</v>
      </c>
      <c r="B57" s="255"/>
      <c r="C57" s="255"/>
      <c r="D57" s="255"/>
      <c r="E57" s="256"/>
      <c r="F57" s="10">
        <v>174</v>
      </c>
      <c r="G57" s="75">
        <f>G58+G62</f>
        <v>-29701753.84</v>
      </c>
      <c r="H57" s="76">
        <f>H58+H62</f>
        <v>-223969353.71</v>
      </c>
      <c r="I57" s="74">
        <f t="shared" si="0"/>
        <v>-253671107.55</v>
      </c>
      <c r="J57" s="75">
        <f>J58+J62</f>
        <v>-36365411.1</v>
      </c>
      <c r="K57" s="76">
        <f>K58+K62</f>
        <v>-222744891.16000003</v>
      </c>
      <c r="L57" s="74">
        <f t="shared" si="1"/>
        <v>-259110302.26000002</v>
      </c>
    </row>
    <row r="58" spans="1:12" ht="12.75" customHeight="1">
      <c r="A58" s="254" t="s">
        <v>255</v>
      </c>
      <c r="B58" s="255"/>
      <c r="C58" s="255"/>
      <c r="D58" s="255"/>
      <c r="E58" s="256"/>
      <c r="F58" s="10">
        <v>175</v>
      </c>
      <c r="G58" s="75">
        <f>SUM(G59:G61)</f>
        <v>-7992755.7</v>
      </c>
      <c r="H58" s="76">
        <f>SUM(H59:H61)</f>
        <v>-58028407.169999994</v>
      </c>
      <c r="I58" s="74">
        <f t="shared" si="0"/>
        <v>-66021162.87</v>
      </c>
      <c r="J58" s="75">
        <f>SUM(J59:J61)</f>
        <v>-7113172.82</v>
      </c>
      <c r="K58" s="76">
        <f>SUM(K59:K61)</f>
        <v>-66017837.52</v>
      </c>
      <c r="L58" s="74">
        <f t="shared" si="1"/>
        <v>-73131010.34</v>
      </c>
    </row>
    <row r="59" spans="1:12" ht="12.75" customHeight="1">
      <c r="A59" s="254" t="s">
        <v>256</v>
      </c>
      <c r="B59" s="255"/>
      <c r="C59" s="255"/>
      <c r="D59" s="255"/>
      <c r="E59" s="256"/>
      <c r="F59" s="10">
        <v>176</v>
      </c>
      <c r="G59" s="69">
        <v>-6308599</v>
      </c>
      <c r="H59" s="73">
        <v>-33682263.9</v>
      </c>
      <c r="I59" s="74">
        <f t="shared" si="0"/>
        <v>-39990862.9</v>
      </c>
      <c r="J59" s="69">
        <v>-5428809.17</v>
      </c>
      <c r="K59" s="73">
        <v>-38925741.89</v>
      </c>
      <c r="L59" s="74">
        <f t="shared" si="1"/>
        <v>-44354551.06</v>
      </c>
    </row>
    <row r="60" spans="1:12" ht="12.75" customHeight="1">
      <c r="A60" s="254" t="s">
        <v>257</v>
      </c>
      <c r="B60" s="255"/>
      <c r="C60" s="255"/>
      <c r="D60" s="255"/>
      <c r="E60" s="256"/>
      <c r="F60" s="10">
        <v>177</v>
      </c>
      <c r="G60" s="69">
        <v>-1684156.7</v>
      </c>
      <c r="H60" s="73">
        <v>-24073570.12</v>
      </c>
      <c r="I60" s="74">
        <f t="shared" si="0"/>
        <v>-25757726.82</v>
      </c>
      <c r="J60" s="69">
        <v>-1684363.65</v>
      </c>
      <c r="K60" s="73">
        <v>-26065997.37</v>
      </c>
      <c r="L60" s="74">
        <f t="shared" si="1"/>
        <v>-27750361.02</v>
      </c>
    </row>
    <row r="61" spans="1:12" ht="12.75" customHeight="1">
      <c r="A61" s="254" t="s">
        <v>258</v>
      </c>
      <c r="B61" s="255"/>
      <c r="C61" s="255"/>
      <c r="D61" s="255"/>
      <c r="E61" s="256"/>
      <c r="F61" s="10">
        <v>178</v>
      </c>
      <c r="G61" s="69"/>
      <c r="H61" s="73">
        <v>-272573.15</v>
      </c>
      <c r="I61" s="74">
        <f t="shared" si="0"/>
        <v>-272573.15</v>
      </c>
      <c r="J61" s="69">
        <v>0</v>
      </c>
      <c r="K61" s="73">
        <v>-1026098.26</v>
      </c>
      <c r="L61" s="74">
        <f t="shared" si="1"/>
        <v>-1026098.26</v>
      </c>
    </row>
    <row r="62" spans="1:12" ht="15" customHeight="1">
      <c r="A62" s="254" t="s">
        <v>259</v>
      </c>
      <c r="B62" s="255"/>
      <c r="C62" s="255"/>
      <c r="D62" s="255"/>
      <c r="E62" s="256"/>
      <c r="F62" s="10">
        <v>179</v>
      </c>
      <c r="G62" s="75">
        <f>SUM(G63:G65)</f>
        <v>-21708998.14</v>
      </c>
      <c r="H62" s="76">
        <f>SUM(H63:H65)</f>
        <v>-165940946.54000002</v>
      </c>
      <c r="I62" s="74">
        <f t="shared" si="0"/>
        <v>-187649944.68</v>
      </c>
      <c r="J62" s="75">
        <f>SUM(J63:J65)</f>
        <v>-29252238.28</v>
      </c>
      <c r="K62" s="76">
        <f>SUM(K63:K65)</f>
        <v>-156727053.64000002</v>
      </c>
      <c r="L62" s="74">
        <f t="shared" si="1"/>
        <v>-185979291.92000002</v>
      </c>
    </row>
    <row r="63" spans="1:12" ht="12.75" customHeight="1">
      <c r="A63" s="254" t="s">
        <v>260</v>
      </c>
      <c r="B63" s="255"/>
      <c r="C63" s="255"/>
      <c r="D63" s="255"/>
      <c r="E63" s="256"/>
      <c r="F63" s="10">
        <v>180</v>
      </c>
      <c r="G63" s="69">
        <v>-478429.81</v>
      </c>
      <c r="H63" s="73">
        <v>-13410529.67</v>
      </c>
      <c r="I63" s="74">
        <f t="shared" si="0"/>
        <v>-13888959.48</v>
      </c>
      <c r="J63" s="69">
        <v>-559740.72</v>
      </c>
      <c r="K63" s="73">
        <v>-14241611.31</v>
      </c>
      <c r="L63" s="74">
        <f t="shared" si="1"/>
        <v>-14801352.030000001</v>
      </c>
    </row>
    <row r="64" spans="1:12" ht="21" customHeight="1">
      <c r="A64" s="254" t="s">
        <v>261</v>
      </c>
      <c r="B64" s="255"/>
      <c r="C64" s="255"/>
      <c r="D64" s="255"/>
      <c r="E64" s="256"/>
      <c r="F64" s="10">
        <v>181</v>
      </c>
      <c r="G64" s="69">
        <v>-10792862.37</v>
      </c>
      <c r="H64" s="73">
        <v>-93952665.81</v>
      </c>
      <c r="I64" s="74">
        <f t="shared" si="0"/>
        <v>-104745528.18</v>
      </c>
      <c r="J64" s="69">
        <v>-11221709.79</v>
      </c>
      <c r="K64" s="73">
        <v>-93624165.48</v>
      </c>
      <c r="L64" s="74">
        <f t="shared" si="1"/>
        <v>-104845875.27000001</v>
      </c>
    </row>
    <row r="65" spans="1:12" ht="12.75" customHeight="1">
      <c r="A65" s="254" t="s">
        <v>262</v>
      </c>
      <c r="B65" s="255"/>
      <c r="C65" s="255"/>
      <c r="D65" s="255"/>
      <c r="E65" s="256"/>
      <c r="F65" s="10">
        <v>182</v>
      </c>
      <c r="G65" s="69">
        <v>-10437705.96</v>
      </c>
      <c r="H65" s="73">
        <v>-58577751.06</v>
      </c>
      <c r="I65" s="74">
        <f t="shared" si="0"/>
        <v>-69015457.02000001</v>
      </c>
      <c r="J65" s="69">
        <v>-17470787.77</v>
      </c>
      <c r="K65" s="73">
        <v>-48861276.85</v>
      </c>
      <c r="L65" s="74">
        <f t="shared" si="1"/>
        <v>-66332064.620000005</v>
      </c>
    </row>
    <row r="66" spans="1:12" ht="12.75" customHeight="1">
      <c r="A66" s="257" t="s">
        <v>263</v>
      </c>
      <c r="B66" s="255"/>
      <c r="C66" s="255"/>
      <c r="D66" s="255"/>
      <c r="E66" s="256"/>
      <c r="F66" s="10">
        <v>183</v>
      </c>
      <c r="G66" s="75">
        <f>SUM(G67:G73)</f>
        <v>-581574.79</v>
      </c>
      <c r="H66" s="76">
        <f>SUM(H67:H73)</f>
        <v>-17493088.549999997</v>
      </c>
      <c r="I66" s="74">
        <f t="shared" si="0"/>
        <v>-18074663.339999996</v>
      </c>
      <c r="J66" s="75">
        <f>SUM(J67:J73)</f>
        <v>-3847736.2800000003</v>
      </c>
      <c r="K66" s="76">
        <f>SUM(K67:K73)</f>
        <v>-16992587.27</v>
      </c>
      <c r="L66" s="74">
        <f t="shared" si="1"/>
        <v>-20840323.55</v>
      </c>
    </row>
    <row r="67" spans="1:12" ht="24.75" customHeight="1">
      <c r="A67" s="254" t="s">
        <v>264</v>
      </c>
      <c r="B67" s="255"/>
      <c r="C67" s="255"/>
      <c r="D67" s="255"/>
      <c r="E67" s="256"/>
      <c r="F67" s="10">
        <v>184</v>
      </c>
      <c r="G67" s="69"/>
      <c r="H67" s="73">
        <v>-171532.32</v>
      </c>
      <c r="I67" s="74">
        <f t="shared" si="0"/>
        <v>-171532.32</v>
      </c>
      <c r="J67" s="69"/>
      <c r="K67" s="73"/>
      <c r="L67" s="74">
        <f t="shared" si="1"/>
        <v>0</v>
      </c>
    </row>
    <row r="68" spans="1:12" ht="12.75" customHeight="1">
      <c r="A68" s="254" t="s">
        <v>265</v>
      </c>
      <c r="B68" s="255"/>
      <c r="C68" s="255"/>
      <c r="D68" s="255"/>
      <c r="E68" s="256"/>
      <c r="F68" s="10">
        <v>185</v>
      </c>
      <c r="G68" s="69"/>
      <c r="H68" s="73">
        <v>-663.96</v>
      </c>
      <c r="I68" s="74">
        <f t="shared" si="0"/>
        <v>-663.96</v>
      </c>
      <c r="J68" s="69">
        <v>-6956.7</v>
      </c>
      <c r="K68" s="73"/>
      <c r="L68" s="74">
        <f t="shared" si="1"/>
        <v>-6956.7</v>
      </c>
    </row>
    <row r="69" spans="1:12" ht="12.75" customHeight="1">
      <c r="A69" s="254" t="s">
        <v>266</v>
      </c>
      <c r="B69" s="255"/>
      <c r="C69" s="255"/>
      <c r="D69" s="255"/>
      <c r="E69" s="256"/>
      <c r="F69" s="10">
        <v>186</v>
      </c>
      <c r="G69" s="69"/>
      <c r="H69" s="73"/>
      <c r="I69" s="74">
        <f t="shared" si="0"/>
        <v>0</v>
      </c>
      <c r="J69" s="69"/>
      <c r="K69" s="73">
        <v>-124730.81</v>
      </c>
      <c r="L69" s="74">
        <f t="shared" si="1"/>
        <v>-124730.81</v>
      </c>
    </row>
    <row r="70" spans="1:12" ht="15.75" customHeight="1">
      <c r="A70" s="254" t="s">
        <v>267</v>
      </c>
      <c r="B70" s="255"/>
      <c r="C70" s="255"/>
      <c r="D70" s="255"/>
      <c r="E70" s="256"/>
      <c r="F70" s="10">
        <v>187</v>
      </c>
      <c r="G70" s="69"/>
      <c r="H70" s="73">
        <v>-1672918.78</v>
      </c>
      <c r="I70" s="74">
        <f t="shared" si="0"/>
        <v>-1672918.78</v>
      </c>
      <c r="J70" s="69">
        <v>-999.93</v>
      </c>
      <c r="K70" s="73">
        <v>-8499</v>
      </c>
      <c r="L70" s="74">
        <f t="shared" si="1"/>
        <v>-9498.93</v>
      </c>
    </row>
    <row r="71" spans="1:12" ht="16.5" customHeight="1">
      <c r="A71" s="254" t="s">
        <v>268</v>
      </c>
      <c r="B71" s="255"/>
      <c r="C71" s="255"/>
      <c r="D71" s="255"/>
      <c r="E71" s="256"/>
      <c r="F71" s="10">
        <v>188</v>
      </c>
      <c r="G71" s="69">
        <v>-123350</v>
      </c>
      <c r="H71" s="73">
        <v>-77930</v>
      </c>
      <c r="I71" s="74">
        <f aca="true" t="shared" si="2" ref="I71:I99">G71+H71</f>
        <v>-201280</v>
      </c>
      <c r="J71" s="69">
        <v>-264334.47</v>
      </c>
      <c r="K71" s="73">
        <v>-321134.69</v>
      </c>
      <c r="L71" s="74">
        <f aca="true" t="shared" si="3" ref="L71:L99">J71+K71</f>
        <v>-585469.1599999999</v>
      </c>
    </row>
    <row r="72" spans="1:12" ht="12.75" customHeight="1">
      <c r="A72" s="254" t="s">
        <v>269</v>
      </c>
      <c r="B72" s="255"/>
      <c r="C72" s="255"/>
      <c r="D72" s="255"/>
      <c r="E72" s="256"/>
      <c r="F72" s="10">
        <v>189</v>
      </c>
      <c r="G72" s="69">
        <v>-329580.1</v>
      </c>
      <c r="H72" s="73">
        <v>-6386186.64</v>
      </c>
      <c r="I72" s="74">
        <f t="shared" si="2"/>
        <v>-6715766.739999999</v>
      </c>
      <c r="J72" s="69">
        <v>-3346208.56</v>
      </c>
      <c r="K72" s="73">
        <v>-479181.600000001</v>
      </c>
      <c r="L72" s="74">
        <f t="shared" si="3"/>
        <v>-3825390.160000001</v>
      </c>
    </row>
    <row r="73" spans="1:12" ht="12.75" customHeight="1">
      <c r="A73" s="254" t="s">
        <v>270</v>
      </c>
      <c r="B73" s="255"/>
      <c r="C73" s="255"/>
      <c r="D73" s="255"/>
      <c r="E73" s="256"/>
      <c r="F73" s="10">
        <v>190</v>
      </c>
      <c r="G73" s="69">
        <v>-128644.69</v>
      </c>
      <c r="H73" s="73">
        <v>-9183856.85</v>
      </c>
      <c r="I73" s="74">
        <f t="shared" si="2"/>
        <v>-9312501.54</v>
      </c>
      <c r="J73" s="69">
        <v>-229236.62</v>
      </c>
      <c r="K73" s="73">
        <v>-16059041.17</v>
      </c>
      <c r="L73" s="74">
        <f t="shared" si="3"/>
        <v>-16288277.79</v>
      </c>
    </row>
    <row r="74" spans="1:12" ht="24.75" customHeight="1">
      <c r="A74" s="257" t="s">
        <v>271</v>
      </c>
      <c r="B74" s="255"/>
      <c r="C74" s="255"/>
      <c r="D74" s="255"/>
      <c r="E74" s="256"/>
      <c r="F74" s="10">
        <v>191</v>
      </c>
      <c r="G74" s="75">
        <f>SUM(G75:G76)</f>
        <v>-5737</v>
      </c>
      <c r="H74" s="76">
        <f>SUM(H75:H76)</f>
        <v>-19507411.240000002</v>
      </c>
      <c r="I74" s="74">
        <f t="shared" si="2"/>
        <v>-19513148.240000002</v>
      </c>
      <c r="J74" s="75">
        <f>SUM(J75:J76)</f>
        <v>-86718.99</v>
      </c>
      <c r="K74" s="76">
        <f>SUM(K75:K76)</f>
        <v>-23411669.69</v>
      </c>
      <c r="L74" s="74">
        <f t="shared" si="3"/>
        <v>-23498388.68</v>
      </c>
    </row>
    <row r="75" spans="1:12" ht="12.75" customHeight="1">
      <c r="A75" s="254" t="s">
        <v>272</v>
      </c>
      <c r="B75" s="255"/>
      <c r="C75" s="255"/>
      <c r="D75" s="255"/>
      <c r="E75" s="256"/>
      <c r="F75" s="10">
        <v>192</v>
      </c>
      <c r="G75" s="69"/>
      <c r="H75" s="73">
        <v>-967339.67</v>
      </c>
      <c r="I75" s="74">
        <f t="shared" si="2"/>
        <v>-967339.67</v>
      </c>
      <c r="J75" s="69"/>
      <c r="K75" s="73">
        <v>-1236118.34</v>
      </c>
      <c r="L75" s="74">
        <f t="shared" si="3"/>
        <v>-1236118.34</v>
      </c>
    </row>
    <row r="76" spans="1:12" ht="12.75" customHeight="1">
      <c r="A76" s="254" t="s">
        <v>273</v>
      </c>
      <c r="B76" s="255"/>
      <c r="C76" s="255"/>
      <c r="D76" s="255"/>
      <c r="E76" s="256"/>
      <c r="F76" s="10">
        <v>193</v>
      </c>
      <c r="G76" s="69">
        <v>-5737</v>
      </c>
      <c r="H76" s="80">
        <v>-18540071.57</v>
      </c>
      <c r="I76" s="74">
        <f t="shared" si="2"/>
        <v>-18545808.57</v>
      </c>
      <c r="J76" s="69">
        <v>-86718.99</v>
      </c>
      <c r="K76" s="73">
        <v>-22175551.35</v>
      </c>
      <c r="L76" s="74">
        <f t="shared" si="3"/>
        <v>-22262270.34</v>
      </c>
    </row>
    <row r="77" spans="1:12" ht="12.75" customHeight="1">
      <c r="A77" s="257" t="s">
        <v>274</v>
      </c>
      <c r="B77" s="255"/>
      <c r="C77" s="255"/>
      <c r="D77" s="255"/>
      <c r="E77" s="256"/>
      <c r="F77" s="10">
        <v>194</v>
      </c>
      <c r="G77" s="69">
        <v>-5587.76</v>
      </c>
      <c r="H77" s="80">
        <v>-31765529.16</v>
      </c>
      <c r="I77" s="74">
        <f t="shared" si="2"/>
        <v>-31771116.92</v>
      </c>
      <c r="J77" s="69"/>
      <c r="K77" s="73">
        <v>-32010257.01</v>
      </c>
      <c r="L77" s="74">
        <f t="shared" si="3"/>
        <v>-32010257.01</v>
      </c>
    </row>
    <row r="78" spans="1:12" ht="42.75" customHeight="1">
      <c r="A78" s="257" t="s">
        <v>275</v>
      </c>
      <c r="B78" s="258"/>
      <c r="C78" s="258"/>
      <c r="D78" s="258"/>
      <c r="E78" s="259"/>
      <c r="F78" s="10">
        <v>195</v>
      </c>
      <c r="G78" s="75">
        <f>G7+G16+G30+G31+G32+G33+G42+G50+G54+G57+G66+G74+G77</f>
        <v>8625132.230000006</v>
      </c>
      <c r="H78" s="139">
        <f>H7+H16+H30+H31+H32+H33+H42+H50+H54+H57+H66+H74+H77</f>
        <v>49257507.619999915</v>
      </c>
      <c r="I78" s="74">
        <f t="shared" si="2"/>
        <v>57882639.84999992</v>
      </c>
      <c r="J78" s="75">
        <f>J7+J16+J30+J31+J32+J33+J42+J50+J54+J57+J66+J74+J77</f>
        <v>10833336.49999998</v>
      </c>
      <c r="K78" s="76">
        <f>K7+K16+K30+K31+K32+K33+K42+K50+K54+K57+K66+K74+K77</f>
        <v>38796233.95000014</v>
      </c>
      <c r="L78" s="74">
        <f t="shared" si="3"/>
        <v>49629570.450000115</v>
      </c>
    </row>
    <row r="79" spans="1:12" ht="12.75" customHeight="1">
      <c r="A79" s="257" t="s">
        <v>276</v>
      </c>
      <c r="B79" s="255"/>
      <c r="C79" s="255"/>
      <c r="D79" s="255"/>
      <c r="E79" s="256"/>
      <c r="F79" s="10">
        <v>196</v>
      </c>
      <c r="G79" s="75">
        <f>SUM(G80:G81)</f>
        <v>-1281244</v>
      </c>
      <c r="H79" s="139">
        <f>SUM(H80:H81)</f>
        <v>-6188846.04</v>
      </c>
      <c r="I79" s="74">
        <f t="shared" si="2"/>
        <v>-7470090.04</v>
      </c>
      <c r="J79" s="75">
        <f>SUM(J80:J81)</f>
        <v>-1791648.28</v>
      </c>
      <c r="K79" s="76">
        <f>SUM(K80:K81)</f>
        <v>-6347795.69</v>
      </c>
      <c r="L79" s="74">
        <f t="shared" si="3"/>
        <v>-8139443.970000001</v>
      </c>
    </row>
    <row r="80" spans="1:12" ht="12.75" customHeight="1">
      <c r="A80" s="254" t="s">
        <v>277</v>
      </c>
      <c r="B80" s="255"/>
      <c r="C80" s="255"/>
      <c r="D80" s="255"/>
      <c r="E80" s="256"/>
      <c r="F80" s="10">
        <v>197</v>
      </c>
      <c r="G80" s="69">
        <v>-1281244</v>
      </c>
      <c r="H80" s="80">
        <v>-6188844.69</v>
      </c>
      <c r="I80" s="74">
        <f t="shared" si="2"/>
        <v>-7470088.69</v>
      </c>
      <c r="J80" s="69">
        <v>-1791648.28</v>
      </c>
      <c r="K80" s="73">
        <v>-6347795.69</v>
      </c>
      <c r="L80" s="74">
        <f t="shared" si="3"/>
        <v>-8139443.970000001</v>
      </c>
    </row>
    <row r="81" spans="1:12" ht="12.75" customHeight="1">
      <c r="A81" s="254" t="s">
        <v>278</v>
      </c>
      <c r="B81" s="255"/>
      <c r="C81" s="255"/>
      <c r="D81" s="255"/>
      <c r="E81" s="256"/>
      <c r="F81" s="10">
        <v>198</v>
      </c>
      <c r="G81" s="69"/>
      <c r="H81" s="80">
        <v>-1.35</v>
      </c>
      <c r="I81" s="74">
        <f t="shared" si="2"/>
        <v>-1.35</v>
      </c>
      <c r="J81" s="69"/>
      <c r="K81" s="73"/>
      <c r="L81" s="74">
        <f t="shared" si="3"/>
        <v>0</v>
      </c>
    </row>
    <row r="82" spans="1:12" ht="24" customHeight="1">
      <c r="A82" s="257" t="s">
        <v>279</v>
      </c>
      <c r="B82" s="255"/>
      <c r="C82" s="255"/>
      <c r="D82" s="255"/>
      <c r="E82" s="256"/>
      <c r="F82" s="10">
        <v>199</v>
      </c>
      <c r="G82" s="75">
        <f>G78+G79</f>
        <v>7343888.230000006</v>
      </c>
      <c r="H82" s="139">
        <f>H78+H79</f>
        <v>43068661.579999916</v>
      </c>
      <c r="I82" s="74">
        <f t="shared" si="2"/>
        <v>50412549.80999992</v>
      </c>
      <c r="J82" s="75">
        <f>J78+J79</f>
        <v>9041688.21999998</v>
      </c>
      <c r="K82" s="76">
        <f>K78+K79</f>
        <v>32448438.260000136</v>
      </c>
      <c r="L82" s="74">
        <f t="shared" si="3"/>
        <v>41490126.480000116</v>
      </c>
    </row>
    <row r="83" spans="1:12" ht="12.75" customHeight="1">
      <c r="A83" s="257" t="s">
        <v>202</v>
      </c>
      <c r="B83" s="258"/>
      <c r="C83" s="258"/>
      <c r="D83" s="258"/>
      <c r="E83" s="259"/>
      <c r="F83" s="10">
        <v>200</v>
      </c>
      <c r="G83" s="69">
        <v>6959180.71</v>
      </c>
      <c r="H83" s="80">
        <v>41677580.88</v>
      </c>
      <c r="I83" s="74">
        <f t="shared" si="2"/>
        <v>48636761.59</v>
      </c>
      <c r="J83" s="69">
        <v>8846777.49000003</v>
      </c>
      <c r="K83" s="73">
        <v>31440264.594651</v>
      </c>
      <c r="L83" s="74">
        <f t="shared" si="3"/>
        <v>40287042.08465103</v>
      </c>
    </row>
    <row r="84" spans="1:12" ht="12.75" customHeight="1">
      <c r="A84" s="257" t="s">
        <v>203</v>
      </c>
      <c r="B84" s="258"/>
      <c r="C84" s="258"/>
      <c r="D84" s="258"/>
      <c r="E84" s="259"/>
      <c r="F84" s="10">
        <v>201</v>
      </c>
      <c r="G84" s="69">
        <v>384707</v>
      </c>
      <c r="H84" s="80">
        <v>1391081.37</v>
      </c>
      <c r="I84" s="74">
        <f t="shared" si="2"/>
        <v>1775788.37</v>
      </c>
      <c r="J84" s="69">
        <v>194911.73</v>
      </c>
      <c r="K84" s="73">
        <v>1008173.665349</v>
      </c>
      <c r="L84" s="74">
        <f t="shared" si="3"/>
        <v>1203085.395349</v>
      </c>
    </row>
    <row r="85" spans="1:12" ht="12.75" customHeight="1">
      <c r="A85" s="257" t="s">
        <v>280</v>
      </c>
      <c r="B85" s="258"/>
      <c r="C85" s="258"/>
      <c r="D85" s="258"/>
      <c r="E85" s="258"/>
      <c r="F85" s="10">
        <v>202</v>
      </c>
      <c r="G85" s="69">
        <f>G7+G16+G30+G31+G32</f>
        <v>125136072.37</v>
      </c>
      <c r="H85" s="80">
        <f>H7+H16+H30+H31+H32</f>
        <v>690425846.2399999</v>
      </c>
      <c r="I85" s="81">
        <f>I7+I16+I30+I31+I32</f>
        <v>815561918.6099999</v>
      </c>
      <c r="J85" s="80">
        <f>J7+J16+J30+J31+J32</f>
        <v>127654051.61999999</v>
      </c>
      <c r="K85" s="80">
        <f>K7+K16+K30+K31+K32</f>
        <v>698718652.9300002</v>
      </c>
      <c r="L85" s="81">
        <f t="shared" si="3"/>
        <v>826372704.5500002</v>
      </c>
    </row>
    <row r="86" spans="1:12" ht="12.75" customHeight="1">
      <c r="A86" s="257" t="s">
        <v>281</v>
      </c>
      <c r="B86" s="258"/>
      <c r="C86" s="258"/>
      <c r="D86" s="258"/>
      <c r="E86" s="258"/>
      <c r="F86" s="10">
        <v>203</v>
      </c>
      <c r="G86" s="82">
        <f>G33+G42+G50+G54+G57+G66+G74+G77+G79</f>
        <v>-117792184.14000002</v>
      </c>
      <c r="H86" s="73">
        <f>H33+H42+H50+H54+H57+H66+H74+H77+H79</f>
        <v>-647357184.6599998</v>
      </c>
      <c r="I86" s="81">
        <f>I33+I42+I50+I54+I57+I66+I74+I77+I79</f>
        <v>-765149368.8</v>
      </c>
      <c r="J86" s="82">
        <f>J33+J42+J50+J54+J57+J66+J74+J77+J79</f>
        <v>-118612363.40000002</v>
      </c>
      <c r="K86" s="73">
        <f>K33+K42+K50+K54+K57+K66+K74+K77+K79</f>
        <v>-666270214.6700001</v>
      </c>
      <c r="L86" s="81">
        <f t="shared" si="3"/>
        <v>-784882578.07</v>
      </c>
    </row>
    <row r="87" spans="1:12" ht="12.75" customHeight="1">
      <c r="A87" s="257" t="s">
        <v>282</v>
      </c>
      <c r="B87" s="255"/>
      <c r="C87" s="255"/>
      <c r="D87" s="255"/>
      <c r="E87" s="255"/>
      <c r="F87" s="10">
        <v>204</v>
      </c>
      <c r="G87" s="75">
        <f>SUM(G88:G94)-G95</f>
        <v>1916759</v>
      </c>
      <c r="H87" s="76">
        <f>SUM(H88:H94)-H95</f>
        <v>4563377</v>
      </c>
      <c r="I87" s="74">
        <f t="shared" si="2"/>
        <v>6480136</v>
      </c>
      <c r="J87" s="75">
        <f>SUM(J88:J94)-J95</f>
        <v>4227115</v>
      </c>
      <c r="K87" s="76">
        <f>SUM(K88:K94)-K95</f>
        <v>2652078</v>
      </c>
      <c r="L87" s="74">
        <f t="shared" si="3"/>
        <v>6879193</v>
      </c>
    </row>
    <row r="88" spans="1:12" ht="25.5" customHeight="1">
      <c r="A88" s="254" t="s">
        <v>283</v>
      </c>
      <c r="B88" s="255"/>
      <c r="C88" s="255"/>
      <c r="D88" s="255"/>
      <c r="E88" s="255"/>
      <c r="F88" s="10">
        <v>205</v>
      </c>
      <c r="G88" s="69"/>
      <c r="H88" s="73"/>
      <c r="I88" s="74">
        <f t="shared" si="2"/>
        <v>0</v>
      </c>
      <c r="J88" s="69"/>
      <c r="K88" s="73">
        <v>10785</v>
      </c>
      <c r="L88" s="74">
        <f t="shared" si="3"/>
        <v>10785</v>
      </c>
    </row>
    <row r="89" spans="1:12" ht="23.25" customHeight="1">
      <c r="A89" s="254" t="s">
        <v>284</v>
      </c>
      <c r="B89" s="255"/>
      <c r="C89" s="255"/>
      <c r="D89" s="255"/>
      <c r="E89" s="255"/>
      <c r="F89" s="10">
        <v>206</v>
      </c>
      <c r="G89" s="69">
        <v>1916759</v>
      </c>
      <c r="H89" s="73">
        <v>6165199</v>
      </c>
      <c r="I89" s="74">
        <f t="shared" si="2"/>
        <v>8081958</v>
      </c>
      <c r="J89" s="69">
        <v>4227115</v>
      </c>
      <c r="K89" s="73">
        <v>3969569</v>
      </c>
      <c r="L89" s="74">
        <f t="shared" si="3"/>
        <v>8196684</v>
      </c>
    </row>
    <row r="90" spans="1:12" ht="24.75" customHeight="1">
      <c r="A90" s="254" t="s">
        <v>285</v>
      </c>
      <c r="B90" s="255"/>
      <c r="C90" s="255"/>
      <c r="D90" s="255"/>
      <c r="E90" s="255"/>
      <c r="F90" s="10">
        <v>207</v>
      </c>
      <c r="G90" s="69"/>
      <c r="H90" s="73">
        <v>-1694081</v>
      </c>
      <c r="I90" s="74">
        <f t="shared" si="2"/>
        <v>-1694081</v>
      </c>
      <c r="J90" s="69"/>
      <c r="K90" s="73">
        <v>-1328276</v>
      </c>
      <c r="L90" s="74">
        <f t="shared" si="3"/>
        <v>-1328276</v>
      </c>
    </row>
    <row r="91" spans="1:12" ht="24.75" customHeight="1">
      <c r="A91" s="254" t="s">
        <v>286</v>
      </c>
      <c r="B91" s="255"/>
      <c r="C91" s="255"/>
      <c r="D91" s="255"/>
      <c r="E91" s="255"/>
      <c r="F91" s="10">
        <v>208</v>
      </c>
      <c r="G91" s="69"/>
      <c r="H91" s="73">
        <v>92259</v>
      </c>
      <c r="I91" s="74">
        <f t="shared" si="2"/>
        <v>92259</v>
      </c>
      <c r="J91" s="69"/>
      <c r="K91" s="73"/>
      <c r="L91" s="74">
        <f t="shared" si="3"/>
        <v>0</v>
      </c>
    </row>
    <row r="92" spans="1:12" ht="19.5" customHeight="1">
      <c r="A92" s="254" t="s">
        <v>287</v>
      </c>
      <c r="B92" s="255"/>
      <c r="C92" s="255"/>
      <c r="D92" s="255"/>
      <c r="E92" s="255"/>
      <c r="F92" s="10">
        <v>209</v>
      </c>
      <c r="G92" s="69"/>
      <c r="H92" s="73"/>
      <c r="I92" s="74">
        <f t="shared" si="2"/>
        <v>0</v>
      </c>
      <c r="J92" s="69"/>
      <c r="K92" s="73"/>
      <c r="L92" s="74">
        <f t="shared" si="3"/>
        <v>0</v>
      </c>
    </row>
    <row r="93" spans="1:12" ht="24" customHeight="1">
      <c r="A93" s="254" t="s">
        <v>288</v>
      </c>
      <c r="B93" s="255"/>
      <c r="C93" s="255"/>
      <c r="D93" s="255"/>
      <c r="E93" s="255"/>
      <c r="F93" s="10">
        <v>210</v>
      </c>
      <c r="G93" s="69"/>
      <c r="H93" s="73"/>
      <c r="I93" s="74">
        <f t="shared" si="2"/>
        <v>0</v>
      </c>
      <c r="J93" s="69"/>
      <c r="K93" s="73"/>
      <c r="L93" s="74">
        <f t="shared" si="3"/>
        <v>0</v>
      </c>
    </row>
    <row r="94" spans="1:12" ht="23.25" customHeight="1">
      <c r="A94" s="254" t="s">
        <v>289</v>
      </c>
      <c r="B94" s="255"/>
      <c r="C94" s="255"/>
      <c r="D94" s="255"/>
      <c r="E94" s="255"/>
      <c r="F94" s="10">
        <v>211</v>
      </c>
      <c r="G94" s="69"/>
      <c r="H94" s="73"/>
      <c r="I94" s="74">
        <f t="shared" si="2"/>
        <v>0</v>
      </c>
      <c r="J94" s="69"/>
      <c r="K94" s="73"/>
      <c r="L94" s="74">
        <f t="shared" si="3"/>
        <v>0</v>
      </c>
    </row>
    <row r="95" spans="1:12" ht="12.75" customHeight="1">
      <c r="A95" s="254" t="s">
        <v>290</v>
      </c>
      <c r="B95" s="255"/>
      <c r="C95" s="255"/>
      <c r="D95" s="255"/>
      <c r="E95" s="255"/>
      <c r="F95" s="10">
        <v>212</v>
      </c>
      <c r="G95" s="69"/>
      <c r="H95" s="73"/>
      <c r="I95" s="74">
        <f t="shared" si="2"/>
        <v>0</v>
      </c>
      <c r="J95" s="69"/>
      <c r="K95" s="73"/>
      <c r="L95" s="74">
        <f t="shared" si="3"/>
        <v>0</v>
      </c>
    </row>
    <row r="96" spans="1:12" ht="12.75" customHeight="1">
      <c r="A96" s="257" t="s">
        <v>291</v>
      </c>
      <c r="B96" s="255"/>
      <c r="C96" s="255"/>
      <c r="D96" s="255"/>
      <c r="E96" s="255"/>
      <c r="F96" s="10">
        <v>213</v>
      </c>
      <c r="G96" s="75">
        <f>G82+G87</f>
        <v>9260647.230000006</v>
      </c>
      <c r="H96" s="76">
        <f>H82+H87</f>
        <v>47632038.579999916</v>
      </c>
      <c r="I96" s="74">
        <f t="shared" si="2"/>
        <v>56892685.80999992</v>
      </c>
      <c r="J96" s="75">
        <f>J82+J87</f>
        <v>13268803.21999998</v>
      </c>
      <c r="K96" s="76">
        <f>K82+K87</f>
        <v>35100516.26000014</v>
      </c>
      <c r="L96" s="74">
        <f t="shared" si="3"/>
        <v>48369319.48000012</v>
      </c>
    </row>
    <row r="97" spans="1:12" ht="12.75" customHeight="1">
      <c r="A97" s="257" t="s">
        <v>202</v>
      </c>
      <c r="B97" s="258"/>
      <c r="C97" s="258"/>
      <c r="D97" s="258"/>
      <c r="E97" s="259"/>
      <c r="F97" s="10">
        <v>214</v>
      </c>
      <c r="G97" s="69">
        <v>8875940</v>
      </c>
      <c r="H97" s="73">
        <v>46252404</v>
      </c>
      <c r="I97" s="74">
        <f t="shared" si="2"/>
        <v>55128344</v>
      </c>
      <c r="J97" s="69">
        <v>13073892</v>
      </c>
      <c r="K97" s="73">
        <v>38564096</v>
      </c>
      <c r="L97" s="74">
        <f t="shared" si="3"/>
        <v>51637988</v>
      </c>
    </row>
    <row r="98" spans="1:12" ht="12.75" customHeight="1">
      <c r="A98" s="257" t="s">
        <v>203</v>
      </c>
      <c r="B98" s="258"/>
      <c r="C98" s="258"/>
      <c r="D98" s="258"/>
      <c r="E98" s="259"/>
      <c r="F98" s="10">
        <v>215</v>
      </c>
      <c r="G98" s="69">
        <v>384707</v>
      </c>
      <c r="H98" s="73">
        <v>1379634</v>
      </c>
      <c r="I98" s="74">
        <f t="shared" si="2"/>
        <v>1764341</v>
      </c>
      <c r="J98" s="69">
        <v>194912</v>
      </c>
      <c r="K98" s="73">
        <v>-3463581</v>
      </c>
      <c r="L98" s="74">
        <f t="shared" si="3"/>
        <v>-3268669</v>
      </c>
    </row>
    <row r="99" spans="1:12" ht="25.5" customHeight="1">
      <c r="A99" s="257" t="s">
        <v>292</v>
      </c>
      <c r="B99" s="255"/>
      <c r="C99" s="255"/>
      <c r="D99" s="255"/>
      <c r="E99" s="256"/>
      <c r="F99" s="11">
        <v>216</v>
      </c>
      <c r="G99" s="77">
        <v>0</v>
      </c>
      <c r="H99" s="78">
        <v>0</v>
      </c>
      <c r="I99" s="79">
        <f t="shared" si="2"/>
        <v>0</v>
      </c>
      <c r="J99" s="77">
        <v>0</v>
      </c>
      <c r="K99" s="78">
        <v>0</v>
      </c>
      <c r="L99" s="79">
        <f t="shared" si="3"/>
        <v>0</v>
      </c>
    </row>
    <row r="100" spans="1:12" ht="12.75">
      <c r="A100" s="294" t="s">
        <v>293</v>
      </c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  <c r="L100" s="294"/>
    </row>
  </sheetData>
  <sheetProtection/>
  <mergeCells count="102">
    <mergeCell ref="A1:L1"/>
    <mergeCell ref="A2:L2"/>
    <mergeCell ref="K3:L3"/>
    <mergeCell ref="A4:E5"/>
    <mergeCell ref="F4:F5"/>
    <mergeCell ref="G4:I4"/>
    <mergeCell ref="J4:L4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95:E95"/>
    <mergeCell ref="A84:E84"/>
    <mergeCell ref="A85:E85"/>
    <mergeCell ref="A86:E86"/>
    <mergeCell ref="A87:E87"/>
    <mergeCell ref="A88:E88"/>
    <mergeCell ref="A89:E89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</mergeCells>
  <dataValidations count="1">
    <dataValidation allowBlank="1" sqref="M1:IV65536 A101:L65536 F7:L99"/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56" max="255" man="1"/>
  </rowBreaks>
  <ignoredErrors>
    <ignoredError sqref="I7 I16:I17 I19:I24 I33:I46 I50:I54 I57:I73 I78:I84 I87 I96" formula="1"/>
    <ignoredError sqref="I18 I74 I85:I86" formula="1" formulaRange="1"/>
    <ignoredError sqref="G18:H18 J18:K18 G74:H74 J74:K74" formulaRange="1"/>
    <ignoredError sqref="I85:I86" formula="1" unlockedFormula="1"/>
    <ignoredError sqref="G85:H86 J85:K8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="110" zoomScaleSheetLayoutView="110" zoomScalePageLayoutView="0" workbookViewId="0" topLeftCell="A3">
      <selection activeCell="A3" sqref="A3:K62"/>
    </sheetView>
  </sheetViews>
  <sheetFormatPr defaultColWidth="9.140625" defaultRowHeight="12.75"/>
  <cols>
    <col min="1" max="16384" width="9.140625" style="60" customWidth="1"/>
  </cols>
  <sheetData>
    <row r="1" spans="1:13" ht="19.5" customHeight="1">
      <c r="A1" s="296" t="s">
        <v>294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132"/>
    </row>
    <row r="2" spans="1:10" ht="12.75">
      <c r="A2" s="297" t="s">
        <v>400</v>
      </c>
      <c r="B2" s="298"/>
      <c r="C2" s="298"/>
      <c r="D2" s="298"/>
      <c r="E2" s="298"/>
      <c r="F2" s="298"/>
      <c r="G2" s="298"/>
      <c r="H2" s="298"/>
      <c r="I2" s="298"/>
      <c r="J2" s="299"/>
    </row>
    <row r="3" spans="1:11" ht="12.75">
      <c r="A3" s="114"/>
      <c r="B3" s="118"/>
      <c r="C3" s="118"/>
      <c r="D3" s="316"/>
      <c r="E3" s="316"/>
      <c r="F3" s="118"/>
      <c r="G3" s="118"/>
      <c r="H3" s="118"/>
      <c r="I3" s="118"/>
      <c r="J3" s="119"/>
      <c r="K3" s="120" t="s">
        <v>74</v>
      </c>
    </row>
    <row r="4" spans="1:11" ht="24">
      <c r="A4" s="300" t="s">
        <v>144</v>
      </c>
      <c r="B4" s="300"/>
      <c r="C4" s="300"/>
      <c r="D4" s="300"/>
      <c r="E4" s="300"/>
      <c r="F4" s="300"/>
      <c r="G4" s="300"/>
      <c r="H4" s="300"/>
      <c r="I4" s="66" t="s">
        <v>145</v>
      </c>
      <c r="J4" s="66" t="s">
        <v>146</v>
      </c>
      <c r="K4" s="66" t="s">
        <v>147</v>
      </c>
    </row>
    <row r="5" spans="1:11" ht="12.75" customHeight="1">
      <c r="A5" s="301">
        <v>1</v>
      </c>
      <c r="B5" s="301"/>
      <c r="C5" s="301"/>
      <c r="D5" s="301"/>
      <c r="E5" s="301"/>
      <c r="F5" s="301"/>
      <c r="G5" s="301"/>
      <c r="H5" s="301"/>
      <c r="I5" s="67">
        <v>2</v>
      </c>
      <c r="J5" s="68" t="s">
        <v>2</v>
      </c>
      <c r="K5" s="68" t="s">
        <v>3</v>
      </c>
    </row>
    <row r="6" spans="1:11" ht="12.75" customHeight="1">
      <c r="A6" s="305" t="s">
        <v>295</v>
      </c>
      <c r="B6" s="306"/>
      <c r="C6" s="306"/>
      <c r="D6" s="306"/>
      <c r="E6" s="306"/>
      <c r="F6" s="306"/>
      <c r="G6" s="306"/>
      <c r="H6" s="307"/>
      <c r="I6" s="64">
        <v>1</v>
      </c>
      <c r="J6" s="65">
        <v>2620816</v>
      </c>
      <c r="K6" s="65">
        <v>99472240.4500001</v>
      </c>
    </row>
    <row r="7" spans="1:11" ht="12.75" customHeight="1">
      <c r="A7" s="308" t="s">
        <v>296</v>
      </c>
      <c r="B7" s="303"/>
      <c r="C7" s="303"/>
      <c r="D7" s="303"/>
      <c r="E7" s="303"/>
      <c r="F7" s="303"/>
      <c r="G7" s="303"/>
      <c r="H7" s="304"/>
      <c r="I7" s="14">
        <v>2</v>
      </c>
      <c r="J7" s="61">
        <v>100958965</v>
      </c>
      <c r="K7" s="61">
        <v>10322168.450000107</v>
      </c>
    </row>
    <row r="8" spans="1:11" ht="12.75" customHeight="1">
      <c r="A8" s="302" t="s">
        <v>297</v>
      </c>
      <c r="B8" s="303"/>
      <c r="C8" s="303"/>
      <c r="D8" s="303"/>
      <c r="E8" s="303"/>
      <c r="F8" s="303"/>
      <c r="G8" s="303"/>
      <c r="H8" s="304"/>
      <c r="I8" s="14">
        <v>3</v>
      </c>
      <c r="J8" s="20">
        <v>57882640</v>
      </c>
      <c r="K8" s="20">
        <v>49629570.45000011</v>
      </c>
    </row>
    <row r="9" spans="1:11" ht="12.75" customHeight="1">
      <c r="A9" s="302" t="s">
        <v>298</v>
      </c>
      <c r="B9" s="303"/>
      <c r="C9" s="303"/>
      <c r="D9" s="303"/>
      <c r="E9" s="303"/>
      <c r="F9" s="303"/>
      <c r="G9" s="303"/>
      <c r="H9" s="304"/>
      <c r="I9" s="14">
        <v>4</v>
      </c>
      <c r="J9" s="61">
        <v>43076325</v>
      </c>
      <c r="K9" s="61">
        <v>-39307402</v>
      </c>
    </row>
    <row r="10" spans="1:11" ht="12.75" customHeight="1">
      <c r="A10" s="302" t="s">
        <v>299</v>
      </c>
      <c r="B10" s="303"/>
      <c r="C10" s="303"/>
      <c r="D10" s="303"/>
      <c r="E10" s="303"/>
      <c r="F10" s="303"/>
      <c r="G10" s="303"/>
      <c r="H10" s="304"/>
      <c r="I10" s="14">
        <v>5</v>
      </c>
      <c r="J10" s="20">
        <v>18692442</v>
      </c>
      <c r="K10" s="20">
        <v>18709279</v>
      </c>
    </row>
    <row r="11" spans="1:11" ht="12.75" customHeight="1">
      <c r="A11" s="302" t="s">
        <v>300</v>
      </c>
      <c r="B11" s="303"/>
      <c r="C11" s="303"/>
      <c r="D11" s="303"/>
      <c r="E11" s="303"/>
      <c r="F11" s="303"/>
      <c r="G11" s="303"/>
      <c r="H11" s="304"/>
      <c r="I11" s="14">
        <v>6</v>
      </c>
      <c r="J11" s="20">
        <v>1662577</v>
      </c>
      <c r="K11" s="20">
        <v>1901360</v>
      </c>
    </row>
    <row r="12" spans="1:11" ht="12.75" customHeight="1">
      <c r="A12" s="302" t="s">
        <v>301</v>
      </c>
      <c r="B12" s="303"/>
      <c r="C12" s="303"/>
      <c r="D12" s="303"/>
      <c r="E12" s="303"/>
      <c r="F12" s="303"/>
      <c r="G12" s="303"/>
      <c r="H12" s="304"/>
      <c r="I12" s="14">
        <v>7</v>
      </c>
      <c r="J12" s="20">
        <v>18138910</v>
      </c>
      <c r="K12" s="20">
        <v>-9209686</v>
      </c>
    </row>
    <row r="13" spans="1:11" ht="12.75" customHeight="1">
      <c r="A13" s="302" t="s">
        <v>302</v>
      </c>
      <c r="B13" s="303"/>
      <c r="C13" s="303"/>
      <c r="D13" s="303"/>
      <c r="E13" s="303"/>
      <c r="F13" s="303"/>
      <c r="G13" s="303"/>
      <c r="H13" s="304"/>
      <c r="I13" s="14">
        <v>8</v>
      </c>
      <c r="J13" s="20">
        <v>28654</v>
      </c>
      <c r="K13" s="20"/>
    </row>
    <row r="14" spans="1:11" ht="12.75" customHeight="1">
      <c r="A14" s="302" t="s">
        <v>303</v>
      </c>
      <c r="B14" s="303"/>
      <c r="C14" s="303"/>
      <c r="D14" s="303"/>
      <c r="E14" s="303"/>
      <c r="F14" s="303"/>
      <c r="G14" s="303"/>
      <c r="H14" s="304"/>
      <c r="I14" s="14">
        <v>9</v>
      </c>
      <c r="J14" s="20">
        <v>1953020</v>
      </c>
      <c r="K14" s="20">
        <v>-55967559</v>
      </c>
    </row>
    <row r="15" spans="1:11" ht="12.75" customHeight="1">
      <c r="A15" s="302" t="s">
        <v>304</v>
      </c>
      <c r="B15" s="303"/>
      <c r="C15" s="303"/>
      <c r="D15" s="303"/>
      <c r="E15" s="303"/>
      <c r="F15" s="303"/>
      <c r="G15" s="303"/>
      <c r="H15" s="304"/>
      <c r="I15" s="14">
        <v>10</v>
      </c>
      <c r="J15" s="20"/>
      <c r="K15" s="20">
        <v>-2626468</v>
      </c>
    </row>
    <row r="16" spans="1:11" ht="24.75" customHeight="1">
      <c r="A16" s="302" t="s">
        <v>305</v>
      </c>
      <c r="B16" s="303"/>
      <c r="C16" s="303"/>
      <c r="D16" s="303"/>
      <c r="E16" s="303"/>
      <c r="F16" s="303"/>
      <c r="G16" s="303"/>
      <c r="H16" s="304"/>
      <c r="I16" s="14">
        <v>11</v>
      </c>
      <c r="J16" s="20">
        <v>541</v>
      </c>
      <c r="K16" s="20">
        <v>-1153392</v>
      </c>
    </row>
    <row r="17" spans="1:11" ht="12.75" customHeight="1">
      <c r="A17" s="302" t="s">
        <v>306</v>
      </c>
      <c r="B17" s="303"/>
      <c r="C17" s="303"/>
      <c r="D17" s="303"/>
      <c r="E17" s="303"/>
      <c r="F17" s="303"/>
      <c r="G17" s="303"/>
      <c r="H17" s="304"/>
      <c r="I17" s="14">
        <v>12</v>
      </c>
      <c r="J17" s="20">
        <v>2600181</v>
      </c>
      <c r="K17" s="20">
        <v>9039064</v>
      </c>
    </row>
    <row r="18" spans="1:11" ht="12.75" customHeight="1">
      <c r="A18" s="308" t="s">
        <v>307</v>
      </c>
      <c r="B18" s="303"/>
      <c r="C18" s="303"/>
      <c r="D18" s="303"/>
      <c r="E18" s="303"/>
      <c r="F18" s="303"/>
      <c r="G18" s="303"/>
      <c r="H18" s="304"/>
      <c r="I18" s="14">
        <v>13</v>
      </c>
      <c r="J18" s="62">
        <v>-89117375</v>
      </c>
      <c r="K18" s="62">
        <v>98098928</v>
      </c>
    </row>
    <row r="19" spans="1:11" ht="12.75" customHeight="1">
      <c r="A19" s="302" t="s">
        <v>308</v>
      </c>
      <c r="B19" s="303"/>
      <c r="C19" s="303"/>
      <c r="D19" s="303"/>
      <c r="E19" s="303"/>
      <c r="F19" s="303"/>
      <c r="G19" s="303"/>
      <c r="H19" s="304"/>
      <c r="I19" s="14">
        <v>14</v>
      </c>
      <c r="J19" s="20">
        <v>340209</v>
      </c>
      <c r="K19" s="20">
        <v>-7053141</v>
      </c>
    </row>
    <row r="20" spans="1:11" ht="24" customHeight="1">
      <c r="A20" s="302" t="s">
        <v>309</v>
      </c>
      <c r="B20" s="303"/>
      <c r="C20" s="303"/>
      <c r="D20" s="303"/>
      <c r="E20" s="303"/>
      <c r="F20" s="303"/>
      <c r="G20" s="303"/>
      <c r="H20" s="304"/>
      <c r="I20" s="14">
        <v>15</v>
      </c>
      <c r="J20" s="20">
        <v>-126593408</v>
      </c>
      <c r="K20" s="20">
        <v>38582396</v>
      </c>
    </row>
    <row r="21" spans="1:11" ht="12.75" customHeight="1">
      <c r="A21" s="302" t="s">
        <v>310</v>
      </c>
      <c r="B21" s="309"/>
      <c r="C21" s="309"/>
      <c r="D21" s="309"/>
      <c r="E21" s="309"/>
      <c r="F21" s="309"/>
      <c r="G21" s="309"/>
      <c r="H21" s="310"/>
      <c r="I21" s="14">
        <v>16</v>
      </c>
      <c r="J21" s="20">
        <v>-66165388</v>
      </c>
      <c r="K21" s="20">
        <v>20729334</v>
      </c>
    </row>
    <row r="22" spans="1:11" ht="23.25" customHeight="1">
      <c r="A22" s="302" t="s">
        <v>311</v>
      </c>
      <c r="B22" s="309"/>
      <c r="C22" s="309"/>
      <c r="D22" s="309"/>
      <c r="E22" s="309"/>
      <c r="F22" s="309"/>
      <c r="G22" s="309"/>
      <c r="H22" s="310"/>
      <c r="I22" s="14">
        <v>17</v>
      </c>
      <c r="J22" s="20"/>
      <c r="K22" s="20"/>
    </row>
    <row r="23" spans="1:11" ht="23.25" customHeight="1">
      <c r="A23" s="302" t="s">
        <v>312</v>
      </c>
      <c r="B23" s="309"/>
      <c r="C23" s="309"/>
      <c r="D23" s="309"/>
      <c r="E23" s="309"/>
      <c r="F23" s="309"/>
      <c r="G23" s="309"/>
      <c r="H23" s="310"/>
      <c r="I23" s="14">
        <v>18</v>
      </c>
      <c r="J23" s="20">
        <v>415060</v>
      </c>
      <c r="K23" s="20">
        <v>638843</v>
      </c>
    </row>
    <row r="24" spans="1:11" ht="12.75" customHeight="1">
      <c r="A24" s="302" t="s">
        <v>313</v>
      </c>
      <c r="B24" s="309"/>
      <c r="C24" s="309"/>
      <c r="D24" s="309"/>
      <c r="E24" s="309"/>
      <c r="F24" s="309"/>
      <c r="G24" s="309"/>
      <c r="H24" s="310"/>
      <c r="I24" s="14">
        <v>19</v>
      </c>
      <c r="J24" s="20">
        <v>-113611023</v>
      </c>
      <c r="K24" s="20">
        <v>-61176803</v>
      </c>
    </row>
    <row r="25" spans="1:11" ht="12.75" customHeight="1">
      <c r="A25" s="302" t="s">
        <v>314</v>
      </c>
      <c r="B25" s="309"/>
      <c r="C25" s="309"/>
      <c r="D25" s="309"/>
      <c r="E25" s="309"/>
      <c r="F25" s="309"/>
      <c r="G25" s="309"/>
      <c r="H25" s="310"/>
      <c r="I25" s="14">
        <v>20</v>
      </c>
      <c r="J25" s="20">
        <v>1667562</v>
      </c>
      <c r="K25" s="20">
        <v>45835</v>
      </c>
    </row>
    <row r="26" spans="1:11" ht="12.75" customHeight="1">
      <c r="A26" s="302" t="s">
        <v>315</v>
      </c>
      <c r="B26" s="309"/>
      <c r="C26" s="309"/>
      <c r="D26" s="309"/>
      <c r="E26" s="309"/>
      <c r="F26" s="309"/>
      <c r="G26" s="309"/>
      <c r="H26" s="310"/>
      <c r="I26" s="14">
        <v>21</v>
      </c>
      <c r="J26" s="20">
        <v>-200126152</v>
      </c>
      <c r="K26" s="20">
        <v>-217264275</v>
      </c>
    </row>
    <row r="27" spans="1:11" ht="12.75" customHeight="1">
      <c r="A27" s="302" t="s">
        <v>316</v>
      </c>
      <c r="B27" s="309"/>
      <c r="C27" s="309"/>
      <c r="D27" s="309"/>
      <c r="E27" s="309"/>
      <c r="F27" s="309"/>
      <c r="G27" s="309"/>
      <c r="H27" s="310"/>
      <c r="I27" s="14">
        <v>22</v>
      </c>
      <c r="J27" s="20">
        <v>9945043</v>
      </c>
      <c r="K27" s="20"/>
    </row>
    <row r="28" spans="1:11" ht="25.5" customHeight="1">
      <c r="A28" s="302" t="s">
        <v>317</v>
      </c>
      <c r="B28" s="309"/>
      <c r="C28" s="309"/>
      <c r="D28" s="309"/>
      <c r="E28" s="309"/>
      <c r="F28" s="309"/>
      <c r="G28" s="309"/>
      <c r="H28" s="310"/>
      <c r="I28" s="14">
        <v>23</v>
      </c>
      <c r="J28" s="20">
        <v>-5050092</v>
      </c>
      <c r="K28" s="20">
        <v>688161</v>
      </c>
    </row>
    <row r="29" spans="1:11" ht="12.75" customHeight="1">
      <c r="A29" s="302" t="s">
        <v>318</v>
      </c>
      <c r="B29" s="309"/>
      <c r="C29" s="309"/>
      <c r="D29" s="309"/>
      <c r="E29" s="309"/>
      <c r="F29" s="309"/>
      <c r="G29" s="309"/>
      <c r="H29" s="310"/>
      <c r="I29" s="14">
        <v>24</v>
      </c>
      <c r="J29" s="20">
        <v>375130660</v>
      </c>
      <c r="K29" s="20">
        <v>331985971</v>
      </c>
    </row>
    <row r="30" spans="1:11" ht="25.5" customHeight="1">
      <c r="A30" s="302" t="s">
        <v>319</v>
      </c>
      <c r="B30" s="309"/>
      <c r="C30" s="309"/>
      <c r="D30" s="309"/>
      <c r="E30" s="309"/>
      <c r="F30" s="309"/>
      <c r="G30" s="309"/>
      <c r="H30" s="310"/>
      <c r="I30" s="14">
        <v>25</v>
      </c>
      <c r="J30" s="20">
        <v>-415060</v>
      </c>
      <c r="K30" s="20">
        <v>-638843</v>
      </c>
    </row>
    <row r="31" spans="1:11" ht="12.75" customHeight="1">
      <c r="A31" s="302" t="s">
        <v>320</v>
      </c>
      <c r="B31" s="309"/>
      <c r="C31" s="309"/>
      <c r="D31" s="309"/>
      <c r="E31" s="309"/>
      <c r="F31" s="309"/>
      <c r="G31" s="309"/>
      <c r="H31" s="310"/>
      <c r="I31" s="14">
        <v>26</v>
      </c>
      <c r="J31" s="20">
        <v>886283</v>
      </c>
      <c r="K31" s="20">
        <v>-1467923</v>
      </c>
    </row>
    <row r="32" spans="1:11" ht="12.75" customHeight="1">
      <c r="A32" s="302" t="s">
        <v>321</v>
      </c>
      <c r="B32" s="309"/>
      <c r="C32" s="309"/>
      <c r="D32" s="309"/>
      <c r="E32" s="309"/>
      <c r="F32" s="309"/>
      <c r="G32" s="309"/>
      <c r="H32" s="310"/>
      <c r="I32" s="14">
        <v>27</v>
      </c>
      <c r="J32" s="20"/>
      <c r="K32" s="20"/>
    </row>
    <row r="33" spans="1:11" ht="12.75" customHeight="1">
      <c r="A33" s="302" t="s">
        <v>322</v>
      </c>
      <c r="B33" s="309"/>
      <c r="C33" s="309"/>
      <c r="D33" s="309"/>
      <c r="E33" s="309"/>
      <c r="F33" s="309"/>
      <c r="G33" s="309"/>
      <c r="H33" s="310"/>
      <c r="I33" s="14">
        <v>28</v>
      </c>
      <c r="J33" s="20">
        <v>-23278724</v>
      </c>
      <c r="K33" s="20">
        <v>-11397783</v>
      </c>
    </row>
    <row r="34" spans="1:11" ht="12.75" customHeight="1">
      <c r="A34" s="302" t="s">
        <v>323</v>
      </c>
      <c r="B34" s="309"/>
      <c r="C34" s="309"/>
      <c r="D34" s="309"/>
      <c r="E34" s="309"/>
      <c r="F34" s="309"/>
      <c r="G34" s="309"/>
      <c r="H34" s="310"/>
      <c r="I34" s="14">
        <v>29</v>
      </c>
      <c r="J34" s="20">
        <v>55759125</v>
      </c>
      <c r="K34" s="20">
        <v>20640688</v>
      </c>
    </row>
    <row r="35" spans="1:11" ht="25.5" customHeight="1">
      <c r="A35" s="302" t="s">
        <v>324</v>
      </c>
      <c r="B35" s="309"/>
      <c r="C35" s="309"/>
      <c r="D35" s="309"/>
      <c r="E35" s="309"/>
      <c r="F35" s="309"/>
      <c r="G35" s="309"/>
      <c r="H35" s="310"/>
      <c r="I35" s="14">
        <v>30</v>
      </c>
      <c r="J35" s="20">
        <v>1978530</v>
      </c>
      <c r="K35" s="20">
        <v>-16213532</v>
      </c>
    </row>
    <row r="36" spans="1:11" ht="12.75" customHeight="1">
      <c r="A36" s="308" t="s">
        <v>325</v>
      </c>
      <c r="B36" s="303"/>
      <c r="C36" s="303"/>
      <c r="D36" s="303"/>
      <c r="E36" s="303"/>
      <c r="F36" s="303"/>
      <c r="G36" s="303"/>
      <c r="H36" s="304"/>
      <c r="I36" s="14">
        <v>31</v>
      </c>
      <c r="J36" s="20">
        <v>-9220774</v>
      </c>
      <c r="K36" s="20">
        <v>-8948856</v>
      </c>
    </row>
    <row r="37" spans="1:11" ht="12.75" customHeight="1">
      <c r="A37" s="308" t="s">
        <v>326</v>
      </c>
      <c r="B37" s="303"/>
      <c r="C37" s="303"/>
      <c r="D37" s="303"/>
      <c r="E37" s="303"/>
      <c r="F37" s="303"/>
      <c r="G37" s="303"/>
      <c r="H37" s="304"/>
      <c r="I37" s="14">
        <v>32</v>
      </c>
      <c r="J37" s="62">
        <v>4664742</v>
      </c>
      <c r="K37" s="62">
        <v>-87049953</v>
      </c>
    </row>
    <row r="38" spans="1:11" ht="12.75" customHeight="1">
      <c r="A38" s="302" t="s">
        <v>392</v>
      </c>
      <c r="B38" s="303"/>
      <c r="C38" s="303"/>
      <c r="D38" s="303"/>
      <c r="E38" s="303"/>
      <c r="F38" s="303"/>
      <c r="G38" s="303"/>
      <c r="H38" s="304"/>
      <c r="I38" s="14">
        <v>33</v>
      </c>
      <c r="J38" s="20">
        <v>9047112</v>
      </c>
      <c r="K38" s="20">
        <v>1468802</v>
      </c>
    </row>
    <row r="39" spans="1:11" ht="12.75" customHeight="1">
      <c r="A39" s="302" t="s">
        <v>327</v>
      </c>
      <c r="B39" s="303"/>
      <c r="C39" s="303"/>
      <c r="D39" s="303"/>
      <c r="E39" s="303"/>
      <c r="F39" s="303"/>
      <c r="G39" s="303"/>
      <c r="H39" s="304"/>
      <c r="I39" s="14">
        <v>34</v>
      </c>
      <c r="J39" s="20">
        <v>-24764691</v>
      </c>
      <c r="K39" s="20">
        <v>-5276504</v>
      </c>
    </row>
    <row r="40" spans="1:11" ht="12.75" customHeight="1">
      <c r="A40" s="302" t="s">
        <v>328</v>
      </c>
      <c r="B40" s="303"/>
      <c r="C40" s="303"/>
      <c r="D40" s="303"/>
      <c r="E40" s="303"/>
      <c r="F40" s="303"/>
      <c r="G40" s="303"/>
      <c r="H40" s="304"/>
      <c r="I40" s="14">
        <v>35</v>
      </c>
      <c r="J40" s="20"/>
      <c r="K40" s="20"/>
    </row>
    <row r="41" spans="1:11" ht="12.75" customHeight="1">
      <c r="A41" s="302" t="s">
        <v>329</v>
      </c>
      <c r="B41" s="303"/>
      <c r="C41" s="303"/>
      <c r="D41" s="303"/>
      <c r="E41" s="303"/>
      <c r="F41" s="303"/>
      <c r="G41" s="303"/>
      <c r="H41" s="304"/>
      <c r="I41" s="14">
        <v>36</v>
      </c>
      <c r="J41" s="20">
        <v>-736983</v>
      </c>
      <c r="K41" s="20">
        <v>-1418351</v>
      </c>
    </row>
    <row r="42" spans="1:11" ht="24.75" customHeight="1">
      <c r="A42" s="302" t="s">
        <v>330</v>
      </c>
      <c r="B42" s="303"/>
      <c r="C42" s="303"/>
      <c r="D42" s="303"/>
      <c r="E42" s="303"/>
      <c r="F42" s="303"/>
      <c r="G42" s="303"/>
      <c r="H42" s="304"/>
      <c r="I42" s="14">
        <v>37</v>
      </c>
      <c r="J42" s="20">
        <v>324462</v>
      </c>
      <c r="K42" s="20"/>
    </row>
    <row r="43" spans="1:11" ht="25.5" customHeight="1">
      <c r="A43" s="302" t="s">
        <v>331</v>
      </c>
      <c r="B43" s="303"/>
      <c r="C43" s="303"/>
      <c r="D43" s="303"/>
      <c r="E43" s="303"/>
      <c r="F43" s="303"/>
      <c r="G43" s="303"/>
      <c r="H43" s="304"/>
      <c r="I43" s="14">
        <v>38</v>
      </c>
      <c r="J43" s="20">
        <v>-30597949</v>
      </c>
      <c r="K43" s="20">
        <v>-5542312</v>
      </c>
    </row>
    <row r="44" spans="1:11" ht="23.25" customHeight="1">
      <c r="A44" s="302" t="s">
        <v>332</v>
      </c>
      <c r="B44" s="303"/>
      <c r="C44" s="303"/>
      <c r="D44" s="303"/>
      <c r="E44" s="303"/>
      <c r="F44" s="303"/>
      <c r="G44" s="303"/>
      <c r="H44" s="304"/>
      <c r="I44" s="14">
        <v>39</v>
      </c>
      <c r="J44" s="20">
        <v>461263</v>
      </c>
      <c r="K44" s="20">
        <v>10762298</v>
      </c>
    </row>
    <row r="45" spans="1:11" ht="12.75" customHeight="1">
      <c r="A45" s="302" t="s">
        <v>333</v>
      </c>
      <c r="B45" s="303"/>
      <c r="C45" s="303"/>
      <c r="D45" s="303"/>
      <c r="E45" s="303"/>
      <c r="F45" s="303"/>
      <c r="G45" s="303"/>
      <c r="H45" s="304"/>
      <c r="I45" s="14">
        <v>40</v>
      </c>
      <c r="J45" s="20">
        <v>97345973</v>
      </c>
      <c r="K45" s="20">
        <v>18701748</v>
      </c>
    </row>
    <row r="46" spans="1:11" ht="12.75" customHeight="1">
      <c r="A46" s="302" t="s">
        <v>334</v>
      </c>
      <c r="B46" s="303"/>
      <c r="C46" s="303"/>
      <c r="D46" s="303"/>
      <c r="E46" s="303"/>
      <c r="F46" s="303"/>
      <c r="G46" s="303"/>
      <c r="H46" s="304"/>
      <c r="I46" s="14">
        <v>41</v>
      </c>
      <c r="J46" s="20">
        <v>-38576207</v>
      </c>
      <c r="K46" s="20">
        <v>-102491610</v>
      </c>
    </row>
    <row r="47" spans="1:11" ht="12.75" customHeight="1">
      <c r="A47" s="302" t="s">
        <v>335</v>
      </c>
      <c r="B47" s="303"/>
      <c r="C47" s="303"/>
      <c r="D47" s="303"/>
      <c r="E47" s="303"/>
      <c r="F47" s="303"/>
      <c r="G47" s="303"/>
      <c r="H47" s="304"/>
      <c r="I47" s="14">
        <v>42</v>
      </c>
      <c r="J47" s="20">
        <v>22901</v>
      </c>
      <c r="K47" s="20"/>
    </row>
    <row r="48" spans="1:11" ht="12.75" customHeight="1">
      <c r="A48" s="302" t="s">
        <v>336</v>
      </c>
      <c r="B48" s="303"/>
      <c r="C48" s="303"/>
      <c r="D48" s="303"/>
      <c r="E48" s="303"/>
      <c r="F48" s="303"/>
      <c r="G48" s="303"/>
      <c r="H48" s="304"/>
      <c r="I48" s="14">
        <v>43</v>
      </c>
      <c r="J48" s="20">
        <v>-8809796</v>
      </c>
      <c r="K48" s="20"/>
    </row>
    <row r="49" spans="1:11" ht="12.75" customHeight="1">
      <c r="A49" s="302" t="s">
        <v>337</v>
      </c>
      <c r="B49" s="311"/>
      <c r="C49" s="311"/>
      <c r="D49" s="311"/>
      <c r="E49" s="311"/>
      <c r="F49" s="311"/>
      <c r="G49" s="311"/>
      <c r="H49" s="312"/>
      <c r="I49" s="14">
        <v>44</v>
      </c>
      <c r="J49" s="20">
        <v>90324</v>
      </c>
      <c r="K49" s="20">
        <v>211289</v>
      </c>
    </row>
    <row r="50" spans="1:11" ht="12.75" customHeight="1">
      <c r="A50" s="302" t="s">
        <v>338</v>
      </c>
      <c r="B50" s="311"/>
      <c r="C50" s="311"/>
      <c r="D50" s="311"/>
      <c r="E50" s="311"/>
      <c r="F50" s="311"/>
      <c r="G50" s="311"/>
      <c r="H50" s="312"/>
      <c r="I50" s="14">
        <v>45</v>
      </c>
      <c r="J50" s="20">
        <v>1844407</v>
      </c>
      <c r="K50" s="20">
        <v>69924056</v>
      </c>
    </row>
    <row r="51" spans="1:11" ht="12.75" customHeight="1">
      <c r="A51" s="302" t="s">
        <v>339</v>
      </c>
      <c r="B51" s="311"/>
      <c r="C51" s="311"/>
      <c r="D51" s="311"/>
      <c r="E51" s="311"/>
      <c r="F51" s="311"/>
      <c r="G51" s="311"/>
      <c r="H51" s="312"/>
      <c r="I51" s="14">
        <v>46</v>
      </c>
      <c r="J51" s="20">
        <v>-986074</v>
      </c>
      <c r="K51" s="20">
        <v>-73389369</v>
      </c>
    </row>
    <row r="52" spans="1:11" ht="12.75" customHeight="1">
      <c r="A52" s="308" t="s">
        <v>340</v>
      </c>
      <c r="B52" s="311"/>
      <c r="C52" s="311"/>
      <c r="D52" s="311"/>
      <c r="E52" s="311"/>
      <c r="F52" s="311"/>
      <c r="G52" s="311"/>
      <c r="H52" s="312"/>
      <c r="I52" s="14">
        <v>47</v>
      </c>
      <c r="J52" s="62">
        <v>-17540035</v>
      </c>
      <c r="K52" s="62">
        <v>279634</v>
      </c>
    </row>
    <row r="53" spans="1:11" ht="12.75" customHeight="1">
      <c r="A53" s="302" t="s">
        <v>341</v>
      </c>
      <c r="B53" s="311"/>
      <c r="C53" s="311"/>
      <c r="D53" s="311"/>
      <c r="E53" s="311"/>
      <c r="F53" s="311"/>
      <c r="G53" s="311"/>
      <c r="H53" s="312"/>
      <c r="I53" s="14">
        <v>48</v>
      </c>
      <c r="J53" s="20"/>
      <c r="K53" s="20"/>
    </row>
    <row r="54" spans="1:11" ht="12.75" customHeight="1">
      <c r="A54" s="302" t="s">
        <v>342</v>
      </c>
      <c r="B54" s="311"/>
      <c r="C54" s="311"/>
      <c r="D54" s="311"/>
      <c r="E54" s="311"/>
      <c r="F54" s="311"/>
      <c r="G54" s="311"/>
      <c r="H54" s="312"/>
      <c r="I54" s="14">
        <v>49</v>
      </c>
      <c r="J54" s="20"/>
      <c r="K54" s="20">
        <v>385109</v>
      </c>
    </row>
    <row r="55" spans="1:11" ht="12.75" customHeight="1">
      <c r="A55" s="302" t="s">
        <v>393</v>
      </c>
      <c r="B55" s="311"/>
      <c r="C55" s="311"/>
      <c r="D55" s="311"/>
      <c r="E55" s="311"/>
      <c r="F55" s="311"/>
      <c r="G55" s="311"/>
      <c r="H55" s="312"/>
      <c r="I55" s="14">
        <v>50</v>
      </c>
      <c r="J55" s="20">
        <v>-17543059</v>
      </c>
      <c r="K55" s="20">
        <v>-105475</v>
      </c>
    </row>
    <row r="56" spans="1:11" ht="12.75" customHeight="1">
      <c r="A56" s="302" t="s">
        <v>343</v>
      </c>
      <c r="B56" s="311"/>
      <c r="C56" s="311"/>
      <c r="D56" s="311"/>
      <c r="E56" s="311"/>
      <c r="F56" s="311"/>
      <c r="G56" s="311"/>
      <c r="H56" s="312"/>
      <c r="I56" s="14">
        <v>51</v>
      </c>
      <c r="J56" s="20"/>
      <c r="K56" s="20"/>
    </row>
    <row r="57" spans="1:11" ht="12.75" customHeight="1">
      <c r="A57" s="302" t="s">
        <v>344</v>
      </c>
      <c r="B57" s="311"/>
      <c r="C57" s="311"/>
      <c r="D57" s="311"/>
      <c r="E57" s="311"/>
      <c r="F57" s="311"/>
      <c r="G57" s="311"/>
      <c r="H57" s="312"/>
      <c r="I57" s="14">
        <v>52</v>
      </c>
      <c r="J57" s="20">
        <v>3024</v>
      </c>
      <c r="K57" s="20"/>
    </row>
    <row r="58" spans="1:11" ht="12.75" customHeight="1">
      <c r="A58" s="308" t="s">
        <v>345</v>
      </c>
      <c r="B58" s="311"/>
      <c r="C58" s="311"/>
      <c r="D58" s="311"/>
      <c r="E58" s="311"/>
      <c r="F58" s="311"/>
      <c r="G58" s="311"/>
      <c r="H58" s="312"/>
      <c r="I58" s="14">
        <v>53</v>
      </c>
      <c r="J58" s="62">
        <v>-10254477</v>
      </c>
      <c r="K58" s="62">
        <v>12701921.450000107</v>
      </c>
    </row>
    <row r="59" spans="1:11" ht="23.25" customHeight="1">
      <c r="A59" s="308" t="s">
        <v>346</v>
      </c>
      <c r="B59" s="311"/>
      <c r="C59" s="311"/>
      <c r="D59" s="311"/>
      <c r="E59" s="311"/>
      <c r="F59" s="311"/>
      <c r="G59" s="311"/>
      <c r="H59" s="312"/>
      <c r="I59" s="14">
        <v>54</v>
      </c>
      <c r="J59" s="20">
        <v>309434</v>
      </c>
      <c r="K59" s="20">
        <v>5930620</v>
      </c>
    </row>
    <row r="60" spans="1:11" ht="12.75" customHeight="1">
      <c r="A60" s="308" t="s">
        <v>347</v>
      </c>
      <c r="B60" s="311"/>
      <c r="C60" s="311"/>
      <c r="D60" s="311"/>
      <c r="E60" s="311"/>
      <c r="F60" s="311"/>
      <c r="G60" s="311"/>
      <c r="H60" s="312"/>
      <c r="I60" s="14">
        <v>55</v>
      </c>
      <c r="J60" s="62">
        <v>-9945043</v>
      </c>
      <c r="K60" s="62">
        <v>18632541.450000107</v>
      </c>
    </row>
    <row r="61" spans="1:11" ht="12.75" customHeight="1">
      <c r="A61" s="302" t="s">
        <v>348</v>
      </c>
      <c r="B61" s="311"/>
      <c r="C61" s="311"/>
      <c r="D61" s="311"/>
      <c r="E61" s="311"/>
      <c r="F61" s="311"/>
      <c r="G61" s="311"/>
      <c r="H61" s="312"/>
      <c r="I61" s="14">
        <v>56</v>
      </c>
      <c r="J61" s="20">
        <v>85212974</v>
      </c>
      <c r="K61" s="20">
        <v>94656787</v>
      </c>
    </row>
    <row r="62" spans="1:11" ht="12.75" customHeight="1">
      <c r="A62" s="313" t="s">
        <v>349</v>
      </c>
      <c r="B62" s="314"/>
      <c r="C62" s="314"/>
      <c r="D62" s="314"/>
      <c r="E62" s="314"/>
      <c r="F62" s="314"/>
      <c r="G62" s="314"/>
      <c r="H62" s="315"/>
      <c r="I62" s="15">
        <v>57</v>
      </c>
      <c r="J62" s="63">
        <v>75267931</v>
      </c>
      <c r="K62" s="63">
        <v>113289328.4500001</v>
      </c>
    </row>
    <row r="63" spans="1:8" ht="12.75">
      <c r="A63" s="133" t="s">
        <v>350</v>
      </c>
      <c r="B63" s="131"/>
      <c r="C63" s="131"/>
      <c r="D63" s="131"/>
      <c r="E63" s="131"/>
      <c r="F63" s="131"/>
      <c r="G63" s="131"/>
      <c r="H63" s="131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1:L1"/>
    <mergeCell ref="A2:J2"/>
    <mergeCell ref="A4:H4"/>
    <mergeCell ref="A5:H5"/>
    <mergeCell ref="A12:H12"/>
    <mergeCell ref="A13:H13"/>
    <mergeCell ref="A6:H6"/>
    <mergeCell ref="A7:H7"/>
    <mergeCell ref="A8:H8"/>
    <mergeCell ref="A9:H9"/>
  </mergeCells>
  <dataValidations count="1">
    <dataValidation allowBlank="1" sqref="M1:IV65536 L2:L65536 B2:K3 A1:A3 A4:K65536"/>
  </dataValidations>
  <printOptions/>
  <pageMargins left="0.75" right="0.75" top="1" bottom="1" header="0.5" footer="0.5"/>
  <pageSetup horizontalDpi="600" verticalDpi="600" orientation="portrait" paperSize="9" scale="75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A3" sqref="A3:M40"/>
    </sheetView>
  </sheetViews>
  <sheetFormatPr defaultColWidth="9.140625" defaultRowHeight="12.75"/>
  <cols>
    <col min="1" max="2" width="9.140625" style="54" customWidth="1"/>
    <col min="3" max="3" width="13.140625" style="54" customWidth="1"/>
    <col min="4" max="4" width="9.140625" style="54" customWidth="1"/>
    <col min="5" max="5" width="9.57421875" style="54" customWidth="1"/>
    <col min="6" max="7" width="9.140625" style="54" customWidth="1"/>
    <col min="8" max="8" width="10.140625" style="54" customWidth="1"/>
    <col min="9" max="11" width="9.140625" style="54" customWidth="1"/>
    <col min="12" max="12" width="11.421875" style="54" customWidth="1"/>
    <col min="13" max="16384" width="9.140625" style="54" customWidth="1"/>
  </cols>
  <sheetData>
    <row r="1" spans="1:12" ht="21.75" customHeight="1">
      <c r="A1" s="329" t="s">
        <v>351</v>
      </c>
      <c r="B1" s="299"/>
      <c r="C1" s="299"/>
      <c r="D1" s="299"/>
      <c r="E1" s="299"/>
      <c r="F1" s="330"/>
      <c r="G1" s="330"/>
      <c r="H1" s="330"/>
      <c r="I1" s="330"/>
      <c r="J1" s="330"/>
      <c r="K1" s="331"/>
      <c r="L1" s="53"/>
    </row>
    <row r="2" spans="1:12" ht="12.75" customHeight="1">
      <c r="A2" s="297" t="s">
        <v>401</v>
      </c>
      <c r="B2" s="298"/>
      <c r="C2" s="298"/>
      <c r="D2" s="298"/>
      <c r="E2" s="299"/>
      <c r="F2" s="332"/>
      <c r="G2" s="332"/>
      <c r="H2" s="332"/>
      <c r="I2" s="332"/>
      <c r="J2" s="332"/>
      <c r="K2" s="333"/>
      <c r="L2" s="53"/>
    </row>
    <row r="3" spans="1:13" ht="12.75">
      <c r="A3" s="114"/>
      <c r="B3" s="115"/>
      <c r="C3" s="115"/>
      <c r="D3" s="115"/>
      <c r="E3" s="116"/>
      <c r="F3" s="117"/>
      <c r="G3" s="117"/>
      <c r="H3" s="117"/>
      <c r="I3" s="117"/>
      <c r="J3" s="117"/>
      <c r="K3" s="117"/>
      <c r="L3" s="322" t="s">
        <v>74</v>
      </c>
      <c r="M3" s="322"/>
    </row>
    <row r="4" spans="1:13" ht="13.5" customHeight="1">
      <c r="A4" s="340" t="s">
        <v>144</v>
      </c>
      <c r="B4" s="341"/>
      <c r="C4" s="342"/>
      <c r="D4" s="346" t="s">
        <v>145</v>
      </c>
      <c r="E4" s="319" t="s">
        <v>352</v>
      </c>
      <c r="F4" s="320"/>
      <c r="G4" s="320"/>
      <c r="H4" s="320"/>
      <c r="I4" s="320"/>
      <c r="J4" s="320"/>
      <c r="K4" s="321"/>
      <c r="L4" s="317" t="s">
        <v>353</v>
      </c>
      <c r="M4" s="317" t="s">
        <v>354</v>
      </c>
    </row>
    <row r="5" spans="1:13" ht="56.25">
      <c r="A5" s="343"/>
      <c r="B5" s="344"/>
      <c r="C5" s="345"/>
      <c r="D5" s="347"/>
      <c r="E5" s="136" t="s">
        <v>355</v>
      </c>
      <c r="F5" s="136" t="s">
        <v>356</v>
      </c>
      <c r="G5" s="136" t="s">
        <v>357</v>
      </c>
      <c r="H5" s="136" t="s">
        <v>358</v>
      </c>
      <c r="I5" s="136" t="s">
        <v>359</v>
      </c>
      <c r="J5" s="136" t="s">
        <v>360</v>
      </c>
      <c r="K5" s="136" t="s">
        <v>361</v>
      </c>
      <c r="L5" s="318"/>
      <c r="M5" s="318"/>
    </row>
    <row r="6" spans="1:13" ht="12.75">
      <c r="A6" s="334">
        <v>1</v>
      </c>
      <c r="B6" s="335"/>
      <c r="C6" s="336"/>
      <c r="D6" s="134">
        <v>2</v>
      </c>
      <c r="E6" s="134" t="s">
        <v>2</v>
      </c>
      <c r="F6" s="135" t="s">
        <v>3</v>
      </c>
      <c r="G6" s="134" t="s">
        <v>4</v>
      </c>
      <c r="H6" s="135" t="s">
        <v>5</v>
      </c>
      <c r="I6" s="134" t="s">
        <v>6</v>
      </c>
      <c r="J6" s="135" t="s">
        <v>7</v>
      </c>
      <c r="K6" s="134" t="s">
        <v>8</v>
      </c>
      <c r="L6" s="135" t="s">
        <v>9</v>
      </c>
      <c r="M6" s="134" t="s">
        <v>10</v>
      </c>
    </row>
    <row r="7" spans="1:13" ht="21" customHeight="1">
      <c r="A7" s="337" t="s">
        <v>362</v>
      </c>
      <c r="B7" s="338"/>
      <c r="C7" s="339"/>
      <c r="D7" s="17">
        <v>1</v>
      </c>
      <c r="E7" s="140">
        <v>442887200</v>
      </c>
      <c r="F7" s="140">
        <v>0</v>
      </c>
      <c r="G7" s="140">
        <v>560772396</v>
      </c>
      <c r="H7" s="140">
        <v>443930661</v>
      </c>
      <c r="I7" s="140">
        <v>402754919</v>
      </c>
      <c r="J7" s="140">
        <v>84949765</v>
      </c>
      <c r="K7" s="141">
        <v>1935294941</v>
      </c>
      <c r="L7" s="140">
        <v>68598004</v>
      </c>
      <c r="M7" s="141">
        <v>2003892945</v>
      </c>
    </row>
    <row r="8" spans="1:13" ht="14.25" customHeight="1">
      <c r="A8" s="323" t="s">
        <v>363</v>
      </c>
      <c r="B8" s="324"/>
      <c r="C8" s="325"/>
      <c r="D8" s="4">
        <v>2</v>
      </c>
      <c r="E8" s="142"/>
      <c r="F8" s="142"/>
      <c r="G8" s="142"/>
      <c r="H8" s="142"/>
      <c r="I8" s="142"/>
      <c r="J8" s="142"/>
      <c r="K8" s="143">
        <v>0</v>
      </c>
      <c r="L8" s="142"/>
      <c r="M8" s="143">
        <v>0</v>
      </c>
    </row>
    <row r="9" spans="1:13" ht="13.5" customHeight="1">
      <c r="A9" s="323" t="s">
        <v>364</v>
      </c>
      <c r="B9" s="324"/>
      <c r="C9" s="325"/>
      <c r="D9" s="4">
        <v>3</v>
      </c>
      <c r="E9" s="142"/>
      <c r="F9" s="142"/>
      <c r="G9" s="142">
        <v>74365</v>
      </c>
      <c r="H9" s="142"/>
      <c r="I9" s="142">
        <v>-39842</v>
      </c>
      <c r="J9" s="142"/>
      <c r="K9" s="143">
        <v>34523</v>
      </c>
      <c r="L9" s="142"/>
      <c r="M9" s="143">
        <v>34523</v>
      </c>
    </row>
    <row r="10" spans="1:13" ht="27.75" customHeight="1">
      <c r="A10" s="326" t="s">
        <v>365</v>
      </c>
      <c r="B10" s="327"/>
      <c r="C10" s="328"/>
      <c r="D10" s="4">
        <v>4</v>
      </c>
      <c r="E10" s="143">
        <v>442887200</v>
      </c>
      <c r="F10" s="143">
        <v>0</v>
      </c>
      <c r="G10" s="143">
        <v>560846761</v>
      </c>
      <c r="H10" s="143">
        <v>443930661</v>
      </c>
      <c r="I10" s="143">
        <v>402715077</v>
      </c>
      <c r="J10" s="143">
        <v>84949765</v>
      </c>
      <c r="K10" s="143">
        <v>1935329464</v>
      </c>
      <c r="L10" s="143">
        <v>68598004</v>
      </c>
      <c r="M10" s="143">
        <v>2003927468</v>
      </c>
    </row>
    <row r="11" spans="1:13" ht="27" customHeight="1">
      <c r="A11" s="326" t="s">
        <v>366</v>
      </c>
      <c r="B11" s="327"/>
      <c r="C11" s="328"/>
      <c r="D11" s="4">
        <v>5</v>
      </c>
      <c r="E11" s="143">
        <v>0</v>
      </c>
      <c r="F11" s="143">
        <v>0</v>
      </c>
      <c r="G11" s="143">
        <v>-63853051.707615905</v>
      </c>
      <c r="H11" s="143">
        <v>0</v>
      </c>
      <c r="I11" s="143">
        <v>9194235.281144</v>
      </c>
      <c r="J11" s="143">
        <v>107047104.72766033</v>
      </c>
      <c r="K11" s="143">
        <v>52388288.301188424</v>
      </c>
      <c r="L11" s="143">
        <v>8948863.16881</v>
      </c>
      <c r="M11" s="143">
        <v>61337151.46999843</v>
      </c>
    </row>
    <row r="12" spans="1:13" ht="12.75" customHeight="1">
      <c r="A12" s="323" t="s">
        <v>367</v>
      </c>
      <c r="B12" s="324"/>
      <c r="C12" s="325"/>
      <c r="D12" s="4">
        <v>6</v>
      </c>
      <c r="E12" s="142"/>
      <c r="F12" s="142"/>
      <c r="G12" s="142"/>
      <c r="H12" s="142"/>
      <c r="I12" s="142"/>
      <c r="J12" s="142">
        <v>107047104.72766033</v>
      </c>
      <c r="K12" s="143">
        <v>107047104.72766033</v>
      </c>
      <c r="L12" s="142">
        <v>2645352.6123389998</v>
      </c>
      <c r="M12" s="143">
        <v>109692457.33999933</v>
      </c>
    </row>
    <row r="13" spans="1:13" ht="24.75" customHeight="1">
      <c r="A13" s="323" t="s">
        <v>368</v>
      </c>
      <c r="B13" s="324"/>
      <c r="C13" s="325"/>
      <c r="D13" s="4">
        <v>7</v>
      </c>
      <c r="E13" s="143">
        <v>0</v>
      </c>
      <c r="F13" s="143">
        <v>0</v>
      </c>
      <c r="G13" s="143">
        <v>-63853051.707615905</v>
      </c>
      <c r="H13" s="143">
        <v>0</v>
      </c>
      <c r="I13" s="143">
        <v>9194235.281144</v>
      </c>
      <c r="J13" s="143">
        <v>0</v>
      </c>
      <c r="K13" s="143">
        <v>-54658816.426471904</v>
      </c>
      <c r="L13" s="143">
        <v>6303510.556471</v>
      </c>
      <c r="M13" s="143">
        <v>-48355305.87000091</v>
      </c>
    </row>
    <row r="14" spans="1:13" ht="36" customHeight="1">
      <c r="A14" s="323" t="s">
        <v>369</v>
      </c>
      <c r="B14" s="324"/>
      <c r="C14" s="325"/>
      <c r="D14" s="4">
        <v>8</v>
      </c>
      <c r="E14" s="142"/>
      <c r="F14" s="142"/>
      <c r="G14" s="142">
        <v>2320408.2990499996</v>
      </c>
      <c r="H14" s="142"/>
      <c r="I14" s="142">
        <v>6835587.531144</v>
      </c>
      <c r="J14" s="142"/>
      <c r="K14" s="143">
        <v>9155995.830194</v>
      </c>
      <c r="L14" s="142">
        <v>8144811.569806</v>
      </c>
      <c r="M14" s="143">
        <v>17300807.4</v>
      </c>
    </row>
    <row r="15" spans="1:13" ht="26.25" customHeight="1">
      <c r="A15" s="323" t="s">
        <v>370</v>
      </c>
      <c r="B15" s="324"/>
      <c r="C15" s="325"/>
      <c r="D15" s="4">
        <v>9</v>
      </c>
      <c r="E15" s="142"/>
      <c r="F15" s="142"/>
      <c r="G15" s="142">
        <v>-48173323.21946591</v>
      </c>
      <c r="H15" s="142"/>
      <c r="I15" s="142"/>
      <c r="J15" s="142"/>
      <c r="K15" s="143">
        <v>-48173323.21946591</v>
      </c>
      <c r="L15" s="142">
        <v>-1494806.8005350002</v>
      </c>
      <c r="M15" s="143">
        <v>-49668130.02000091</v>
      </c>
    </row>
    <row r="16" spans="1:13" ht="27" customHeight="1">
      <c r="A16" s="323" t="s">
        <v>371</v>
      </c>
      <c r="B16" s="324"/>
      <c r="C16" s="325"/>
      <c r="D16" s="4">
        <v>10</v>
      </c>
      <c r="E16" s="142"/>
      <c r="F16" s="142"/>
      <c r="G16" s="142">
        <v>-18064979</v>
      </c>
      <c r="H16" s="142"/>
      <c r="I16" s="142"/>
      <c r="J16" s="142"/>
      <c r="K16" s="143">
        <v>-18064979</v>
      </c>
      <c r="L16" s="142"/>
      <c r="M16" s="143">
        <v>-18064979</v>
      </c>
    </row>
    <row r="17" spans="1:13" ht="18" customHeight="1">
      <c r="A17" s="323" t="s">
        <v>372</v>
      </c>
      <c r="B17" s="324"/>
      <c r="C17" s="325"/>
      <c r="D17" s="4">
        <v>11</v>
      </c>
      <c r="E17" s="142"/>
      <c r="F17" s="142"/>
      <c r="G17" s="142">
        <v>64842.2128</v>
      </c>
      <c r="H17" s="142"/>
      <c r="I17" s="142">
        <v>2358647.75</v>
      </c>
      <c r="J17" s="142"/>
      <c r="K17" s="143">
        <v>2423489.9628</v>
      </c>
      <c r="L17" s="142">
        <v>-346494.2128</v>
      </c>
      <c r="M17" s="143">
        <v>2076995.75</v>
      </c>
    </row>
    <row r="18" spans="1:13" ht="21.75" customHeight="1">
      <c r="A18" s="326" t="s">
        <v>373</v>
      </c>
      <c r="B18" s="327"/>
      <c r="C18" s="328"/>
      <c r="D18" s="4">
        <v>12</v>
      </c>
      <c r="E18" s="143">
        <v>0</v>
      </c>
      <c r="F18" s="143">
        <v>0</v>
      </c>
      <c r="G18" s="143">
        <v>0</v>
      </c>
      <c r="H18" s="143">
        <v>12536118</v>
      </c>
      <c r="I18" s="143">
        <v>43749827</v>
      </c>
      <c r="J18" s="143">
        <v>-84949765</v>
      </c>
      <c r="K18" s="143">
        <v>-28663820</v>
      </c>
      <c r="L18" s="143">
        <v>-2101173.3355</v>
      </c>
      <c r="M18" s="143">
        <v>-30764993.335500002</v>
      </c>
    </row>
    <row r="19" spans="1:13" ht="16.5" customHeight="1">
      <c r="A19" s="323" t="s">
        <v>374</v>
      </c>
      <c r="B19" s="324"/>
      <c r="C19" s="325"/>
      <c r="D19" s="4">
        <v>13</v>
      </c>
      <c r="E19" s="142"/>
      <c r="F19" s="142"/>
      <c r="G19" s="142"/>
      <c r="H19" s="142"/>
      <c r="I19" s="142"/>
      <c r="J19" s="142"/>
      <c r="K19" s="143">
        <v>0</v>
      </c>
      <c r="L19" s="142"/>
      <c r="M19" s="143">
        <v>0</v>
      </c>
    </row>
    <row r="20" spans="1:13" ht="14.25" customHeight="1">
      <c r="A20" s="323" t="s">
        <v>375</v>
      </c>
      <c r="B20" s="324"/>
      <c r="C20" s="325"/>
      <c r="D20" s="4">
        <v>14</v>
      </c>
      <c r="E20" s="142"/>
      <c r="F20" s="142"/>
      <c r="G20" s="142"/>
      <c r="H20" s="142"/>
      <c r="I20" s="142"/>
      <c r="J20" s="142"/>
      <c r="K20" s="143">
        <v>0</v>
      </c>
      <c r="L20" s="142"/>
      <c r="M20" s="143">
        <v>0</v>
      </c>
    </row>
    <row r="21" spans="1:13" ht="14.25" customHeight="1">
      <c r="A21" s="323" t="s">
        <v>376</v>
      </c>
      <c r="B21" s="324"/>
      <c r="C21" s="325"/>
      <c r="D21" s="4">
        <v>15</v>
      </c>
      <c r="E21" s="142"/>
      <c r="F21" s="142"/>
      <c r="G21" s="142"/>
      <c r="H21" s="142"/>
      <c r="I21" s="142"/>
      <c r="J21" s="142">
        <v>-28663820</v>
      </c>
      <c r="K21" s="143">
        <v>-28663820</v>
      </c>
      <c r="L21" s="142">
        <v>-2101173.3355</v>
      </c>
      <c r="M21" s="143">
        <v>-30764993.335500002</v>
      </c>
    </row>
    <row r="22" spans="1:13" ht="12.75" customHeight="1">
      <c r="A22" s="323" t="s">
        <v>377</v>
      </c>
      <c r="B22" s="324"/>
      <c r="C22" s="325"/>
      <c r="D22" s="4">
        <v>16</v>
      </c>
      <c r="E22" s="142"/>
      <c r="F22" s="142"/>
      <c r="G22" s="142"/>
      <c r="H22" s="142">
        <v>12536118</v>
      </c>
      <c r="I22" s="142">
        <v>43749827</v>
      </c>
      <c r="J22" s="142">
        <v>-56285945</v>
      </c>
      <c r="K22" s="143">
        <v>0</v>
      </c>
      <c r="L22" s="142"/>
      <c r="M22" s="143">
        <v>0</v>
      </c>
    </row>
    <row r="23" spans="1:13" ht="33" customHeight="1" thickBot="1">
      <c r="A23" s="348" t="s">
        <v>378</v>
      </c>
      <c r="B23" s="349"/>
      <c r="C23" s="350"/>
      <c r="D23" s="18">
        <v>17</v>
      </c>
      <c r="E23" s="144">
        <v>442887200</v>
      </c>
      <c r="F23" s="144">
        <v>0</v>
      </c>
      <c r="G23" s="144">
        <v>496993709.2923841</v>
      </c>
      <c r="H23" s="144">
        <v>456466779</v>
      </c>
      <c r="I23" s="144">
        <v>455659139.281144</v>
      </c>
      <c r="J23" s="144">
        <v>107047104.72766033</v>
      </c>
      <c r="K23" s="144">
        <v>1959053932.3011887</v>
      </c>
      <c r="L23" s="144">
        <v>75445693.83331</v>
      </c>
      <c r="M23" s="144">
        <v>2034499626.1344986</v>
      </c>
    </row>
    <row r="24" spans="1:13" ht="19.5" customHeight="1" thickTop="1">
      <c r="A24" s="351" t="s">
        <v>379</v>
      </c>
      <c r="B24" s="352"/>
      <c r="C24" s="353"/>
      <c r="D24" s="19">
        <v>18</v>
      </c>
      <c r="E24" s="145">
        <v>442887200</v>
      </c>
      <c r="F24" s="145"/>
      <c r="G24" s="145">
        <v>496993709.2923841</v>
      </c>
      <c r="H24" s="145">
        <v>456466779</v>
      </c>
      <c r="I24" s="145">
        <v>455659139.281144</v>
      </c>
      <c r="J24" s="145">
        <v>107047104.72766033</v>
      </c>
      <c r="K24" s="146">
        <v>1959053932.3011887</v>
      </c>
      <c r="L24" s="145">
        <v>75445693.83331</v>
      </c>
      <c r="M24" s="146">
        <v>2034499626.1344986</v>
      </c>
    </row>
    <row r="25" spans="1:13" ht="12.75" customHeight="1">
      <c r="A25" s="323" t="s">
        <v>363</v>
      </c>
      <c r="B25" s="324"/>
      <c r="C25" s="325"/>
      <c r="D25" s="4">
        <v>19</v>
      </c>
      <c r="E25" s="142"/>
      <c r="F25" s="142"/>
      <c r="G25" s="142"/>
      <c r="H25" s="142"/>
      <c r="I25" s="142"/>
      <c r="J25" s="142"/>
      <c r="K25" s="143">
        <v>0</v>
      </c>
      <c r="L25" s="142"/>
      <c r="M25" s="143">
        <v>0</v>
      </c>
    </row>
    <row r="26" spans="1:13" ht="15.75" customHeight="1">
      <c r="A26" s="323" t="s">
        <v>364</v>
      </c>
      <c r="B26" s="324"/>
      <c r="C26" s="325"/>
      <c r="D26" s="4">
        <v>20</v>
      </c>
      <c r="E26" s="142"/>
      <c r="F26" s="142"/>
      <c r="G26" s="142"/>
      <c r="H26" s="142"/>
      <c r="I26" s="142">
        <v>-108523</v>
      </c>
      <c r="J26" s="142"/>
      <c r="K26" s="143">
        <v>-108523</v>
      </c>
      <c r="L26" s="142"/>
      <c r="M26" s="143">
        <v>-108523</v>
      </c>
    </row>
    <row r="27" spans="1:13" ht="24" customHeight="1">
      <c r="A27" s="326" t="s">
        <v>380</v>
      </c>
      <c r="B27" s="327"/>
      <c r="C27" s="328"/>
      <c r="D27" s="4">
        <v>21</v>
      </c>
      <c r="E27" s="143">
        <v>442887200</v>
      </c>
      <c r="F27" s="143">
        <v>0</v>
      </c>
      <c r="G27" s="143">
        <v>496993709.2923841</v>
      </c>
      <c r="H27" s="143">
        <v>456466779</v>
      </c>
      <c r="I27" s="143">
        <v>455550616.281144</v>
      </c>
      <c r="J27" s="143">
        <v>107047104.72766033</v>
      </c>
      <c r="K27" s="143">
        <v>1958945409.3011887</v>
      </c>
      <c r="L27" s="143">
        <v>75445693.83331</v>
      </c>
      <c r="M27" s="143">
        <v>2034391103.1344986</v>
      </c>
    </row>
    <row r="28" spans="1:13" ht="23.25" customHeight="1">
      <c r="A28" s="326" t="s">
        <v>381</v>
      </c>
      <c r="B28" s="327"/>
      <c r="C28" s="328"/>
      <c r="D28" s="4">
        <v>22</v>
      </c>
      <c r="E28" s="143">
        <v>0</v>
      </c>
      <c r="F28" s="143">
        <v>0</v>
      </c>
      <c r="G28" s="143">
        <v>6879192.65837</v>
      </c>
      <c r="H28" s="143">
        <v>0</v>
      </c>
      <c r="I28" s="143">
        <v>753584</v>
      </c>
      <c r="J28" s="143">
        <v>40287042.08465103</v>
      </c>
      <c r="K28" s="143">
        <v>47919818.74302103</v>
      </c>
      <c r="L28" s="143">
        <v>-3268668.6130209994</v>
      </c>
      <c r="M28" s="143">
        <v>44651150.13000003</v>
      </c>
    </row>
    <row r="29" spans="1:13" ht="13.5" customHeight="1">
      <c r="A29" s="323" t="s">
        <v>367</v>
      </c>
      <c r="B29" s="324"/>
      <c r="C29" s="325"/>
      <c r="D29" s="4">
        <v>23</v>
      </c>
      <c r="E29" s="142"/>
      <c r="F29" s="142"/>
      <c r="G29" s="142"/>
      <c r="H29" s="142"/>
      <c r="I29" s="142"/>
      <c r="J29" s="142">
        <v>40287042.08465103</v>
      </c>
      <c r="K29" s="143">
        <v>40287042.08465103</v>
      </c>
      <c r="L29" s="142">
        <v>1203085.3953490008</v>
      </c>
      <c r="M29" s="143">
        <v>41490127.480000034</v>
      </c>
    </row>
    <row r="30" spans="1:13" ht="24" customHeight="1">
      <c r="A30" s="323" t="s">
        <v>382</v>
      </c>
      <c r="B30" s="324"/>
      <c r="C30" s="325"/>
      <c r="D30" s="4">
        <v>24</v>
      </c>
      <c r="E30" s="143">
        <v>0</v>
      </c>
      <c r="F30" s="143">
        <v>0</v>
      </c>
      <c r="G30" s="143">
        <v>6879192.65837</v>
      </c>
      <c r="H30" s="143">
        <v>0</v>
      </c>
      <c r="I30" s="143">
        <v>753584</v>
      </c>
      <c r="J30" s="143">
        <v>0</v>
      </c>
      <c r="K30" s="143">
        <v>7632776.65837</v>
      </c>
      <c r="L30" s="143">
        <v>-4471754.00837</v>
      </c>
      <c r="M30" s="143">
        <v>3161022.6500000004</v>
      </c>
    </row>
    <row r="31" spans="1:13" ht="33" customHeight="1">
      <c r="A31" s="323" t="s">
        <v>369</v>
      </c>
      <c r="B31" s="324"/>
      <c r="C31" s="325"/>
      <c r="D31" s="4">
        <v>25</v>
      </c>
      <c r="E31" s="142"/>
      <c r="F31" s="142"/>
      <c r="G31" s="142">
        <v>-1328276.34163</v>
      </c>
      <c r="H31" s="142"/>
      <c r="I31" s="142">
        <v>1672246</v>
      </c>
      <c r="J31" s="142"/>
      <c r="K31" s="143">
        <v>343969.6583700001</v>
      </c>
      <c r="L31" s="142">
        <v>20.99163</v>
      </c>
      <c r="M31" s="143">
        <v>343990.6500000001</v>
      </c>
    </row>
    <row r="32" spans="1:13" ht="24" customHeight="1">
      <c r="A32" s="323" t="s">
        <v>370</v>
      </c>
      <c r="B32" s="324"/>
      <c r="C32" s="325"/>
      <c r="D32" s="4">
        <v>26</v>
      </c>
      <c r="E32" s="142"/>
      <c r="F32" s="142"/>
      <c r="G32" s="142">
        <v>7550120</v>
      </c>
      <c r="H32" s="142"/>
      <c r="I32" s="142"/>
      <c r="J32" s="142"/>
      <c r="K32" s="143">
        <v>7550120</v>
      </c>
      <c r="L32" s="142">
        <v>-229173</v>
      </c>
      <c r="M32" s="143">
        <v>7320947</v>
      </c>
    </row>
    <row r="33" spans="1:13" ht="22.5" customHeight="1">
      <c r="A33" s="323" t="s">
        <v>371</v>
      </c>
      <c r="B33" s="324"/>
      <c r="C33" s="325"/>
      <c r="D33" s="4">
        <v>27</v>
      </c>
      <c r="E33" s="142"/>
      <c r="F33" s="142"/>
      <c r="G33" s="142">
        <v>646564</v>
      </c>
      <c r="H33" s="142"/>
      <c r="I33" s="142"/>
      <c r="J33" s="142"/>
      <c r="K33" s="143">
        <v>646564</v>
      </c>
      <c r="L33" s="142"/>
      <c r="M33" s="143">
        <v>646564</v>
      </c>
    </row>
    <row r="34" spans="1:13" ht="16.5" customHeight="1">
      <c r="A34" s="323" t="s">
        <v>372</v>
      </c>
      <c r="B34" s="324"/>
      <c r="C34" s="325"/>
      <c r="D34" s="4">
        <v>28</v>
      </c>
      <c r="E34" s="142"/>
      <c r="F34" s="142"/>
      <c r="G34" s="142">
        <v>10785</v>
      </c>
      <c r="H34" s="142"/>
      <c r="I34" s="142">
        <v>-918662</v>
      </c>
      <c r="J34" s="142"/>
      <c r="K34" s="143">
        <v>-907877</v>
      </c>
      <c r="L34" s="142">
        <v>-4242602</v>
      </c>
      <c r="M34" s="143">
        <v>-5150479</v>
      </c>
    </row>
    <row r="35" spans="1:13" ht="30.75" customHeight="1">
      <c r="A35" s="326" t="s">
        <v>383</v>
      </c>
      <c r="B35" s="327"/>
      <c r="C35" s="328"/>
      <c r="D35" s="4">
        <v>29</v>
      </c>
      <c r="E35" s="143">
        <v>0</v>
      </c>
      <c r="F35" s="143">
        <v>0</v>
      </c>
      <c r="G35" s="143">
        <v>0</v>
      </c>
      <c r="H35" s="143">
        <v>0</v>
      </c>
      <c r="I35" s="143">
        <v>107047105</v>
      </c>
      <c r="J35" s="143">
        <v>-107047105</v>
      </c>
      <c r="K35" s="143">
        <v>0</v>
      </c>
      <c r="L35" s="143">
        <v>-6362014.8</v>
      </c>
      <c r="M35" s="143">
        <v>-6362014.8</v>
      </c>
    </row>
    <row r="36" spans="1:13" ht="16.5" customHeight="1">
      <c r="A36" s="323" t="s">
        <v>374</v>
      </c>
      <c r="B36" s="324"/>
      <c r="C36" s="325"/>
      <c r="D36" s="4">
        <v>30</v>
      </c>
      <c r="E36" s="142"/>
      <c r="F36" s="142"/>
      <c r="G36" s="142"/>
      <c r="H36" s="142"/>
      <c r="I36" s="142"/>
      <c r="J36" s="142"/>
      <c r="K36" s="143">
        <v>0</v>
      </c>
      <c r="L36" s="142"/>
      <c r="M36" s="143">
        <v>0</v>
      </c>
    </row>
    <row r="37" spans="1:13" ht="12.75" customHeight="1">
      <c r="A37" s="323" t="s">
        <v>375</v>
      </c>
      <c r="B37" s="324"/>
      <c r="C37" s="325"/>
      <c r="D37" s="4">
        <v>31</v>
      </c>
      <c r="E37" s="142"/>
      <c r="F37" s="142"/>
      <c r="G37" s="142"/>
      <c r="H37" s="142"/>
      <c r="I37" s="142"/>
      <c r="J37" s="142"/>
      <c r="K37" s="143">
        <v>0</v>
      </c>
      <c r="L37" s="142"/>
      <c r="M37" s="143">
        <v>0</v>
      </c>
    </row>
    <row r="38" spans="1:13" ht="12.75" customHeight="1">
      <c r="A38" s="323" t="s">
        <v>376</v>
      </c>
      <c r="B38" s="324"/>
      <c r="C38" s="325"/>
      <c r="D38" s="4">
        <v>32</v>
      </c>
      <c r="E38" s="142"/>
      <c r="F38" s="142"/>
      <c r="G38" s="142"/>
      <c r="H38" s="142"/>
      <c r="I38" s="142"/>
      <c r="J38" s="142"/>
      <c r="K38" s="143">
        <v>0</v>
      </c>
      <c r="L38" s="142">
        <v>-176044.8</v>
      </c>
      <c r="M38" s="143">
        <v>-176044.8</v>
      </c>
    </row>
    <row r="39" spans="1:13" ht="12.75" customHeight="1">
      <c r="A39" s="323" t="s">
        <v>377</v>
      </c>
      <c r="B39" s="324"/>
      <c r="C39" s="325"/>
      <c r="D39" s="4">
        <v>33</v>
      </c>
      <c r="E39" s="142"/>
      <c r="F39" s="142"/>
      <c r="G39" s="142"/>
      <c r="H39" s="142"/>
      <c r="I39" s="142">
        <v>107047105</v>
      </c>
      <c r="J39" s="142">
        <v>-107047105</v>
      </c>
      <c r="K39" s="143">
        <v>0</v>
      </c>
      <c r="L39" s="142">
        <v>-6185970</v>
      </c>
      <c r="M39" s="143">
        <v>-6185970</v>
      </c>
    </row>
    <row r="40" spans="1:13" ht="42" customHeight="1">
      <c r="A40" s="354" t="s">
        <v>384</v>
      </c>
      <c r="B40" s="355"/>
      <c r="C40" s="356"/>
      <c r="D40" s="16">
        <v>34</v>
      </c>
      <c r="E40" s="147">
        <v>442887200</v>
      </c>
      <c r="F40" s="147">
        <v>0</v>
      </c>
      <c r="G40" s="147">
        <v>503872901.9507541</v>
      </c>
      <c r="H40" s="147">
        <v>456466779</v>
      </c>
      <c r="I40" s="147">
        <v>563351305.281144</v>
      </c>
      <c r="J40" s="147">
        <v>40287041.81231135</v>
      </c>
      <c r="K40" s="147">
        <v>2006865228.0442097</v>
      </c>
      <c r="L40" s="147">
        <v>65815010.420288995</v>
      </c>
      <c r="M40" s="147">
        <v>2072680238.4644988</v>
      </c>
    </row>
  </sheetData>
  <sheetProtection/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24:C24"/>
    <mergeCell ref="A25:C25"/>
    <mergeCell ref="A26:C26"/>
    <mergeCell ref="A27:C27"/>
    <mergeCell ref="A28:C28"/>
    <mergeCell ref="A29:C2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A3:K3 N1:IV65536 L1:M3 A41:C65536 D7:M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B22" sqref="B22"/>
    </sheetView>
  </sheetViews>
  <sheetFormatPr defaultColWidth="9.140625" defaultRowHeight="12.75"/>
  <cols>
    <col min="1" max="16384" width="9.140625" style="34" customWidth="1"/>
  </cols>
  <sheetData>
    <row r="1" spans="1:10" ht="12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57" t="s">
        <v>385</v>
      </c>
      <c r="B2" s="357"/>
      <c r="C2" s="357"/>
      <c r="D2" s="357"/>
      <c r="E2" s="357"/>
      <c r="F2" s="357"/>
      <c r="G2" s="357"/>
      <c r="H2" s="357"/>
      <c r="I2" s="357"/>
      <c r="J2" s="357"/>
    </row>
    <row r="3" spans="1:10" ht="12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2.75" customHeight="1">
      <c r="A4" s="358" t="s">
        <v>386</v>
      </c>
      <c r="B4" s="358"/>
      <c r="C4" s="358"/>
      <c r="D4" s="358"/>
      <c r="E4" s="358"/>
      <c r="F4" s="358"/>
      <c r="G4" s="358"/>
      <c r="H4" s="358"/>
      <c r="I4" s="358"/>
      <c r="J4" s="358"/>
    </row>
    <row r="5" spans="1:10" ht="12.75" customHeight="1">
      <c r="A5" s="358"/>
      <c r="B5" s="358"/>
      <c r="C5" s="358"/>
      <c r="D5" s="358"/>
      <c r="E5" s="358"/>
      <c r="F5" s="358"/>
      <c r="G5" s="358"/>
      <c r="H5" s="358"/>
      <c r="I5" s="358"/>
      <c r="J5" s="358"/>
    </row>
    <row r="6" spans="1:10" ht="12.75" customHeight="1">
      <c r="A6" s="358"/>
      <c r="B6" s="358"/>
      <c r="C6" s="358"/>
      <c r="D6" s="358"/>
      <c r="E6" s="358"/>
      <c r="F6" s="358"/>
      <c r="G6" s="358"/>
      <c r="H6" s="358"/>
      <c r="I6" s="358"/>
      <c r="J6" s="358"/>
    </row>
    <row r="7" spans="1:10" ht="12.75" customHeight="1">
      <c r="A7" s="358"/>
      <c r="B7" s="358"/>
      <c r="C7" s="358"/>
      <c r="D7" s="358"/>
      <c r="E7" s="358"/>
      <c r="F7" s="358"/>
      <c r="G7" s="358"/>
      <c r="H7" s="358"/>
      <c r="I7" s="358"/>
      <c r="J7" s="358"/>
    </row>
    <row r="8" spans="1:10" ht="12.75" customHeight="1">
      <c r="A8" s="358"/>
      <c r="B8" s="358"/>
      <c r="C8" s="358"/>
      <c r="D8" s="358"/>
      <c r="E8" s="358"/>
      <c r="F8" s="358"/>
      <c r="G8" s="358"/>
      <c r="H8" s="358"/>
      <c r="I8" s="358"/>
      <c r="J8" s="358"/>
    </row>
    <row r="9" spans="1:10" ht="12.75" customHeight="1">
      <c r="A9" s="358"/>
      <c r="B9" s="358"/>
      <c r="C9" s="358"/>
      <c r="D9" s="358"/>
      <c r="E9" s="358"/>
      <c r="F9" s="358"/>
      <c r="G9" s="358"/>
      <c r="H9" s="358"/>
      <c r="I9" s="358"/>
      <c r="J9" s="358"/>
    </row>
    <row r="10" spans="1:10" ht="12">
      <c r="A10" s="359"/>
      <c r="B10" s="359"/>
      <c r="C10" s="359"/>
      <c r="D10" s="359"/>
      <c r="E10" s="359"/>
      <c r="F10" s="359"/>
      <c r="G10" s="359"/>
      <c r="H10" s="359"/>
      <c r="I10" s="359"/>
      <c r="J10" s="359"/>
    </row>
    <row r="11" spans="1:10" ht="12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2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">
      <c r="A25" s="35"/>
      <c r="B25" s="35"/>
      <c r="C25" s="35"/>
      <c r="D25" s="35"/>
      <c r="E25" s="35"/>
      <c r="F25" s="35"/>
      <c r="G25" s="35"/>
      <c r="H25" s="35"/>
      <c r="J25" s="35"/>
    </row>
    <row r="26" spans="1:10" ht="12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">
      <c r="A27" s="35"/>
      <c r="B27" s="35"/>
      <c r="C27" s="35"/>
      <c r="D27" s="35"/>
      <c r="E27" s="35"/>
      <c r="F27" s="35"/>
      <c r="G27" s="35"/>
      <c r="H27" s="35"/>
      <c r="I27" s="35"/>
      <c r="J27" s="35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 </cp:lastModifiedBy>
  <cp:lastPrinted>2011-04-29T11:35:08Z</cp:lastPrinted>
  <dcterms:created xsi:type="dcterms:W3CDTF">2008-10-17T11:51:54Z</dcterms:created>
  <dcterms:modified xsi:type="dcterms:W3CDTF">2012-07-20T09:28:29Z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