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25" yWindow="90" windowWidth="10710" windowHeight="9465" activeTab="3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6">'BILJEŠKE '!$A$1:$J$38</definedName>
    <definedName name="_xlnm.Print_Area" localSheetId="0">'OPCI PODACI'!$A$1:$I$64</definedName>
    <definedName name="_xlnm.Print_Area" localSheetId="5">'PK'!$A$1:$M$40</definedName>
    <definedName name="_xlnm.Print_Area" localSheetId="3">'RDG-kumulativno'!$A$1:$L$102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<sst xmlns="http://schemas.openxmlformats.org/spreadsheetml/2006/main" count="564" uniqueCount="420">
  <si>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</si>
  <si>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</si>
  <si>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</si>
  <si>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</si>
  <si>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</si>
  <si>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</si>
  <si>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</si>
  <si>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</si>
  <si>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</si>
  <si>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</si>
  <si>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</si>
  <si>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</si>
  <si>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</si>
  <si>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</si>
  <si>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</si>
  <si>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</si>
  <si>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</si>
  <si>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</si>
  <si>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</si>
  <si>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</si>
  <si>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</si>
  <si>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</si>
  <si>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</si>
  <si>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</si>
  <si>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</si>
  <si>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</si>
  <si>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</si>
  <si>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</si>
  <si>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</si>
  <si>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</si>
  <si>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</si>
  <si>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</si>
  <si>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</si>
  <si>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</si>
  <si>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</si>
  <si>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</si>
  <si>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</si>
  <si>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</si>
  <si>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</si>
  <si>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</si>
  <si>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</si>
  <si>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</si>
  <si>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</si>
  <si>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</si>
  <si>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</si>
  <si>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</si>
  <si>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</si>
  <si>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</si>
  <si>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</si>
  <si>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</si>
  <si>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</si>
  <si>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</si>
  <si>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</si>
  <si>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</si>
  <si>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</si>
  <si>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</si>
  <si>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</si>
  <si>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</si>
  <si>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</si>
  <si>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</si>
  <si>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</si>
  <si>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</si>
  <si>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</si>
  <si>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</si>
  <si>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</si>
  <si>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</si>
  <si>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</si>
  <si>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</si>
  <si>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</si>
  <si>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</si>
  <si>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</si>
  <si>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</si>
  <si>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</si>
  <si>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</si>
  <si>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</si>
  <si>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</si>
  <si>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</si>
  <si>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</si>
  <si>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</si>
  <si>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</si>
  <si>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</si>
  <si>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</si>
  <si>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</si>
  <si>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</si>
  <si>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</si>
  <si>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</si>
  <si>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</si>
  <si>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</si>
  <si>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</si>
  <si>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</si>
  <si>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</si>
  <si>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</si>
  <si>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</si>
  <si>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</si>
  <si>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</si>
  <si>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</si>
  <si>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</si>
  <si>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</si>
  <si>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</si>
  <si>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</si>
  <si>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</si>
  <si>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</si>
  <si>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</si>
  <si>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</si>
  <si>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</si>
  <si>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</si>
  <si>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</si>
  <si>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</si>
  <si>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</si>
  <si>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</si>
  <si>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</si>
  <si>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</si>
  <si>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</si>
  <si>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</si>
  <si>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</si>
  <si>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</si>
  <si>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</si>
  <si>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</si>
  <si>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</si>
  <si>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</si>
  <si>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</si>
  <si>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</si>
  <si>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</si>
  <si>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</si>
  <si>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</si>
  <si>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</si>
  <si>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</si>
  <si>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</si>
  <si>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</si>
  <si>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</si>
  <si>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</si>
  <si>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</si>
  <si>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</si>
  <si>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</si>
  <si>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</si>
  <si>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</si>
  <si>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</si>
  <si>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</si>
  <si>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</si>
  <si>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</si>
  <si>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</si>
  <si>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</si>
  <si>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</si>
  <si>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</si>
  <si>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</si>
  <si>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</si>
  <si>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</si>
  <si>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</si>
  <si>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</si>
  <si>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</si>
  <si>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</si>
  <si>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</si>
  <si>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</si>
  <si>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</si>
  <si>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</si>
  <si>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</si>
  <si>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</si>
  <si>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</si>
  <si>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</si>
  <si>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</si>
  <si>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</si>
  <si>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</si>
  <si>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</si>
  <si>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</si>
  <si>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</si>
  <si>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</si>
  <si>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</si>
  <si>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</si>
  <si>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</si>
  <si>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</si>
  <si>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</si>
  <si>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</si>
  <si>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</si>
  <si>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</si>
  <si>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</si>
  <si>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</si>
  <si>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</si>
  <si>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</si>
  <si>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</si>
  <si>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</si>
  <si>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</si>
  <si>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</si>
  <si>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</si>
  <si>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</si>
  <si>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</si>
  <si>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</si>
  <si>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</si>
  <si>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</si>
  <si>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</si>
  <si>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</si>
  <si>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</si>
  <si>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</si>
  <si>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</si>
  <si>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</si>
  <si>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</si>
  <si>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</si>
  <si>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</si>
  <si>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</si>
  <si>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</si>
  <si>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</si>
  <si>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</si>
  <si>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</si>
  <si>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</si>
  <si>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</si>
  <si>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</si>
  <si>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</si>
  <si>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</si>
  <si>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</si>
  <si>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</si>
  <si>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</si>
  <si>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</si>
  <si>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</si>
  <si>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</si>
  <si>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</si>
  <si>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</si>
  <si>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</si>
  <si>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</si>
  <si>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</si>
  <si>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</si>
  <si>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</si>
  <si>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</si>
  <si>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</si>
  <si>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</si>
  <si>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</si>
  <si>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</si>
  <si>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</si>
  <si>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</si>
  <si>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</si>
  <si>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</si>
  <si>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</si>
  <si>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</si>
  <si>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</si>
  <si>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</si>
  <si>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</si>
  <si>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</si>
  <si>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</si>
  <si>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</si>
  <si>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</si>
  <si>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</si>
  <si>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</si>
  <si>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</si>
  <si>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</si>
  <si>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</si>
  <si>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</si>
  <si>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</si>
  <si>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</si>
  <si>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</si>
  <si>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</si>
  <si>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</si>
  <si>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</si>
  <si>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</si>
  <si>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</si>
  <si>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</si>
  <si>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</si>
  <si>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</si>
  <si>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</si>
  <si>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</si>
  <si>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</si>
  <si>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</si>
  <si>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</si>
  <si>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</si>
  <si>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</si>
  <si>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</si>
  <si>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</si>
  <si>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</si>
  <si>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</si>
  <si>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</si>
  <si>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</si>
  <si>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</si>
  <si>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</si>
  <si>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</si>
  <si>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</si>
  <si>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</si>
  <si>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</si>
  <si>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</si>
  <si>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</si>
  <si>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</si>
  <si>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</si>
  <si>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</si>
  <si>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</si>
  <si>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</si>
  <si>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</si>
  <si>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</si>
  <si>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</si>
  <si>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</si>
  <si>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</si>
  <si>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</si>
  <si>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</si>
  <si>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</si>
  <si>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</si>
  <si>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</si>
  <si>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</si>
  <si>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</si>
  <si>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</si>
  <si>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</si>
  <si>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</si>
  <si>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</si>
  <si>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</si>
  <si>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</si>
  <si>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</si>
  <si>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</si>
  <si>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</si>
  <si>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</si>
  <si>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</si>
  <si>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</si>
  <si>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</si>
  <si>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</si>
  <si>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</si>
  <si>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</si>
  <si>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</si>
  <si>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</si>
  <si>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</si>
  <si>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</si>
  <si>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</si>
  <si>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</si>
  <si>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</si>
  <si>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</si>
  <si>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</si>
  <si>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</si>
  <si>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</si>
  <si>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</si>
  <si>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</si>
  <si>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</si>
  <si>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</si>
  <si>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</si>
  <si>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</si>
  <si>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</si>
  <si>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</si>
  <si>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</si>
  <si>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</si>
  <si>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</si>
  <si>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</si>
  <si>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</si>
  <si>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</si>
  <si>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</si>
  <si>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</si>
  <si>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</si>
  <si>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</si>
  <si>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</si>
  <si>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</si>
  <si>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</si>
  <si>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</si>
  <si>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</si>
  <si>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</si>
  <si>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</si>
  <si>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</si>
  <si>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</si>
  <si>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</si>
  <si>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</si>
  <si>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</si>
  <si>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</si>
  <si>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</si>
  <si>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</si>
  <si>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</si>
  <si>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</si>
  <si>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</si>
  <si>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</si>
  <si>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</si>
  <si>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</si>
  <si>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</si>
  <si>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</si>
  <si>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</si>
  <si>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</si>
  <si>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</si>
  <si>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</si>
  <si>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</si>
  <si>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</si>
  <si>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</si>
  <si>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</si>
  <si>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B. MANJINSKI INTERES</t>
  </si>
  <si>
    <t>01.01.</t>
  </si>
  <si>
    <t>03276147</t>
  </si>
  <si>
    <t>080051022</t>
  </si>
  <si>
    <t>26187994862</t>
  </si>
  <si>
    <t xml:space="preserve">CROATIA osiguranje d.d. </t>
  </si>
  <si>
    <t>ZAGREB</t>
  </si>
  <si>
    <t>DA</t>
  </si>
  <si>
    <t>MIRAMARSKA 22</t>
  </si>
  <si>
    <t>www.crosig.hr</t>
  </si>
  <si>
    <t>GRAD ZAGREB</t>
  </si>
  <si>
    <t>6152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</si>
  <si>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</si>
  <si>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</si>
  <si>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</si>
  <si>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</si>
  <si>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</si>
  <si>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</si>
  <si>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</si>
  <si>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</si>
  <si>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</si>
  <si>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CROATIA TEHNIČKI PREGLEDI D.D.</t>
  </si>
  <si>
    <t>01450930</t>
  </si>
  <si>
    <t>CROATIA LEASING D.O.O.</t>
  </si>
  <si>
    <t>01892037</t>
  </si>
  <si>
    <t>Gordana Golub Levanić</t>
  </si>
  <si>
    <t>01/ 6333 108</t>
  </si>
  <si>
    <t>SILVANA IVANČIĆ, ZDRAVKO ZRINUŠIĆ</t>
  </si>
  <si>
    <t>izdavatelj@crosig.hr</t>
  </si>
  <si>
    <t>Članica Uprave</t>
  </si>
  <si>
    <t>Predsjednik Uprave</t>
  </si>
  <si>
    <t>Silvana Ivančić</t>
  </si>
  <si>
    <t>Zdravko Zrinušić</t>
  </si>
  <si>
    <t xml:space="preserve">   1. Prihodi od podružnica, pridruženih društava i sudjelovanja u zajedničkim ulaganjima 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</si>
  <si>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neto od reosiguranja (AOP 160 + 163)</t>
    </r>
  </si>
  <si>
    <r>
      <t xml:space="preserve">VIII. Promjena posebne pričuve za osiguranje iz skupine životnih osiguranja kod kojih ugovaratelj osiguranja preuzima investicijski rizik, neto od reosiguranja </t>
    </r>
    <r>
      <rPr>
        <sz val="8"/>
        <rFont val="Arial"/>
        <family val="2"/>
      </rPr>
      <t>(AOP 168 do 170)</t>
    </r>
  </si>
  <si>
    <r>
      <t xml:space="preserve">IX. Izdaci za povrate premija (bonusi i popusti), neto od reosiguranja </t>
    </r>
    <r>
      <rPr>
        <sz val="8"/>
        <rFont val="Arial"/>
        <family val="2"/>
      </rPr>
      <t>(AOP 172 + 173)</t>
    </r>
  </si>
  <si>
    <t xml:space="preserve">      1. Amortizacija (građevinski objekti koji ne služe društvu za obavljanje djelatnosti) </t>
  </si>
  <si>
    <t xml:space="preserve">     1. Dobici/gubici proizašli iz preračunavanja financijskih izvještaja,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</si>
  <si>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</si>
  <si>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</si>
  <si>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</si>
  <si>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2.1. Nerealizirani dobici ili gubici od materijalne imovine (zemljišta i građevinski objekti)</t>
  </si>
  <si>
    <t>2.2. Nerealizirani dobici ili gubici od financijske imovine raspoložive za prodaju</t>
  </si>
  <si>
    <t>1. Financijski izvještaji (bilanca, račun dobiti i gubitka, izvještaj o novčanim tokovima, izvještaj o promjenama</t>
  </si>
  <si>
    <t>01/ 6332 073</t>
  </si>
  <si>
    <t>Stanje na dan: 30.09.2011.</t>
  </si>
  <si>
    <t>U razdoblju: 01.01.-30.09.2011.</t>
  </si>
  <si>
    <t>U razdoblju: 01.01.2011.-30.09.2011.</t>
  </si>
  <si>
    <t>Za razdoblje: 01.01.-30.09.2011.</t>
  </si>
  <si>
    <t>30.09.2011.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</si>
</sst>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24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>
      <alignment vertical="top"/>
      <protection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14" fontId="13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26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26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24" xfId="57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2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 applyProtection="1">
      <alignment horizontal="center" vertical="center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>
      <alignment horizontal="right" vertical="center" shrinkToFit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Fill="1" applyAlignment="1">
      <alignment/>
    </xf>
    <xf numFmtId="0" fontId="14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5" xfId="57" applyFont="1" applyFill="1" applyBorder="1" applyAlignment="1">
      <alignment horizontal="left" vertical="center"/>
      <protection/>
    </xf>
    <xf numFmtId="0" fontId="14" fillId="0" borderId="0" xfId="57" applyFont="1" applyFill="1" applyBorder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/>
      <protection hidden="1"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5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36" xfId="57" applyFont="1" applyFill="1" applyBorder="1" applyProtection="1">
      <alignment vertical="top"/>
      <protection hidden="1"/>
    </xf>
    <xf numFmtId="0" fontId="14" fillId="0" borderId="36" xfId="57" applyFont="1" applyFill="1" applyBorder="1">
      <alignment vertical="top"/>
      <protection/>
    </xf>
    <xf numFmtId="0" fontId="8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ont="1" applyFill="1" applyBorder="1" applyAlignment="1" applyProtection="1">
      <alignment vertical="top" wrapText="1"/>
      <protection hidden="1"/>
    </xf>
    <xf numFmtId="0" fontId="1" fillId="32" borderId="18" xfId="0" applyFont="1" applyFill="1" applyBorder="1" applyAlignment="1">
      <alignment vertical="center"/>
    </xf>
    <xf numFmtId="0" fontId="7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193" fontId="3" fillId="0" borderId="0" xfId="0" applyNumberFormat="1" applyFont="1" applyFill="1" applyAlignment="1">
      <alignment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0" xfId="0" applyNumberFormat="1" applyFill="1" applyAlignment="1">
      <alignment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8" fillId="32" borderId="0" xfId="57" applyFont="1" applyFill="1" applyBorder="1" applyAlignment="1">
      <alignment/>
      <protection/>
    </xf>
    <xf numFmtId="0" fontId="0" fillId="32" borderId="0" xfId="57" applyFont="1" applyFill="1" applyBorder="1" applyAlignment="1">
      <alignment/>
      <protection/>
    </xf>
    <xf numFmtId="19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8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2" xfId="0" applyNumberFormat="1" applyFill="1" applyBorder="1" applyAlignment="1">
      <alignment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2" xfId="0" applyNumberFormat="1" applyFont="1" applyFill="1" applyBorder="1" applyAlignment="1" applyProtection="1">
      <alignment horizontal="right" vertical="center" shrinkToFit="1"/>
      <protection locked="0"/>
    </xf>
    <xf numFmtId="3" fontId="13" fillId="32" borderId="39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0" xfId="63" applyFont="1" applyFill="1" applyBorder="1" applyAlignment="1" applyProtection="1">
      <alignment horizontal="left"/>
      <protection hidden="1"/>
    </xf>
    <xf numFmtId="0" fontId="21" fillId="0" borderId="0" xfId="63" applyFont="1" applyFill="1" applyBorder="1" applyAlignment="1">
      <alignment/>
      <protection/>
    </xf>
    <xf numFmtId="0" fontId="14" fillId="0" borderId="0" xfId="63" applyFont="1" applyFill="1" applyBorder="1" applyAlignment="1" applyProtection="1">
      <alignment horizontal="left"/>
      <protection hidden="1"/>
    </xf>
    <xf numFmtId="0" fontId="12" fillId="0" borderId="0" xfId="63" applyFill="1" applyBorder="1" applyAlignment="1">
      <alignment/>
      <protection/>
    </xf>
    <xf numFmtId="0" fontId="14" fillId="0" borderId="40" xfId="57" applyFont="1" applyFill="1" applyBorder="1" applyAlignment="1" applyProtection="1">
      <alignment horizontal="center" vertical="top"/>
      <protection hidden="1"/>
    </xf>
    <xf numFmtId="0" fontId="14" fillId="0" borderId="40" xfId="57" applyFont="1" applyFill="1" applyBorder="1" applyAlignment="1">
      <alignment horizontal="center"/>
      <protection/>
    </xf>
    <xf numFmtId="0" fontId="14" fillId="0" borderId="4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35" xfId="57" applyFont="1" applyFill="1" applyBorder="1" applyAlignment="1" applyProtection="1">
      <alignment horizontal="center"/>
      <protection hidden="1"/>
    </xf>
    <xf numFmtId="0" fontId="14" fillId="0" borderId="0" xfId="57" applyFont="1" applyFill="1" applyBorder="1" applyAlignment="1" applyProtection="1">
      <alignment horizontal="right" vertical="center" wrapText="1"/>
      <protection hidden="1"/>
    </xf>
    <xf numFmtId="0" fontId="14" fillId="0" borderId="41" xfId="57" applyFont="1" applyFill="1" applyBorder="1" applyAlignment="1" applyProtection="1">
      <alignment horizontal="right" wrapText="1"/>
      <protection hidden="1"/>
    </xf>
    <xf numFmtId="49" fontId="4" fillId="0" borderId="39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42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41" xfId="57" applyFont="1" applyFill="1" applyBorder="1" applyAlignment="1" applyProtection="1">
      <alignment horizontal="right"/>
      <protection hidden="1"/>
    </xf>
    <xf numFmtId="49" fontId="13" fillId="0" borderId="39" xfId="57" applyNumberFormat="1" applyFont="1" applyFill="1" applyBorder="1" applyAlignment="1" applyProtection="1">
      <alignment horizontal="left" vertical="center"/>
      <protection hidden="1" locked="0"/>
    </xf>
    <xf numFmtId="0" fontId="14" fillId="0" borderId="42" xfId="57" applyFont="1" applyFill="1" applyBorder="1" applyAlignment="1">
      <alignment horizontal="left" vertical="center"/>
      <protection/>
    </xf>
    <xf numFmtId="0" fontId="13" fillId="0" borderId="39" xfId="57" applyFont="1" applyFill="1" applyBorder="1" applyAlignment="1" applyProtection="1">
      <alignment horizontal="left" vertical="center"/>
      <protection hidden="1" locked="0"/>
    </xf>
    <xf numFmtId="0" fontId="13" fillId="0" borderId="18" xfId="57" applyFont="1" applyFill="1" applyBorder="1" applyAlignment="1" applyProtection="1">
      <alignment horizontal="left" vertical="center"/>
      <protection hidden="1"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13" fillId="0" borderId="39" xfId="63" applyFont="1" applyFill="1" applyBorder="1" applyAlignment="1" applyProtection="1">
      <alignment horizontal="right" vertical="center"/>
      <protection hidden="1" locked="0"/>
    </xf>
    <xf numFmtId="0" fontId="14" fillId="0" borderId="18" xfId="63" applyFont="1" applyFill="1" applyBorder="1" applyAlignment="1">
      <alignment/>
      <protection/>
    </xf>
    <xf numFmtId="0" fontId="14" fillId="0" borderId="42" xfId="63" applyFont="1" applyFill="1" applyBorder="1" applyAlignment="1">
      <alignment/>
      <protection/>
    </xf>
    <xf numFmtId="49" fontId="13" fillId="0" borderId="39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18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39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42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18" xfId="57" applyFont="1" applyFill="1" applyBorder="1" applyAlignment="1">
      <alignment/>
      <protection/>
    </xf>
    <xf numFmtId="49" fontId="13" fillId="0" borderId="42" xfId="63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63" applyFont="1" applyFill="1" applyBorder="1" applyAlignment="1" applyProtection="1">
      <alignment horizontal="right" vertical="center"/>
      <protection hidden="1" locked="0"/>
    </xf>
    <xf numFmtId="0" fontId="13" fillId="0" borderId="42" xfId="63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24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18" xfId="57" applyFont="1" applyFill="1" applyBorder="1" applyAlignment="1">
      <alignment horizontal="left"/>
      <protection/>
    </xf>
    <xf numFmtId="0" fontId="14" fillId="0" borderId="42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18" xfId="57" applyFont="1" applyFill="1" applyBorder="1" applyAlignment="1">
      <alignment horizontal="left" vertical="center"/>
      <protection/>
    </xf>
    <xf numFmtId="0" fontId="19" fillId="0" borderId="39" xfId="53" applyFont="1" applyFill="1" applyBorder="1" applyAlignment="1" applyProtection="1">
      <alignment/>
      <protection hidden="1" locked="0"/>
    </xf>
    <xf numFmtId="0" fontId="13" fillId="0" borderId="18" xfId="57" applyFont="1" applyFill="1" applyBorder="1" applyAlignment="1" applyProtection="1">
      <alignment/>
      <protection hidden="1" locked="0"/>
    </xf>
    <xf numFmtId="0" fontId="4" fillId="0" borderId="39" xfId="53" applyFill="1" applyBorder="1" applyAlignment="1" applyProtection="1">
      <alignment/>
      <protection hidden="1" locked="0"/>
    </xf>
    <xf numFmtId="0" fontId="18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right" wrapText="1"/>
      <protection hidden="1"/>
    </xf>
    <xf numFmtId="1" fontId="13" fillId="0" borderId="39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42" xfId="57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7" applyFont="1" applyFill="1" applyBorder="1" applyAlignment="1" applyProtection="1">
      <alignment horizontal="right" vertical="center" wrapText="1"/>
      <protection hidden="1"/>
    </xf>
    <xf numFmtId="0" fontId="17" fillId="0" borderId="41" xfId="57" applyFont="1" applyFill="1" applyBorder="1" applyAlignment="1" applyProtection="1">
      <alignment horizontal="right" wrapText="1"/>
      <protection hidden="1"/>
    </xf>
    <xf numFmtId="0" fontId="13" fillId="0" borderId="0" xfId="57" applyFont="1" applyFill="1" applyBorder="1" applyAlignment="1" applyProtection="1">
      <alignment horizontal="left" vertical="center" wrapText="1"/>
      <protection hidden="1"/>
    </xf>
    <xf numFmtId="0" fontId="13" fillId="0" borderId="41" xfId="57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1" fillId="0" borderId="34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3" fillId="32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0" fillId="32" borderId="18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20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="110" zoomScaleSheetLayoutView="110" zoomScalePageLayoutView="0" workbookViewId="0" topLeftCell="A1">
      <selection activeCell="G8" sqref="G8"/>
    </sheetView>
  </sheetViews>
  <sheetFormatPr defaultColWidth="9.140625" defaultRowHeight="12.75"/>
  <cols>
    <col min="1" max="1" width="9.140625" style="24" customWidth="1"/>
    <col min="2" max="2" width="12.00390625" style="24" customWidth="1"/>
    <col min="3" max="6" width="9.140625" style="24" customWidth="1"/>
    <col min="7" max="7" width="17.7109375" style="24" customWidth="1"/>
    <col min="8" max="8" width="17.00390625" style="24" customWidth="1"/>
    <col min="9" max="9" width="23.8515625" style="24" customWidth="1"/>
    <col min="10" max="16384" width="9.140625" style="24" customWidth="1"/>
  </cols>
  <sheetData>
    <row r="1" spans="1:9" ht="12.75">
      <c r="A1" s="140" t="s">
        <v>70</v>
      </c>
      <c r="B1" s="141"/>
      <c r="C1" s="141"/>
      <c r="D1" s="141"/>
      <c r="E1" s="141"/>
      <c r="F1" s="141"/>
      <c r="G1" s="141"/>
      <c r="H1" s="141"/>
      <c r="I1" s="141"/>
    </row>
    <row r="2" spans="1:10" ht="12.75">
      <c r="A2" s="211" t="s">
        <v>293</v>
      </c>
      <c r="B2" s="211"/>
      <c r="C2" s="211"/>
      <c r="D2" s="212"/>
      <c r="E2" s="43" t="s">
        <v>370</v>
      </c>
      <c r="F2" s="25"/>
      <c r="G2" s="26" t="s">
        <v>230</v>
      </c>
      <c r="H2" s="43" t="s">
        <v>419</v>
      </c>
      <c r="I2" s="96"/>
      <c r="J2" s="27"/>
    </row>
    <row r="3" spans="1:10" ht="12.75">
      <c r="A3" s="28"/>
      <c r="B3" s="28"/>
      <c r="C3" s="28"/>
      <c r="D3" s="28"/>
      <c r="E3" s="29"/>
      <c r="F3" s="29"/>
      <c r="G3" s="28"/>
      <c r="H3" s="28"/>
      <c r="I3" s="97"/>
      <c r="J3" s="27"/>
    </row>
    <row r="4" spans="1:10" ht="39.75" customHeight="1">
      <c r="A4" s="213" t="s">
        <v>357</v>
      </c>
      <c r="B4" s="213"/>
      <c r="C4" s="213"/>
      <c r="D4" s="213"/>
      <c r="E4" s="213"/>
      <c r="F4" s="213"/>
      <c r="G4" s="213"/>
      <c r="H4" s="213"/>
      <c r="I4" s="213"/>
      <c r="J4" s="27"/>
    </row>
    <row r="5" spans="1:10" ht="12.75">
      <c r="A5" s="33"/>
      <c r="B5" s="98"/>
      <c r="C5" s="98"/>
      <c r="D5" s="98"/>
      <c r="E5" s="99"/>
      <c r="F5" s="100"/>
      <c r="G5" s="30"/>
      <c r="H5" s="31"/>
      <c r="I5" s="98"/>
      <c r="J5" s="27"/>
    </row>
    <row r="6" spans="1:10" ht="12.75">
      <c r="A6" s="170" t="s">
        <v>149</v>
      </c>
      <c r="B6" s="171"/>
      <c r="C6" s="182" t="s">
        <v>371</v>
      </c>
      <c r="D6" s="183"/>
      <c r="E6" s="50"/>
      <c r="F6" s="50"/>
      <c r="G6" s="50"/>
      <c r="H6" s="50"/>
      <c r="I6" s="50"/>
      <c r="J6" s="27"/>
    </row>
    <row r="7" spans="1:10" ht="12.75">
      <c r="A7" s="47"/>
      <c r="B7" s="47"/>
      <c r="C7" s="33"/>
      <c r="D7" s="33"/>
      <c r="E7" s="50"/>
      <c r="F7" s="50"/>
      <c r="G7" s="50"/>
      <c r="H7" s="50"/>
      <c r="I7" s="50"/>
      <c r="J7" s="27"/>
    </row>
    <row r="8" spans="1:10" ht="12.75">
      <c r="A8" s="209" t="s">
        <v>71</v>
      </c>
      <c r="B8" s="210"/>
      <c r="C8" s="182" t="s">
        <v>372</v>
      </c>
      <c r="D8" s="183"/>
      <c r="E8" s="50"/>
      <c r="F8" s="50"/>
      <c r="G8" s="50"/>
      <c r="H8" s="50"/>
      <c r="I8" s="33"/>
      <c r="J8" s="27"/>
    </row>
    <row r="9" spans="1:10" ht="12.75">
      <c r="A9" s="102"/>
      <c r="B9" s="102"/>
      <c r="C9" s="103"/>
      <c r="D9" s="33"/>
      <c r="E9" s="33"/>
      <c r="F9" s="33"/>
      <c r="G9" s="33"/>
      <c r="H9" s="33"/>
      <c r="I9" s="33"/>
      <c r="J9" s="27"/>
    </row>
    <row r="10" spans="1:10" ht="12.75">
      <c r="A10" s="165" t="s">
        <v>1</v>
      </c>
      <c r="B10" s="206"/>
      <c r="C10" s="182" t="s">
        <v>373</v>
      </c>
      <c r="D10" s="183"/>
      <c r="E10" s="33"/>
      <c r="F10" s="33"/>
      <c r="G10" s="33"/>
      <c r="H10" s="33"/>
      <c r="I10" s="33"/>
      <c r="J10" s="27"/>
    </row>
    <row r="11" spans="1:10" ht="12.75">
      <c r="A11" s="206"/>
      <c r="B11" s="206"/>
      <c r="C11" s="33"/>
      <c r="D11" s="33"/>
      <c r="E11" s="33"/>
      <c r="F11" s="33"/>
      <c r="G11" s="33"/>
      <c r="H11" s="33"/>
      <c r="I11" s="33"/>
      <c r="J11" s="27"/>
    </row>
    <row r="12" spans="1:10" ht="12.75">
      <c r="A12" s="170" t="s">
        <v>72</v>
      </c>
      <c r="B12" s="171"/>
      <c r="C12" s="174" t="s">
        <v>374</v>
      </c>
      <c r="D12" s="200"/>
      <c r="E12" s="200"/>
      <c r="F12" s="200"/>
      <c r="G12" s="200"/>
      <c r="H12" s="200"/>
      <c r="I12" s="173"/>
      <c r="J12" s="27"/>
    </row>
    <row r="13" spans="1:10" ht="15.75">
      <c r="A13" s="204"/>
      <c r="B13" s="205"/>
      <c r="C13" s="205"/>
      <c r="D13" s="104"/>
      <c r="E13" s="104"/>
      <c r="F13" s="104"/>
      <c r="G13" s="104"/>
      <c r="H13" s="104"/>
      <c r="I13" s="105"/>
      <c r="J13" s="27"/>
    </row>
    <row r="14" spans="1:10" ht="12.75">
      <c r="A14" s="47"/>
      <c r="B14" s="47"/>
      <c r="C14" s="48"/>
      <c r="D14" s="33"/>
      <c r="E14" s="33"/>
      <c r="F14" s="33"/>
      <c r="G14" s="33"/>
      <c r="H14" s="33"/>
      <c r="I14" s="33"/>
      <c r="J14" s="27"/>
    </row>
    <row r="15" spans="1:10" ht="12.75">
      <c r="A15" s="170" t="s">
        <v>189</v>
      </c>
      <c r="B15" s="171"/>
      <c r="C15" s="207">
        <v>10000</v>
      </c>
      <c r="D15" s="208"/>
      <c r="E15" s="33"/>
      <c r="F15" s="174" t="s">
        <v>375</v>
      </c>
      <c r="G15" s="200"/>
      <c r="H15" s="200"/>
      <c r="I15" s="173"/>
      <c r="J15" s="27"/>
    </row>
    <row r="16" spans="1:10" ht="12.75">
      <c r="A16" s="47"/>
      <c r="B16" s="47"/>
      <c r="C16" s="33"/>
      <c r="D16" s="33"/>
      <c r="E16" s="33"/>
      <c r="F16" s="33"/>
      <c r="G16" s="33"/>
      <c r="H16" s="33"/>
      <c r="I16" s="33"/>
      <c r="J16" s="27"/>
    </row>
    <row r="17" spans="1:10" ht="12.75">
      <c r="A17" s="170" t="s">
        <v>190</v>
      </c>
      <c r="B17" s="171"/>
      <c r="C17" s="174" t="s">
        <v>377</v>
      </c>
      <c r="D17" s="200"/>
      <c r="E17" s="200"/>
      <c r="F17" s="200"/>
      <c r="G17" s="200"/>
      <c r="H17" s="200"/>
      <c r="I17" s="200"/>
      <c r="J17" s="52"/>
    </row>
    <row r="18" spans="1:10" ht="12.75">
      <c r="A18" s="47"/>
      <c r="B18" s="47"/>
      <c r="C18" s="33"/>
      <c r="D18" s="33"/>
      <c r="E18" s="33"/>
      <c r="F18" s="33"/>
      <c r="G18" s="33"/>
      <c r="H18" s="33"/>
      <c r="I18" s="33"/>
      <c r="J18" s="27"/>
    </row>
    <row r="19" spans="1:10" ht="12.75">
      <c r="A19" s="170" t="s">
        <v>191</v>
      </c>
      <c r="B19" s="171"/>
      <c r="C19" s="201"/>
      <c r="D19" s="202"/>
      <c r="E19" s="202"/>
      <c r="F19" s="202"/>
      <c r="G19" s="202"/>
      <c r="H19" s="202"/>
      <c r="I19" s="202"/>
      <c r="J19" s="52"/>
    </row>
    <row r="20" spans="1:10" ht="12.75">
      <c r="A20" s="47"/>
      <c r="B20" s="47"/>
      <c r="C20" s="48"/>
      <c r="D20" s="33"/>
      <c r="E20" s="33"/>
      <c r="F20" s="33"/>
      <c r="G20" s="33"/>
      <c r="H20" s="33"/>
      <c r="I20" s="33"/>
      <c r="J20" s="27"/>
    </row>
    <row r="21" spans="1:10" ht="12.75">
      <c r="A21" s="170" t="s">
        <v>192</v>
      </c>
      <c r="B21" s="171"/>
      <c r="C21" s="203" t="s">
        <v>378</v>
      </c>
      <c r="D21" s="202"/>
      <c r="E21" s="202"/>
      <c r="F21" s="202"/>
      <c r="G21" s="202"/>
      <c r="H21" s="202"/>
      <c r="I21" s="202"/>
      <c r="J21" s="52"/>
    </row>
    <row r="22" spans="1:10" ht="12.75">
      <c r="A22" s="47"/>
      <c r="B22" s="47"/>
      <c r="C22" s="48"/>
      <c r="D22" s="33"/>
      <c r="E22" s="33"/>
      <c r="F22" s="33"/>
      <c r="G22" s="33"/>
      <c r="H22" s="33"/>
      <c r="I22" s="33"/>
      <c r="J22" s="27"/>
    </row>
    <row r="23" spans="1:10" ht="12.75">
      <c r="A23" s="170" t="s">
        <v>73</v>
      </c>
      <c r="B23" s="171"/>
      <c r="C23" s="44">
        <v>133</v>
      </c>
      <c r="D23" s="174" t="s">
        <v>375</v>
      </c>
      <c r="E23" s="192"/>
      <c r="F23" s="193"/>
      <c r="G23" s="190"/>
      <c r="H23" s="191"/>
      <c r="I23" s="32"/>
      <c r="J23" s="27"/>
    </row>
    <row r="24" spans="1:10" ht="12.75">
      <c r="A24" s="47"/>
      <c r="B24" s="47"/>
      <c r="C24" s="33"/>
      <c r="D24" s="106"/>
      <c r="E24" s="106"/>
      <c r="F24" s="106"/>
      <c r="G24" s="106"/>
      <c r="H24" s="33"/>
      <c r="I24" s="33"/>
      <c r="J24" s="27"/>
    </row>
    <row r="25" spans="1:10" ht="12.75">
      <c r="A25" s="170" t="s">
        <v>74</v>
      </c>
      <c r="B25" s="171"/>
      <c r="C25" s="44">
        <v>21</v>
      </c>
      <c r="D25" s="174" t="s">
        <v>379</v>
      </c>
      <c r="E25" s="192"/>
      <c r="F25" s="192"/>
      <c r="G25" s="193"/>
      <c r="H25" s="101" t="s">
        <v>75</v>
      </c>
      <c r="I25" s="154">
        <v>3958</v>
      </c>
      <c r="J25" s="52"/>
    </row>
    <row r="26" spans="1:11" ht="12.75">
      <c r="A26" s="47"/>
      <c r="B26" s="47"/>
      <c r="C26" s="33"/>
      <c r="D26" s="106"/>
      <c r="E26" s="106"/>
      <c r="F26" s="106"/>
      <c r="G26" s="47"/>
      <c r="H26" s="47" t="s">
        <v>358</v>
      </c>
      <c r="I26" s="48"/>
      <c r="J26" s="27"/>
      <c r="K26" s="95"/>
    </row>
    <row r="27" spans="1:10" ht="12.75">
      <c r="A27" s="170" t="s">
        <v>194</v>
      </c>
      <c r="B27" s="171"/>
      <c r="C27" s="46" t="s">
        <v>376</v>
      </c>
      <c r="D27" s="107"/>
      <c r="E27" s="108"/>
      <c r="F27" s="109"/>
      <c r="G27" s="170" t="s">
        <v>193</v>
      </c>
      <c r="H27" s="171"/>
      <c r="I27" s="45" t="s">
        <v>380</v>
      </c>
      <c r="J27" s="27"/>
    </row>
    <row r="28" spans="1:10" ht="12.75">
      <c r="A28" s="47"/>
      <c r="B28" s="47"/>
      <c r="C28" s="33"/>
      <c r="D28" s="109"/>
      <c r="E28" s="109"/>
      <c r="F28" s="109"/>
      <c r="G28" s="109"/>
      <c r="H28" s="33"/>
      <c r="I28" s="110"/>
      <c r="J28" s="27"/>
    </row>
    <row r="29" spans="1:10" ht="12.75">
      <c r="A29" s="194" t="s">
        <v>76</v>
      </c>
      <c r="B29" s="195"/>
      <c r="C29" s="196"/>
      <c r="D29" s="196"/>
      <c r="E29" s="197" t="s">
        <v>77</v>
      </c>
      <c r="F29" s="198"/>
      <c r="G29" s="198"/>
      <c r="H29" s="199" t="s">
        <v>78</v>
      </c>
      <c r="I29" s="199"/>
      <c r="J29" s="27"/>
    </row>
    <row r="30" spans="1:10" ht="12.75">
      <c r="A30" s="108"/>
      <c r="B30" s="108"/>
      <c r="C30" s="108"/>
      <c r="D30" s="33"/>
      <c r="E30" s="33"/>
      <c r="F30" s="33"/>
      <c r="G30" s="33"/>
      <c r="H30" s="111"/>
      <c r="I30" s="110"/>
      <c r="J30" s="27"/>
    </row>
    <row r="31" spans="1:10" ht="12.75">
      <c r="A31" s="177" t="s">
        <v>381</v>
      </c>
      <c r="B31" s="186"/>
      <c r="C31" s="186"/>
      <c r="D31" s="187"/>
      <c r="E31" s="177" t="s">
        <v>375</v>
      </c>
      <c r="F31" s="186"/>
      <c r="G31" s="187"/>
      <c r="H31" s="180" t="s">
        <v>382</v>
      </c>
      <c r="I31" s="185"/>
      <c r="J31" s="27"/>
    </row>
    <row r="32" spans="1:10" ht="12.75">
      <c r="A32" s="47"/>
      <c r="B32" s="47"/>
      <c r="C32" s="48"/>
      <c r="D32" s="188"/>
      <c r="E32" s="188"/>
      <c r="F32" s="188"/>
      <c r="G32" s="189"/>
      <c r="H32" s="33"/>
      <c r="I32" s="112"/>
      <c r="J32" s="27"/>
    </row>
    <row r="33" spans="1:10" ht="12.75">
      <c r="A33" s="177" t="s">
        <v>383</v>
      </c>
      <c r="B33" s="178"/>
      <c r="C33" s="178"/>
      <c r="D33" s="179"/>
      <c r="E33" s="177" t="s">
        <v>384</v>
      </c>
      <c r="F33" s="178"/>
      <c r="G33" s="178"/>
      <c r="H33" s="180" t="s">
        <v>385</v>
      </c>
      <c r="I33" s="185"/>
      <c r="J33" s="27"/>
    </row>
    <row r="34" spans="1:10" ht="12.75">
      <c r="A34" s="47"/>
      <c r="B34" s="47"/>
      <c r="C34" s="48"/>
      <c r="D34" s="49"/>
      <c r="E34" s="49"/>
      <c r="F34" s="49"/>
      <c r="G34" s="50"/>
      <c r="H34" s="33"/>
      <c r="I34" s="113"/>
      <c r="J34" s="27"/>
    </row>
    <row r="35" spans="1:10" ht="12.75">
      <c r="A35" s="177" t="s">
        <v>386</v>
      </c>
      <c r="B35" s="178"/>
      <c r="C35" s="178"/>
      <c r="D35" s="179"/>
      <c r="E35" s="177" t="s">
        <v>375</v>
      </c>
      <c r="F35" s="178"/>
      <c r="G35" s="178"/>
      <c r="H35" s="180" t="s">
        <v>387</v>
      </c>
      <c r="I35" s="185"/>
      <c r="J35" s="27"/>
    </row>
    <row r="36" spans="1:10" ht="12.75">
      <c r="A36" s="47"/>
      <c r="B36" s="47"/>
      <c r="C36" s="48"/>
      <c r="D36" s="49"/>
      <c r="E36" s="49"/>
      <c r="F36" s="49"/>
      <c r="G36" s="50"/>
      <c r="H36" s="33"/>
      <c r="I36" s="113"/>
      <c r="J36" s="27"/>
    </row>
    <row r="37" spans="1:10" ht="12.75">
      <c r="A37" s="177" t="s">
        <v>388</v>
      </c>
      <c r="B37" s="178"/>
      <c r="C37" s="178"/>
      <c r="D37" s="179"/>
      <c r="E37" s="177" t="s">
        <v>375</v>
      </c>
      <c r="F37" s="178"/>
      <c r="G37" s="178"/>
      <c r="H37" s="180" t="s">
        <v>389</v>
      </c>
      <c r="I37" s="181"/>
      <c r="J37" s="52"/>
    </row>
    <row r="38" spans="1:10" ht="12.75">
      <c r="A38" s="51"/>
      <c r="B38" s="51"/>
      <c r="C38" s="162"/>
      <c r="D38" s="163"/>
      <c r="E38" s="33"/>
      <c r="F38" s="162"/>
      <c r="G38" s="163"/>
      <c r="H38" s="33"/>
      <c r="I38" s="33"/>
      <c r="J38" s="27"/>
    </row>
    <row r="39" spans="1:10" ht="12.75">
      <c r="A39" s="177" t="s">
        <v>390</v>
      </c>
      <c r="B39" s="178"/>
      <c r="C39" s="178"/>
      <c r="D39" s="179"/>
      <c r="E39" s="177" t="s">
        <v>375</v>
      </c>
      <c r="F39" s="178"/>
      <c r="G39" s="178"/>
      <c r="H39" s="180" t="s">
        <v>391</v>
      </c>
      <c r="I39" s="181"/>
      <c r="J39" s="52"/>
    </row>
    <row r="40" spans="1:10" ht="12.75">
      <c r="A40" s="51"/>
      <c r="B40" s="51"/>
      <c r="C40" s="41"/>
      <c r="D40" s="42"/>
      <c r="E40" s="33"/>
      <c r="F40" s="41"/>
      <c r="G40" s="42"/>
      <c r="H40" s="33"/>
      <c r="I40" s="33"/>
      <c r="J40" s="27"/>
    </row>
    <row r="41" spans="1:10" ht="12.75">
      <c r="A41" s="177" t="s">
        <v>392</v>
      </c>
      <c r="B41" s="178"/>
      <c r="C41" s="178"/>
      <c r="D41" s="179"/>
      <c r="E41" s="177" t="s">
        <v>375</v>
      </c>
      <c r="F41" s="178"/>
      <c r="G41" s="178"/>
      <c r="H41" s="180" t="s">
        <v>393</v>
      </c>
      <c r="I41" s="181"/>
      <c r="J41" s="27"/>
    </row>
    <row r="42" spans="1:10" ht="12.75">
      <c r="A42" s="32"/>
      <c r="B42" s="38"/>
      <c r="C42" s="38"/>
      <c r="D42" s="38"/>
      <c r="E42" s="32"/>
      <c r="F42" s="38"/>
      <c r="G42" s="38"/>
      <c r="H42" s="39"/>
      <c r="I42" s="39"/>
      <c r="J42" s="27"/>
    </row>
    <row r="43" spans="1:10" ht="12.75">
      <c r="A43" s="51"/>
      <c r="B43" s="51"/>
      <c r="C43" s="41"/>
      <c r="D43" s="42"/>
      <c r="E43" s="33"/>
      <c r="F43" s="41"/>
      <c r="G43" s="42"/>
      <c r="H43" s="33"/>
      <c r="I43" s="33"/>
      <c r="J43" s="27"/>
    </row>
    <row r="44" spans="1:10" ht="12.75">
      <c r="A44" s="114"/>
      <c r="B44" s="114"/>
      <c r="C44" s="114"/>
      <c r="D44" s="103"/>
      <c r="E44" s="103"/>
      <c r="F44" s="114"/>
      <c r="G44" s="103"/>
      <c r="H44" s="103"/>
      <c r="I44" s="103"/>
      <c r="J44" s="27"/>
    </row>
    <row r="45" spans="1:10" ht="12.75">
      <c r="A45" s="165" t="s">
        <v>342</v>
      </c>
      <c r="B45" s="166"/>
      <c r="C45" s="182"/>
      <c r="D45" s="183"/>
      <c r="E45" s="33"/>
      <c r="F45" s="174"/>
      <c r="G45" s="184"/>
      <c r="H45" s="184"/>
      <c r="I45" s="184"/>
      <c r="J45" s="52"/>
    </row>
    <row r="46" spans="1:10" ht="12.75">
      <c r="A46" s="51"/>
      <c r="B46" s="51"/>
      <c r="C46" s="162"/>
      <c r="D46" s="163"/>
      <c r="E46" s="33"/>
      <c r="F46" s="162"/>
      <c r="G46" s="164"/>
      <c r="H46" s="115"/>
      <c r="I46" s="115"/>
      <c r="J46" s="27"/>
    </row>
    <row r="47" spans="1:10" ht="12.75">
      <c r="A47" s="165" t="s">
        <v>79</v>
      </c>
      <c r="B47" s="166"/>
      <c r="C47" s="174" t="s">
        <v>394</v>
      </c>
      <c r="D47" s="175"/>
      <c r="E47" s="175"/>
      <c r="F47" s="175"/>
      <c r="G47" s="175"/>
      <c r="H47" s="175"/>
      <c r="I47" s="175"/>
      <c r="J47" s="52"/>
    </row>
    <row r="48" spans="1:10" ht="12.75">
      <c r="A48" s="47"/>
      <c r="B48" s="47"/>
      <c r="C48" s="48" t="s">
        <v>150</v>
      </c>
      <c r="D48" s="33"/>
      <c r="E48" s="33"/>
      <c r="F48" s="33"/>
      <c r="G48" s="33"/>
      <c r="H48" s="33"/>
      <c r="I48" s="33"/>
      <c r="J48" s="27"/>
    </row>
    <row r="49" spans="1:10" ht="12.75">
      <c r="A49" s="165" t="s">
        <v>151</v>
      </c>
      <c r="B49" s="166"/>
      <c r="C49" s="172" t="s">
        <v>395</v>
      </c>
      <c r="D49" s="168"/>
      <c r="E49" s="169"/>
      <c r="F49" s="33"/>
      <c r="G49" s="101" t="s">
        <v>152</v>
      </c>
      <c r="H49" s="172" t="s">
        <v>414</v>
      </c>
      <c r="I49" s="169"/>
      <c r="J49" s="27"/>
    </row>
    <row r="50" spans="1:10" ht="12.75">
      <c r="A50" s="47"/>
      <c r="B50" s="47"/>
      <c r="C50" s="48"/>
      <c r="D50" s="33"/>
      <c r="E50" s="33"/>
      <c r="F50" s="33"/>
      <c r="G50" s="33"/>
      <c r="H50" s="33"/>
      <c r="I50" s="33"/>
      <c r="J50" s="27"/>
    </row>
    <row r="51" spans="1:10" ht="12.75">
      <c r="A51" s="165" t="s">
        <v>191</v>
      </c>
      <c r="B51" s="166"/>
      <c r="C51" s="167" t="s">
        <v>397</v>
      </c>
      <c r="D51" s="168"/>
      <c r="E51" s="168"/>
      <c r="F51" s="168"/>
      <c r="G51" s="168"/>
      <c r="H51" s="168"/>
      <c r="I51" s="169"/>
      <c r="J51" s="52"/>
    </row>
    <row r="52" spans="1:10" ht="12.75">
      <c r="A52" s="47"/>
      <c r="B52" s="47"/>
      <c r="C52" s="33"/>
      <c r="D52" s="33"/>
      <c r="E52" s="33"/>
      <c r="F52" s="33"/>
      <c r="G52" s="33"/>
      <c r="H52" s="33"/>
      <c r="I52" s="33"/>
      <c r="J52" s="27"/>
    </row>
    <row r="53" spans="1:10" ht="12.75">
      <c r="A53" s="170" t="s">
        <v>282</v>
      </c>
      <c r="B53" s="171"/>
      <c r="C53" s="172" t="s">
        <v>396</v>
      </c>
      <c r="D53" s="168"/>
      <c r="E53" s="168"/>
      <c r="F53" s="168"/>
      <c r="G53" s="168"/>
      <c r="H53" s="168"/>
      <c r="I53" s="173"/>
      <c r="J53" s="52"/>
    </row>
    <row r="54" spans="1:10" ht="12.75">
      <c r="A54" s="103"/>
      <c r="B54" s="103"/>
      <c r="C54" s="176" t="s">
        <v>0</v>
      </c>
      <c r="D54" s="176"/>
      <c r="E54" s="176"/>
      <c r="F54" s="176"/>
      <c r="G54" s="176"/>
      <c r="H54" s="176"/>
      <c r="I54" s="94"/>
      <c r="J54" s="27"/>
    </row>
    <row r="55" spans="1:10" ht="12.75">
      <c r="A55" s="103"/>
      <c r="B55" s="103"/>
      <c r="C55" s="94"/>
      <c r="D55" s="94"/>
      <c r="E55" s="94"/>
      <c r="F55" s="94"/>
      <c r="G55" s="94"/>
      <c r="H55" s="94"/>
      <c r="I55" s="94"/>
      <c r="J55" s="27"/>
    </row>
    <row r="56" spans="1:10" ht="12.75">
      <c r="A56" s="103"/>
      <c r="B56" s="155" t="s">
        <v>80</v>
      </c>
      <c r="C56" s="156"/>
      <c r="D56" s="156"/>
      <c r="E56" s="156"/>
      <c r="F56" s="116"/>
      <c r="G56" s="116"/>
      <c r="H56" s="116"/>
      <c r="I56" s="116"/>
      <c r="J56" s="27"/>
    </row>
    <row r="57" spans="1:10" ht="12.75">
      <c r="A57" s="103"/>
      <c r="B57" s="157" t="s">
        <v>413</v>
      </c>
      <c r="C57" s="158"/>
      <c r="D57" s="158"/>
      <c r="E57" s="158"/>
      <c r="F57" s="158"/>
      <c r="G57" s="158"/>
      <c r="H57" s="158"/>
      <c r="I57" s="158"/>
      <c r="J57" s="27"/>
    </row>
    <row r="58" spans="1:10" ht="12.75">
      <c r="A58" s="103"/>
      <c r="B58" s="157" t="s">
        <v>359</v>
      </c>
      <c r="C58" s="158"/>
      <c r="D58" s="158"/>
      <c r="E58" s="158"/>
      <c r="F58" s="158"/>
      <c r="G58" s="158"/>
      <c r="H58" s="158"/>
      <c r="I58" s="116"/>
      <c r="J58" s="27"/>
    </row>
    <row r="59" spans="1:10" ht="12.75">
      <c r="A59" s="103"/>
      <c r="B59" s="157" t="s">
        <v>360</v>
      </c>
      <c r="C59" s="158"/>
      <c r="D59" s="158"/>
      <c r="E59" s="158"/>
      <c r="F59" s="158"/>
      <c r="G59" s="158"/>
      <c r="H59" s="158"/>
      <c r="I59" s="158"/>
      <c r="J59" s="27"/>
    </row>
    <row r="60" spans="1:10" ht="12.75">
      <c r="A60" s="103"/>
      <c r="B60" s="157" t="s">
        <v>361</v>
      </c>
      <c r="C60" s="158"/>
      <c r="D60" s="158"/>
      <c r="E60" s="158"/>
      <c r="F60" s="158"/>
      <c r="G60" s="158"/>
      <c r="H60" s="158"/>
      <c r="I60" s="158"/>
      <c r="J60" s="27"/>
    </row>
    <row r="61" spans="1:10" ht="12.75">
      <c r="A61" s="103"/>
      <c r="B61" s="117"/>
      <c r="C61" s="117"/>
      <c r="D61" s="117"/>
      <c r="E61" s="117"/>
      <c r="F61" s="117"/>
      <c r="G61" s="118" t="s">
        <v>398</v>
      </c>
      <c r="H61" s="118"/>
      <c r="I61" s="119" t="s">
        <v>399</v>
      </c>
      <c r="J61" s="27"/>
    </row>
    <row r="62" spans="1:10" ht="12.75">
      <c r="A62" s="120" t="s">
        <v>81</v>
      </c>
      <c r="B62" s="33"/>
      <c r="C62" s="33"/>
      <c r="D62" s="33"/>
      <c r="E62" s="33"/>
      <c r="F62" s="33"/>
      <c r="G62" s="118"/>
      <c r="H62" s="118"/>
      <c r="I62" s="119"/>
      <c r="J62" s="27"/>
    </row>
    <row r="63" spans="1:10" ht="13.5" thickBot="1">
      <c r="A63" s="33"/>
      <c r="B63" s="33"/>
      <c r="C63" s="33"/>
      <c r="D63" s="33"/>
      <c r="E63" s="103" t="s">
        <v>153</v>
      </c>
      <c r="F63" s="108"/>
      <c r="G63" s="121" t="s">
        <v>400</v>
      </c>
      <c r="H63" s="122"/>
      <c r="I63" s="121" t="s">
        <v>401</v>
      </c>
      <c r="J63" s="27"/>
    </row>
    <row r="64" spans="1:10" ht="12.75">
      <c r="A64" s="139"/>
      <c r="B64" s="139"/>
      <c r="C64" s="33"/>
      <c r="D64" s="33"/>
      <c r="E64" s="33"/>
      <c r="F64" s="33"/>
      <c r="G64" s="159" t="s">
        <v>154</v>
      </c>
      <c r="H64" s="160"/>
      <c r="I64" s="161"/>
      <c r="J64" s="27"/>
    </row>
    <row r="65" ht="12.75">
      <c r="I65" s="95"/>
    </row>
    <row r="66" ht="12.75">
      <c r="I66" s="95"/>
    </row>
    <row r="67" ht="12.75">
      <c r="I67" s="95"/>
    </row>
    <row r="68" ht="12.75">
      <c r="I68" s="95"/>
    </row>
    <row r="69" ht="12.75">
      <c r="I69" s="95"/>
    </row>
    <row r="70" ht="12.75">
      <c r="I70" s="95"/>
    </row>
    <row r="71" ht="12.75">
      <c r="I71" s="95"/>
    </row>
    <row r="72" ht="12.75">
      <c r="I72" s="95"/>
    </row>
    <row r="73" ht="12.75">
      <c r="I73" s="95"/>
    </row>
    <row r="74" ht="12.75">
      <c r="I74" s="95"/>
    </row>
    <row r="75" ht="12.75">
      <c r="I75" s="95"/>
    </row>
    <row r="76" ht="12.75">
      <c r="I76" s="95"/>
    </row>
    <row r="77" ht="12.75">
      <c r="I77" s="95"/>
    </row>
    <row r="78" ht="12.75">
      <c r="I78" s="95"/>
    </row>
    <row r="79" ht="12.75">
      <c r="I79" s="95"/>
    </row>
    <row r="80" ht="12.75">
      <c r="I80" s="95"/>
    </row>
    <row r="81" ht="12.75">
      <c r="I81" s="95"/>
    </row>
    <row r="82" ht="12.75">
      <c r="I82" s="95"/>
    </row>
    <row r="83" ht="12.75">
      <c r="I83" s="95"/>
    </row>
    <row r="84" ht="12.75">
      <c r="I84" s="95"/>
    </row>
    <row r="85" ht="12.75">
      <c r="I85" s="95"/>
    </row>
    <row r="86" ht="12.75">
      <c r="I86" s="95"/>
    </row>
    <row r="87" ht="12.75">
      <c r="I87" s="95"/>
    </row>
    <row r="88" ht="12.75">
      <c r="I88" s="95"/>
    </row>
  </sheetData>
  <sheetProtection/>
  <mergeCells count="72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B56:E56"/>
    <mergeCell ref="B57:I57"/>
    <mergeCell ref="B58:H58"/>
    <mergeCell ref="B59:I59"/>
    <mergeCell ref="B60:I60"/>
    <mergeCell ref="G64:I64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dataValidations count="1">
    <dataValidation allowBlank="1" sqref="J1:IV65536 C1:I20 C22:I30 A1:B30 A42:B65536 G65:I65536 C52:F65536 G52:I60 C42:I50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H31:I41 I27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SheetLayoutView="100" zoomScalePageLayoutView="0" workbookViewId="0" topLeftCell="A59">
      <selection activeCell="J79" sqref="J79:L128"/>
    </sheetView>
  </sheetViews>
  <sheetFormatPr defaultColWidth="9.140625" defaultRowHeight="12.75"/>
  <cols>
    <col min="1" max="4" width="9.140625" style="54" customWidth="1"/>
    <col min="5" max="5" width="20.8515625" style="54" customWidth="1"/>
    <col min="6" max="16384" width="9.140625" style="54" customWidth="1"/>
  </cols>
  <sheetData>
    <row r="1" spans="1:12" ht="24.75" customHeight="1">
      <c r="A1" s="223" t="s">
        <v>203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53"/>
    </row>
    <row r="2" spans="1:12" ht="12.75">
      <c r="A2" s="225" t="s">
        <v>415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53"/>
    </row>
    <row r="3" spans="1:12" ht="12.75">
      <c r="A3" s="127"/>
      <c r="B3" s="128"/>
      <c r="C3" s="128"/>
      <c r="D3" s="128"/>
      <c r="E3" s="128"/>
      <c r="F3" s="227"/>
      <c r="G3" s="227"/>
      <c r="H3" s="124"/>
      <c r="I3" s="128"/>
      <c r="J3" s="128"/>
      <c r="K3" s="227" t="s">
        <v>58</v>
      </c>
      <c r="L3" s="227"/>
    </row>
    <row r="4" spans="1:12" ht="12.75">
      <c r="A4" s="221" t="s">
        <v>2</v>
      </c>
      <c r="B4" s="222"/>
      <c r="C4" s="222"/>
      <c r="D4" s="222"/>
      <c r="E4" s="222"/>
      <c r="F4" s="221" t="s">
        <v>219</v>
      </c>
      <c r="G4" s="221" t="s">
        <v>364</v>
      </c>
      <c r="H4" s="222"/>
      <c r="I4" s="222"/>
      <c r="J4" s="221" t="s">
        <v>365</v>
      </c>
      <c r="K4" s="222"/>
      <c r="L4" s="222"/>
    </row>
    <row r="5" spans="1:12" ht="12.75">
      <c r="A5" s="222"/>
      <c r="B5" s="222"/>
      <c r="C5" s="222"/>
      <c r="D5" s="222"/>
      <c r="E5" s="222"/>
      <c r="F5" s="222"/>
      <c r="G5" s="60" t="s">
        <v>352</v>
      </c>
      <c r="H5" s="60" t="s">
        <v>353</v>
      </c>
      <c r="I5" s="60" t="s">
        <v>354</v>
      </c>
      <c r="J5" s="60" t="s">
        <v>352</v>
      </c>
      <c r="K5" s="60" t="s">
        <v>353</v>
      </c>
      <c r="L5" s="60" t="s">
        <v>354</v>
      </c>
    </row>
    <row r="6" spans="1:12" ht="12.75">
      <c r="A6" s="221">
        <v>1</v>
      </c>
      <c r="B6" s="221"/>
      <c r="C6" s="221"/>
      <c r="D6" s="221"/>
      <c r="E6" s="221"/>
      <c r="F6" s="61">
        <v>2</v>
      </c>
      <c r="G6" s="61">
        <v>3</v>
      </c>
      <c r="H6" s="61">
        <v>4</v>
      </c>
      <c r="I6" s="61" t="s">
        <v>56</v>
      </c>
      <c r="J6" s="61">
        <v>6</v>
      </c>
      <c r="K6" s="61">
        <v>7</v>
      </c>
      <c r="L6" s="61" t="s">
        <v>57</v>
      </c>
    </row>
    <row r="7" spans="1:12" ht="12.75">
      <c r="A7" s="214" t="s">
        <v>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6"/>
    </row>
    <row r="8" spans="1:12" ht="12.75">
      <c r="A8" s="217" t="s">
        <v>155</v>
      </c>
      <c r="B8" s="218"/>
      <c r="C8" s="218"/>
      <c r="D8" s="219"/>
      <c r="E8" s="220"/>
      <c r="F8" s="9">
        <v>1</v>
      </c>
      <c r="G8" s="80"/>
      <c r="H8" s="81"/>
      <c r="I8" s="82"/>
      <c r="J8" s="85">
        <f>J9+J10</f>
        <v>0</v>
      </c>
      <c r="K8" s="85">
        <f>K9+K10</f>
        <v>0</v>
      </c>
      <c r="L8" s="142">
        <f>SUM(J8:K8)</f>
        <v>0</v>
      </c>
    </row>
    <row r="9" spans="1:12" ht="12.75">
      <c r="A9" s="228" t="s">
        <v>303</v>
      </c>
      <c r="B9" s="229"/>
      <c r="C9" s="229"/>
      <c r="D9" s="229"/>
      <c r="E9" s="230"/>
      <c r="F9" s="10">
        <v>2</v>
      </c>
      <c r="G9" s="79"/>
      <c r="H9" s="83"/>
      <c r="I9" s="84"/>
      <c r="J9" s="85"/>
      <c r="K9" s="85"/>
      <c r="L9" s="142">
        <f aca="true" t="shared" si="0" ref="L9:L72">SUM(J9:K9)</f>
        <v>0</v>
      </c>
    </row>
    <row r="10" spans="1:12" ht="12.75">
      <c r="A10" s="228" t="s">
        <v>304</v>
      </c>
      <c r="B10" s="229"/>
      <c r="C10" s="229"/>
      <c r="D10" s="229"/>
      <c r="E10" s="230"/>
      <c r="F10" s="10">
        <v>3</v>
      </c>
      <c r="G10" s="79"/>
      <c r="H10" s="83"/>
      <c r="I10" s="84"/>
      <c r="J10" s="85"/>
      <c r="K10" s="85"/>
      <c r="L10" s="142">
        <f t="shared" si="0"/>
        <v>0</v>
      </c>
    </row>
    <row r="11" spans="1:12" ht="12.75">
      <c r="A11" s="231" t="s">
        <v>156</v>
      </c>
      <c r="B11" s="232"/>
      <c r="C11" s="232"/>
      <c r="D11" s="229"/>
      <c r="E11" s="230"/>
      <c r="F11" s="10">
        <v>4</v>
      </c>
      <c r="G11" s="85">
        <v>35779</v>
      </c>
      <c r="H11" s="86">
        <v>68571950</v>
      </c>
      <c r="I11" s="84">
        <v>68607729</v>
      </c>
      <c r="J11" s="85">
        <f>J12+J13</f>
        <v>60758</v>
      </c>
      <c r="K11" s="85">
        <f>K12+K13</f>
        <v>59107594</v>
      </c>
      <c r="L11" s="142">
        <f t="shared" si="0"/>
        <v>59168352</v>
      </c>
    </row>
    <row r="12" spans="1:12" ht="12.75">
      <c r="A12" s="228" t="s">
        <v>305</v>
      </c>
      <c r="B12" s="229"/>
      <c r="C12" s="229"/>
      <c r="D12" s="229"/>
      <c r="E12" s="230"/>
      <c r="F12" s="10">
        <v>5</v>
      </c>
      <c r="G12" s="79"/>
      <c r="H12" s="83">
        <v>43154776</v>
      </c>
      <c r="I12" s="84">
        <v>43154776</v>
      </c>
      <c r="J12" s="85"/>
      <c r="K12" s="85">
        <v>38551498</v>
      </c>
      <c r="L12" s="142">
        <f t="shared" si="0"/>
        <v>38551498</v>
      </c>
    </row>
    <row r="13" spans="1:12" ht="12.75">
      <c r="A13" s="228" t="s">
        <v>306</v>
      </c>
      <c r="B13" s="229"/>
      <c r="C13" s="229"/>
      <c r="D13" s="229"/>
      <c r="E13" s="230"/>
      <c r="F13" s="10">
        <v>6</v>
      </c>
      <c r="G13" s="79">
        <v>35779</v>
      </c>
      <c r="H13" s="83">
        <v>25417174</v>
      </c>
      <c r="I13" s="84">
        <v>25452953</v>
      </c>
      <c r="J13" s="85">
        <v>60758</v>
      </c>
      <c r="K13" s="85">
        <v>20556096</v>
      </c>
      <c r="L13" s="142">
        <f t="shared" si="0"/>
        <v>20616854</v>
      </c>
    </row>
    <row r="14" spans="1:12" ht="12.75">
      <c r="A14" s="231" t="s">
        <v>157</v>
      </c>
      <c r="B14" s="232"/>
      <c r="C14" s="232"/>
      <c r="D14" s="229"/>
      <c r="E14" s="230"/>
      <c r="F14" s="10">
        <v>7</v>
      </c>
      <c r="G14" s="85">
        <v>4868441</v>
      </c>
      <c r="H14" s="86">
        <v>1551699463</v>
      </c>
      <c r="I14" s="84">
        <v>1556567904</v>
      </c>
      <c r="J14" s="85">
        <f>J15+J16+J17</f>
        <v>4841669</v>
      </c>
      <c r="K14" s="85">
        <f>K15+K16+K17</f>
        <v>1544889326</v>
      </c>
      <c r="L14" s="85">
        <f>L15+L16+L17</f>
        <v>1549730995</v>
      </c>
    </row>
    <row r="15" spans="1:12" ht="12.75">
      <c r="A15" s="228" t="s">
        <v>307</v>
      </c>
      <c r="B15" s="229"/>
      <c r="C15" s="229"/>
      <c r="D15" s="229"/>
      <c r="E15" s="230"/>
      <c r="F15" s="10">
        <v>8</v>
      </c>
      <c r="G15" s="79">
        <v>4185330</v>
      </c>
      <c r="H15" s="83">
        <v>1372329198</v>
      </c>
      <c r="I15" s="84">
        <v>1376514528</v>
      </c>
      <c r="J15" s="85">
        <v>4203517</v>
      </c>
      <c r="K15" s="85">
        <v>1322786565</v>
      </c>
      <c r="L15" s="142">
        <f t="shared" si="0"/>
        <v>1326990082</v>
      </c>
    </row>
    <row r="16" spans="1:12" ht="12.75">
      <c r="A16" s="228" t="s">
        <v>308</v>
      </c>
      <c r="B16" s="229"/>
      <c r="C16" s="229"/>
      <c r="D16" s="229"/>
      <c r="E16" s="230"/>
      <c r="F16" s="10">
        <v>9</v>
      </c>
      <c r="G16" s="79">
        <v>521068</v>
      </c>
      <c r="H16" s="83">
        <v>140887166</v>
      </c>
      <c r="I16" s="84">
        <v>141408234</v>
      </c>
      <c r="J16" s="85">
        <v>388184</v>
      </c>
      <c r="K16" s="85">
        <v>106939672</v>
      </c>
      <c r="L16" s="142">
        <f t="shared" si="0"/>
        <v>107327856</v>
      </c>
    </row>
    <row r="17" spans="1:12" ht="12.75">
      <c r="A17" s="228" t="s">
        <v>309</v>
      </c>
      <c r="B17" s="229"/>
      <c r="C17" s="229"/>
      <c r="D17" s="229"/>
      <c r="E17" s="230"/>
      <c r="F17" s="10">
        <v>10</v>
      </c>
      <c r="G17" s="79">
        <v>162043</v>
      </c>
      <c r="H17" s="83">
        <v>38483099</v>
      </c>
      <c r="I17" s="84">
        <v>38645142</v>
      </c>
      <c r="J17" s="85">
        <v>249968</v>
      </c>
      <c r="K17" s="85">
        <v>115163089</v>
      </c>
      <c r="L17" s="142">
        <f t="shared" si="0"/>
        <v>115413057</v>
      </c>
    </row>
    <row r="18" spans="1:12" ht="12.75">
      <c r="A18" s="231" t="s">
        <v>158</v>
      </c>
      <c r="B18" s="232"/>
      <c r="C18" s="232"/>
      <c r="D18" s="229"/>
      <c r="E18" s="230"/>
      <c r="F18" s="10">
        <v>11</v>
      </c>
      <c r="G18" s="85">
        <v>2083905096</v>
      </c>
      <c r="H18" s="86">
        <v>3845786189</v>
      </c>
      <c r="I18" s="84">
        <v>5929691285</v>
      </c>
      <c r="J18" s="85">
        <f>J19+J20+J24+J43</f>
        <v>2136511380</v>
      </c>
      <c r="K18" s="85">
        <f>K19+K20+K24+K43</f>
        <v>4042596140</v>
      </c>
      <c r="L18" s="142">
        <f t="shared" si="0"/>
        <v>6179107520</v>
      </c>
    </row>
    <row r="19" spans="1:12" ht="25.5" customHeight="1">
      <c r="A19" s="231" t="s">
        <v>310</v>
      </c>
      <c r="B19" s="232"/>
      <c r="C19" s="232"/>
      <c r="D19" s="229"/>
      <c r="E19" s="230"/>
      <c r="F19" s="10">
        <v>12</v>
      </c>
      <c r="G19" s="79"/>
      <c r="H19" s="83">
        <v>816718189</v>
      </c>
      <c r="I19" s="84">
        <v>816718189</v>
      </c>
      <c r="J19" s="85"/>
      <c r="K19" s="85">
        <v>949472848</v>
      </c>
      <c r="L19" s="142">
        <f t="shared" si="0"/>
        <v>949472848</v>
      </c>
    </row>
    <row r="20" spans="1:12" ht="25.5" customHeight="1">
      <c r="A20" s="231" t="s">
        <v>159</v>
      </c>
      <c r="B20" s="232"/>
      <c r="C20" s="232"/>
      <c r="D20" s="229"/>
      <c r="E20" s="230"/>
      <c r="F20" s="10">
        <v>13</v>
      </c>
      <c r="G20" s="85"/>
      <c r="H20" s="86">
        <v>19140405</v>
      </c>
      <c r="I20" s="84">
        <v>19140405</v>
      </c>
      <c r="J20" s="85">
        <f>SUM(J21:J23)</f>
        <v>0</v>
      </c>
      <c r="K20" s="85">
        <f>K21+K22+K23</f>
        <v>17247982</v>
      </c>
      <c r="L20" s="142">
        <f t="shared" si="0"/>
        <v>17247982</v>
      </c>
    </row>
    <row r="21" spans="1:12" ht="12.75">
      <c r="A21" s="228" t="s">
        <v>311</v>
      </c>
      <c r="B21" s="229"/>
      <c r="C21" s="229"/>
      <c r="D21" s="229"/>
      <c r="E21" s="230"/>
      <c r="F21" s="10">
        <v>14</v>
      </c>
      <c r="G21" s="79"/>
      <c r="H21" s="83">
        <v>429012</v>
      </c>
      <c r="I21" s="84">
        <v>429012</v>
      </c>
      <c r="J21" s="85"/>
      <c r="K21" s="85"/>
      <c r="L21" s="142">
        <f t="shared" si="0"/>
        <v>0</v>
      </c>
    </row>
    <row r="22" spans="1:12" ht="12.75">
      <c r="A22" s="228" t="s">
        <v>312</v>
      </c>
      <c r="B22" s="229"/>
      <c r="C22" s="229"/>
      <c r="D22" s="229"/>
      <c r="E22" s="230"/>
      <c r="F22" s="10">
        <v>15</v>
      </c>
      <c r="G22" s="79"/>
      <c r="H22" s="83">
        <v>17891495</v>
      </c>
      <c r="I22" s="84">
        <v>17891495</v>
      </c>
      <c r="J22" s="85"/>
      <c r="K22" s="85">
        <v>16409934</v>
      </c>
      <c r="L22" s="142">
        <f t="shared" si="0"/>
        <v>16409934</v>
      </c>
    </row>
    <row r="23" spans="1:12" ht="12.75">
      <c r="A23" s="228" t="s">
        <v>313</v>
      </c>
      <c r="B23" s="229"/>
      <c r="C23" s="229"/>
      <c r="D23" s="229"/>
      <c r="E23" s="230"/>
      <c r="F23" s="10">
        <v>16</v>
      </c>
      <c r="G23" s="79"/>
      <c r="H23" s="83">
        <v>819898</v>
      </c>
      <c r="I23" s="84">
        <v>819898</v>
      </c>
      <c r="J23" s="85"/>
      <c r="K23" s="85">
        <v>838048</v>
      </c>
      <c r="L23" s="142">
        <f t="shared" si="0"/>
        <v>838048</v>
      </c>
    </row>
    <row r="24" spans="1:12" ht="12.75">
      <c r="A24" s="231" t="s">
        <v>160</v>
      </c>
      <c r="B24" s="232"/>
      <c r="C24" s="232"/>
      <c r="D24" s="229"/>
      <c r="E24" s="230"/>
      <c r="F24" s="10">
        <v>17</v>
      </c>
      <c r="G24" s="85">
        <v>2083905096</v>
      </c>
      <c r="H24" s="86">
        <v>3009927595</v>
      </c>
      <c r="I24" s="84">
        <v>5093832691</v>
      </c>
      <c r="J24" s="85">
        <f>J25+J28+J33+J39</f>
        <v>2136511380</v>
      </c>
      <c r="K24" s="85">
        <f>K25+K28+K33+K39</f>
        <v>3075875310</v>
      </c>
      <c r="L24" s="142">
        <f t="shared" si="0"/>
        <v>5212386690</v>
      </c>
    </row>
    <row r="25" spans="1:12" ht="12.75">
      <c r="A25" s="228" t="s">
        <v>161</v>
      </c>
      <c r="B25" s="229"/>
      <c r="C25" s="229"/>
      <c r="D25" s="229"/>
      <c r="E25" s="230"/>
      <c r="F25" s="10">
        <v>18</v>
      </c>
      <c r="G25" s="85">
        <v>1229341654</v>
      </c>
      <c r="H25" s="86">
        <v>793103148</v>
      </c>
      <c r="I25" s="84">
        <v>2022444802</v>
      </c>
      <c r="J25" s="85">
        <f>J26+J27</f>
        <v>1278490831</v>
      </c>
      <c r="K25" s="85">
        <f>K26+K27</f>
        <v>858267856</v>
      </c>
      <c r="L25" s="142">
        <f>SUM(J25:K25)</f>
        <v>2136758687</v>
      </c>
    </row>
    <row r="26" spans="1:12" ht="15" customHeight="1">
      <c r="A26" s="228" t="s">
        <v>314</v>
      </c>
      <c r="B26" s="229"/>
      <c r="C26" s="229"/>
      <c r="D26" s="229"/>
      <c r="E26" s="230"/>
      <c r="F26" s="10">
        <v>19</v>
      </c>
      <c r="G26" s="79">
        <v>1229341654</v>
      </c>
      <c r="H26" s="83">
        <v>776802637</v>
      </c>
      <c r="I26" s="84">
        <v>2006144291</v>
      </c>
      <c r="J26" s="85">
        <v>1220013350</v>
      </c>
      <c r="K26" s="85">
        <v>845345524</v>
      </c>
      <c r="L26" s="142">
        <f t="shared" si="0"/>
        <v>2065358874</v>
      </c>
    </row>
    <row r="27" spans="1:12" ht="12.75">
      <c r="A27" s="228" t="s">
        <v>315</v>
      </c>
      <c r="B27" s="229"/>
      <c r="C27" s="229"/>
      <c r="D27" s="229"/>
      <c r="E27" s="230"/>
      <c r="F27" s="10">
        <v>20</v>
      </c>
      <c r="G27" s="79"/>
      <c r="H27" s="83">
        <v>16300511</v>
      </c>
      <c r="I27" s="84">
        <v>16300511</v>
      </c>
      <c r="J27" s="85">
        <v>58477481</v>
      </c>
      <c r="K27" s="85">
        <v>12922332</v>
      </c>
      <c r="L27" s="142">
        <f t="shared" si="0"/>
        <v>71399813</v>
      </c>
    </row>
    <row r="28" spans="1:12" ht="12.75">
      <c r="A28" s="228" t="s">
        <v>162</v>
      </c>
      <c r="B28" s="229"/>
      <c r="C28" s="229"/>
      <c r="D28" s="229"/>
      <c r="E28" s="230"/>
      <c r="F28" s="10">
        <v>21</v>
      </c>
      <c r="G28" s="85">
        <v>115155930</v>
      </c>
      <c r="H28" s="86">
        <v>324509104</v>
      </c>
      <c r="I28" s="84">
        <v>439665034</v>
      </c>
      <c r="J28" s="85">
        <f>SUM(J29:J32)</f>
        <v>70193418</v>
      </c>
      <c r="K28" s="85">
        <f>SUM(K29:K32)</f>
        <v>243004002</v>
      </c>
      <c r="L28" s="142">
        <f>SUM(J28:K28)</f>
        <v>313197420</v>
      </c>
    </row>
    <row r="29" spans="1:12" ht="12.75">
      <c r="A29" s="228" t="s">
        <v>316</v>
      </c>
      <c r="B29" s="229"/>
      <c r="C29" s="229"/>
      <c r="D29" s="229"/>
      <c r="E29" s="230"/>
      <c r="F29" s="10">
        <v>22</v>
      </c>
      <c r="G29" s="79">
        <v>54417013</v>
      </c>
      <c r="H29" s="83">
        <v>205911348</v>
      </c>
      <c r="I29" s="84">
        <v>260328361</v>
      </c>
      <c r="J29" s="85">
        <v>32462251</v>
      </c>
      <c r="K29" s="85">
        <v>157968852</v>
      </c>
      <c r="L29" s="142">
        <f t="shared" si="0"/>
        <v>190431103</v>
      </c>
    </row>
    <row r="30" spans="1:12" ht="15.75" customHeight="1">
      <c r="A30" s="228" t="s">
        <v>317</v>
      </c>
      <c r="B30" s="229"/>
      <c r="C30" s="229"/>
      <c r="D30" s="229"/>
      <c r="E30" s="230"/>
      <c r="F30" s="10">
        <v>23</v>
      </c>
      <c r="G30" s="79"/>
      <c r="H30" s="83"/>
      <c r="I30" s="84"/>
      <c r="J30" s="85"/>
      <c r="K30" s="85">
        <v>1287000</v>
      </c>
      <c r="L30" s="142">
        <f t="shared" si="0"/>
        <v>1287000</v>
      </c>
    </row>
    <row r="31" spans="1:12" ht="12.75">
      <c r="A31" s="228" t="s">
        <v>318</v>
      </c>
      <c r="B31" s="229"/>
      <c r="C31" s="229"/>
      <c r="D31" s="229"/>
      <c r="E31" s="230"/>
      <c r="F31" s="10">
        <v>24</v>
      </c>
      <c r="G31" s="79">
        <v>60738917</v>
      </c>
      <c r="H31" s="83">
        <v>118597756</v>
      </c>
      <c r="I31" s="84">
        <v>179336673</v>
      </c>
      <c r="J31" s="85">
        <v>37731167</v>
      </c>
      <c r="K31" s="85">
        <v>83748150</v>
      </c>
      <c r="L31" s="142">
        <f t="shared" si="0"/>
        <v>121479317</v>
      </c>
    </row>
    <row r="32" spans="1:12" ht="12.75">
      <c r="A32" s="228" t="s">
        <v>319</v>
      </c>
      <c r="B32" s="229"/>
      <c r="C32" s="229"/>
      <c r="D32" s="229"/>
      <c r="E32" s="230"/>
      <c r="F32" s="10">
        <v>25</v>
      </c>
      <c r="G32" s="79"/>
      <c r="H32" s="83"/>
      <c r="I32" s="84"/>
      <c r="J32" s="85"/>
      <c r="K32" s="85"/>
      <c r="L32" s="142">
        <f t="shared" si="0"/>
        <v>0</v>
      </c>
    </row>
    <row r="33" spans="1:12" ht="12.75">
      <c r="A33" s="228" t="s">
        <v>163</v>
      </c>
      <c r="B33" s="229"/>
      <c r="C33" s="229"/>
      <c r="D33" s="229"/>
      <c r="E33" s="230"/>
      <c r="F33" s="10">
        <v>26</v>
      </c>
      <c r="G33" s="85">
        <v>180044882</v>
      </c>
      <c r="H33" s="86">
        <v>312854885</v>
      </c>
      <c r="I33" s="84">
        <v>492899767</v>
      </c>
      <c r="J33" s="85">
        <f>SUM(J34:J38)</f>
        <v>228291804</v>
      </c>
      <c r="K33" s="85">
        <f>SUM(K34:K38)</f>
        <v>442777509</v>
      </c>
      <c r="L33" s="142">
        <f t="shared" si="0"/>
        <v>671069313</v>
      </c>
    </row>
    <row r="34" spans="1:12" ht="12.75">
      <c r="A34" s="228" t="s">
        <v>320</v>
      </c>
      <c r="B34" s="229"/>
      <c r="C34" s="229"/>
      <c r="D34" s="229"/>
      <c r="E34" s="230"/>
      <c r="F34" s="10">
        <v>27</v>
      </c>
      <c r="G34" s="79"/>
      <c r="H34" s="83">
        <v>2279958</v>
      </c>
      <c r="I34" s="84">
        <v>2279958</v>
      </c>
      <c r="J34" s="85"/>
      <c r="K34" s="85">
        <v>8081134</v>
      </c>
      <c r="L34" s="142">
        <f t="shared" si="0"/>
        <v>8081134</v>
      </c>
    </row>
    <row r="35" spans="1:12" ht="17.25" customHeight="1">
      <c r="A35" s="228" t="s">
        <v>321</v>
      </c>
      <c r="B35" s="229"/>
      <c r="C35" s="229"/>
      <c r="D35" s="229"/>
      <c r="E35" s="230"/>
      <c r="F35" s="10">
        <v>28</v>
      </c>
      <c r="G35" s="79">
        <v>9879000</v>
      </c>
      <c r="H35" s="83">
        <v>42510883</v>
      </c>
      <c r="I35" s="84">
        <v>52389883</v>
      </c>
      <c r="J35" s="85">
        <v>83772752</v>
      </c>
      <c r="K35" s="85">
        <v>115542222</v>
      </c>
      <c r="L35" s="142">
        <f t="shared" si="0"/>
        <v>199314974</v>
      </c>
    </row>
    <row r="36" spans="1:12" ht="12.75">
      <c r="A36" s="228" t="s">
        <v>322</v>
      </c>
      <c r="B36" s="229"/>
      <c r="C36" s="229"/>
      <c r="D36" s="229"/>
      <c r="E36" s="230"/>
      <c r="F36" s="10">
        <v>29</v>
      </c>
      <c r="G36" s="79"/>
      <c r="H36" s="83"/>
      <c r="I36" s="84"/>
      <c r="J36" s="85"/>
      <c r="K36" s="85"/>
      <c r="L36" s="142">
        <f t="shared" si="0"/>
        <v>0</v>
      </c>
    </row>
    <row r="37" spans="1:12" ht="12.75">
      <c r="A37" s="228" t="s">
        <v>323</v>
      </c>
      <c r="B37" s="229"/>
      <c r="C37" s="229"/>
      <c r="D37" s="229"/>
      <c r="E37" s="230"/>
      <c r="F37" s="10">
        <v>30</v>
      </c>
      <c r="G37" s="79">
        <v>170165882</v>
      </c>
      <c r="H37" s="83">
        <v>268064044</v>
      </c>
      <c r="I37" s="84">
        <v>438229926</v>
      </c>
      <c r="J37" s="85">
        <v>144519052</v>
      </c>
      <c r="K37" s="85">
        <v>319154153</v>
      </c>
      <c r="L37" s="142">
        <f t="shared" si="0"/>
        <v>463673205</v>
      </c>
    </row>
    <row r="38" spans="1:12" ht="12.75">
      <c r="A38" s="228" t="s">
        <v>324</v>
      </c>
      <c r="B38" s="229"/>
      <c r="C38" s="229"/>
      <c r="D38" s="229"/>
      <c r="E38" s="230"/>
      <c r="F38" s="10">
        <v>31</v>
      </c>
      <c r="G38" s="79"/>
      <c r="H38" s="83"/>
      <c r="I38" s="84"/>
      <c r="J38" s="85"/>
      <c r="K38" s="85"/>
      <c r="L38" s="142">
        <f t="shared" si="0"/>
        <v>0</v>
      </c>
    </row>
    <row r="39" spans="1:12" ht="12.75">
      <c r="A39" s="228" t="s">
        <v>164</v>
      </c>
      <c r="B39" s="229"/>
      <c r="C39" s="229"/>
      <c r="D39" s="229"/>
      <c r="E39" s="230"/>
      <c r="F39" s="10">
        <v>32</v>
      </c>
      <c r="G39" s="85">
        <v>559362630</v>
      </c>
      <c r="H39" s="86">
        <v>1579460458</v>
      </c>
      <c r="I39" s="84">
        <v>2138823088</v>
      </c>
      <c r="J39" s="85">
        <f>J40+J41+J42</f>
        <v>559535327</v>
      </c>
      <c r="K39" s="85">
        <f>SUM(K40:K42)</f>
        <v>1531825943</v>
      </c>
      <c r="L39" s="142">
        <f>SUM(J39:K39)</f>
        <v>2091361270</v>
      </c>
    </row>
    <row r="40" spans="1:12" ht="12.75">
      <c r="A40" s="228" t="s">
        <v>325</v>
      </c>
      <c r="B40" s="229"/>
      <c r="C40" s="229"/>
      <c r="D40" s="229"/>
      <c r="E40" s="230"/>
      <c r="F40" s="10">
        <v>33</v>
      </c>
      <c r="G40" s="79">
        <v>488990842</v>
      </c>
      <c r="H40" s="83">
        <v>1162729771</v>
      </c>
      <c r="I40" s="84">
        <v>1651720613</v>
      </c>
      <c r="J40" s="85">
        <v>499318736</v>
      </c>
      <c r="K40" s="85">
        <v>1085222477</v>
      </c>
      <c r="L40" s="142">
        <f t="shared" si="0"/>
        <v>1584541213</v>
      </c>
    </row>
    <row r="41" spans="1:12" ht="12.75">
      <c r="A41" s="228" t="s">
        <v>326</v>
      </c>
      <c r="B41" s="229"/>
      <c r="C41" s="229"/>
      <c r="D41" s="229"/>
      <c r="E41" s="230"/>
      <c r="F41" s="10">
        <v>34</v>
      </c>
      <c r="G41" s="79">
        <v>69709704</v>
      </c>
      <c r="H41" s="83">
        <v>391404689</v>
      </c>
      <c r="I41" s="84">
        <v>461114393</v>
      </c>
      <c r="J41" s="85">
        <v>60216591</v>
      </c>
      <c r="K41" s="85">
        <v>440600528</v>
      </c>
      <c r="L41" s="142">
        <f t="shared" si="0"/>
        <v>500817119</v>
      </c>
    </row>
    <row r="42" spans="1:12" ht="12.75">
      <c r="A42" s="228" t="s">
        <v>327</v>
      </c>
      <c r="B42" s="229"/>
      <c r="C42" s="229"/>
      <c r="D42" s="229"/>
      <c r="E42" s="230"/>
      <c r="F42" s="10">
        <v>35</v>
      </c>
      <c r="G42" s="79">
        <v>662084</v>
      </c>
      <c r="H42" s="83">
        <v>25325998</v>
      </c>
      <c r="I42" s="84">
        <v>25988082</v>
      </c>
      <c r="J42" s="85"/>
      <c r="K42" s="85">
        <v>6002938</v>
      </c>
      <c r="L42" s="142">
        <f t="shared" si="0"/>
        <v>6002938</v>
      </c>
    </row>
    <row r="43" spans="1:12" ht="24" customHeight="1">
      <c r="A43" s="231" t="s">
        <v>187</v>
      </c>
      <c r="B43" s="232"/>
      <c r="C43" s="232"/>
      <c r="D43" s="229"/>
      <c r="E43" s="230"/>
      <c r="F43" s="10">
        <v>36</v>
      </c>
      <c r="G43" s="79"/>
      <c r="H43" s="83"/>
      <c r="I43" s="84"/>
      <c r="J43" s="85"/>
      <c r="K43" s="85"/>
      <c r="L43" s="142">
        <f t="shared" si="0"/>
        <v>0</v>
      </c>
    </row>
    <row r="44" spans="1:12" ht="24" customHeight="1">
      <c r="A44" s="231" t="s">
        <v>188</v>
      </c>
      <c r="B44" s="232"/>
      <c r="C44" s="232"/>
      <c r="D44" s="229"/>
      <c r="E44" s="230"/>
      <c r="F44" s="10">
        <v>37</v>
      </c>
      <c r="G44" s="79">
        <v>22374967</v>
      </c>
      <c r="H44" s="83"/>
      <c r="I44" s="84">
        <v>22374967</v>
      </c>
      <c r="J44" s="85">
        <v>17733255</v>
      </c>
      <c r="K44" s="85"/>
      <c r="L44" s="142">
        <f t="shared" si="0"/>
        <v>17733255</v>
      </c>
    </row>
    <row r="45" spans="1:12" ht="12.75">
      <c r="A45" s="231" t="s">
        <v>165</v>
      </c>
      <c r="B45" s="232"/>
      <c r="C45" s="232"/>
      <c r="D45" s="229"/>
      <c r="E45" s="230"/>
      <c r="F45" s="10">
        <v>38</v>
      </c>
      <c r="G45" s="85">
        <v>11607</v>
      </c>
      <c r="H45" s="86">
        <v>170577663</v>
      </c>
      <c r="I45" s="84">
        <v>170589270</v>
      </c>
      <c r="J45" s="85">
        <f>SUM(J46:J52)</f>
        <v>98035</v>
      </c>
      <c r="K45" s="85">
        <f>SUM(K46:K52)</f>
        <v>360287051</v>
      </c>
      <c r="L45" s="142">
        <f t="shared" si="0"/>
        <v>360385086</v>
      </c>
    </row>
    <row r="46" spans="1:12" ht="12.75">
      <c r="A46" s="228" t="s">
        <v>328</v>
      </c>
      <c r="B46" s="229"/>
      <c r="C46" s="229"/>
      <c r="D46" s="229"/>
      <c r="E46" s="230"/>
      <c r="F46" s="10">
        <v>39</v>
      </c>
      <c r="G46" s="79"/>
      <c r="H46" s="83">
        <v>77653096</v>
      </c>
      <c r="I46" s="84">
        <v>77653096</v>
      </c>
      <c r="J46" s="85">
        <v>19005</v>
      </c>
      <c r="K46" s="85">
        <v>115353222</v>
      </c>
      <c r="L46" s="142">
        <f t="shared" si="0"/>
        <v>115372227</v>
      </c>
    </row>
    <row r="47" spans="1:12" ht="12.75">
      <c r="A47" s="228" t="s">
        <v>329</v>
      </c>
      <c r="B47" s="229"/>
      <c r="C47" s="229"/>
      <c r="D47" s="229"/>
      <c r="E47" s="230"/>
      <c r="F47" s="10">
        <v>40</v>
      </c>
      <c r="G47" s="79">
        <v>11607</v>
      </c>
      <c r="H47" s="83"/>
      <c r="I47" s="84">
        <v>11607</v>
      </c>
      <c r="J47" s="85">
        <v>79030</v>
      </c>
      <c r="K47" s="85"/>
      <c r="L47" s="142">
        <f t="shared" si="0"/>
        <v>79030</v>
      </c>
    </row>
    <row r="48" spans="1:12" ht="12.75">
      <c r="A48" s="228" t="s">
        <v>330</v>
      </c>
      <c r="B48" s="229"/>
      <c r="C48" s="229"/>
      <c r="D48" s="229"/>
      <c r="E48" s="230"/>
      <c r="F48" s="10">
        <v>41</v>
      </c>
      <c r="G48" s="79"/>
      <c r="H48" s="83">
        <v>92306696</v>
      </c>
      <c r="I48" s="84">
        <v>92306696</v>
      </c>
      <c r="J48" s="85"/>
      <c r="K48" s="85">
        <v>244541747</v>
      </c>
      <c r="L48" s="142">
        <f t="shared" si="0"/>
        <v>244541747</v>
      </c>
    </row>
    <row r="49" spans="1:12" ht="24.75" customHeight="1">
      <c r="A49" s="228" t="s">
        <v>331</v>
      </c>
      <c r="B49" s="229"/>
      <c r="C49" s="229"/>
      <c r="D49" s="229"/>
      <c r="E49" s="230"/>
      <c r="F49" s="10">
        <v>42</v>
      </c>
      <c r="G49" s="79"/>
      <c r="H49" s="83">
        <v>617871</v>
      </c>
      <c r="I49" s="84">
        <v>617871</v>
      </c>
      <c r="J49" s="85"/>
      <c r="K49" s="85">
        <v>392082</v>
      </c>
      <c r="L49" s="142">
        <f t="shared" si="0"/>
        <v>392082</v>
      </c>
    </row>
    <row r="50" spans="1:12" ht="12.75">
      <c r="A50" s="228" t="s">
        <v>283</v>
      </c>
      <c r="B50" s="229"/>
      <c r="C50" s="229"/>
      <c r="D50" s="229"/>
      <c r="E50" s="230"/>
      <c r="F50" s="10">
        <v>43</v>
      </c>
      <c r="G50" s="79"/>
      <c r="H50" s="83"/>
      <c r="I50" s="84"/>
      <c r="J50" s="85"/>
      <c r="K50" s="85"/>
      <c r="L50" s="142">
        <f t="shared" si="0"/>
        <v>0</v>
      </c>
    </row>
    <row r="51" spans="1:12" ht="12.75">
      <c r="A51" s="228" t="s">
        <v>284</v>
      </c>
      <c r="B51" s="229"/>
      <c r="C51" s="229"/>
      <c r="D51" s="229"/>
      <c r="E51" s="230"/>
      <c r="F51" s="10">
        <v>44</v>
      </c>
      <c r="G51" s="79"/>
      <c r="H51" s="83"/>
      <c r="I51" s="84"/>
      <c r="J51" s="85"/>
      <c r="K51" s="85"/>
      <c r="L51" s="142">
        <f t="shared" si="0"/>
        <v>0</v>
      </c>
    </row>
    <row r="52" spans="1:12" ht="24.75" customHeight="1">
      <c r="A52" s="228" t="s">
        <v>285</v>
      </c>
      <c r="B52" s="229"/>
      <c r="C52" s="229"/>
      <c r="D52" s="229"/>
      <c r="E52" s="230"/>
      <c r="F52" s="10">
        <v>45</v>
      </c>
      <c r="G52" s="79"/>
      <c r="H52" s="83"/>
      <c r="I52" s="84"/>
      <c r="J52" s="85"/>
      <c r="K52" s="85"/>
      <c r="L52" s="142">
        <f t="shared" si="0"/>
        <v>0</v>
      </c>
    </row>
    <row r="53" spans="1:12" ht="12.75">
      <c r="A53" s="231" t="s">
        <v>166</v>
      </c>
      <c r="B53" s="232"/>
      <c r="C53" s="232"/>
      <c r="D53" s="229"/>
      <c r="E53" s="230"/>
      <c r="F53" s="10">
        <v>46</v>
      </c>
      <c r="G53" s="85">
        <v>3365941</v>
      </c>
      <c r="H53" s="86">
        <v>8089287</v>
      </c>
      <c r="I53" s="84">
        <v>11455228</v>
      </c>
      <c r="J53" s="85">
        <f>J54+J55</f>
        <v>3343472</v>
      </c>
      <c r="K53" s="85">
        <f>K54+K55</f>
        <v>4601531</v>
      </c>
      <c r="L53" s="142">
        <f t="shared" si="0"/>
        <v>7945003</v>
      </c>
    </row>
    <row r="54" spans="1:12" ht="12.75">
      <c r="A54" s="228" t="s">
        <v>332</v>
      </c>
      <c r="B54" s="229"/>
      <c r="C54" s="229"/>
      <c r="D54" s="229"/>
      <c r="E54" s="230"/>
      <c r="F54" s="10">
        <v>47</v>
      </c>
      <c r="G54" s="79">
        <v>3343472</v>
      </c>
      <c r="H54" s="83">
        <v>4192043</v>
      </c>
      <c r="I54" s="84">
        <v>7535515</v>
      </c>
      <c r="J54" s="85">
        <v>3343472</v>
      </c>
      <c r="K54" s="85">
        <v>4023565</v>
      </c>
      <c r="L54" s="142">
        <f t="shared" si="0"/>
        <v>7367037</v>
      </c>
    </row>
    <row r="55" spans="1:12" ht="12.75">
      <c r="A55" s="228" t="s">
        <v>333</v>
      </c>
      <c r="B55" s="229"/>
      <c r="C55" s="229"/>
      <c r="D55" s="229"/>
      <c r="E55" s="230"/>
      <c r="F55" s="10">
        <v>48</v>
      </c>
      <c r="G55" s="79">
        <v>22469</v>
      </c>
      <c r="H55" s="83">
        <v>3897244</v>
      </c>
      <c r="I55" s="84">
        <v>3919713</v>
      </c>
      <c r="J55" s="85"/>
      <c r="K55" s="85">
        <v>577966</v>
      </c>
      <c r="L55" s="142">
        <f t="shared" si="0"/>
        <v>577966</v>
      </c>
    </row>
    <row r="56" spans="1:12" ht="12.75">
      <c r="A56" s="231" t="s">
        <v>167</v>
      </c>
      <c r="B56" s="232"/>
      <c r="C56" s="232"/>
      <c r="D56" s="229"/>
      <c r="E56" s="230"/>
      <c r="F56" s="10">
        <v>49</v>
      </c>
      <c r="G56" s="85">
        <v>47579928</v>
      </c>
      <c r="H56" s="86">
        <v>1044599437</v>
      </c>
      <c r="I56" s="84">
        <v>1092179365</v>
      </c>
      <c r="J56" s="85">
        <f>J57+J60+J61</f>
        <v>44845902</v>
      </c>
      <c r="K56" s="85">
        <f>K57+K60+K61</f>
        <v>1174915722</v>
      </c>
      <c r="L56" s="142">
        <f t="shared" si="0"/>
        <v>1219761624</v>
      </c>
    </row>
    <row r="57" spans="1:12" ht="12.75">
      <c r="A57" s="231" t="s">
        <v>168</v>
      </c>
      <c r="B57" s="232"/>
      <c r="C57" s="232"/>
      <c r="D57" s="229"/>
      <c r="E57" s="230"/>
      <c r="F57" s="10">
        <v>50</v>
      </c>
      <c r="G57" s="85">
        <v>41306800</v>
      </c>
      <c r="H57" s="86">
        <v>689902212</v>
      </c>
      <c r="I57" s="84">
        <v>731209012</v>
      </c>
      <c r="J57" s="85">
        <f>J58+J59</f>
        <v>38597926</v>
      </c>
      <c r="K57" s="85">
        <f>K58+K59</f>
        <v>909146106</v>
      </c>
      <c r="L57" s="142">
        <f>SUM(J57:K57)</f>
        <v>947744032</v>
      </c>
    </row>
    <row r="58" spans="1:12" ht="12.75">
      <c r="A58" s="228" t="s">
        <v>286</v>
      </c>
      <c r="B58" s="229"/>
      <c r="C58" s="229"/>
      <c r="D58" s="229"/>
      <c r="E58" s="230"/>
      <c r="F58" s="10">
        <v>51</v>
      </c>
      <c r="G58" s="79">
        <v>41239595</v>
      </c>
      <c r="H58" s="83">
        <v>681607349</v>
      </c>
      <c r="I58" s="84">
        <v>722846944</v>
      </c>
      <c r="J58" s="85">
        <v>38534203</v>
      </c>
      <c r="K58" s="85">
        <v>901043991</v>
      </c>
      <c r="L58" s="142">
        <f t="shared" si="0"/>
        <v>939578194</v>
      </c>
    </row>
    <row r="59" spans="1:12" ht="12.75">
      <c r="A59" s="228" t="s">
        <v>269</v>
      </c>
      <c r="B59" s="229"/>
      <c r="C59" s="229"/>
      <c r="D59" s="229"/>
      <c r="E59" s="230"/>
      <c r="F59" s="10">
        <v>52</v>
      </c>
      <c r="G59" s="79">
        <v>67205</v>
      </c>
      <c r="H59" s="83">
        <v>8294863</v>
      </c>
      <c r="I59" s="84">
        <v>8362068</v>
      </c>
      <c r="J59" s="85">
        <v>63723</v>
      </c>
      <c r="K59" s="85">
        <v>8102115</v>
      </c>
      <c r="L59" s="142">
        <f t="shared" si="0"/>
        <v>8165838</v>
      </c>
    </row>
    <row r="60" spans="1:12" ht="12.75">
      <c r="A60" s="231" t="s">
        <v>270</v>
      </c>
      <c r="B60" s="232"/>
      <c r="C60" s="232"/>
      <c r="D60" s="229"/>
      <c r="E60" s="230"/>
      <c r="F60" s="10">
        <v>53</v>
      </c>
      <c r="G60" s="79"/>
      <c r="H60" s="83">
        <v>29146633</v>
      </c>
      <c r="I60" s="84">
        <v>29146633</v>
      </c>
      <c r="J60" s="85"/>
      <c r="K60" s="85">
        <v>54532085</v>
      </c>
      <c r="L60" s="142">
        <f t="shared" si="0"/>
        <v>54532085</v>
      </c>
    </row>
    <row r="61" spans="1:12" ht="12.75">
      <c r="A61" s="231" t="s">
        <v>169</v>
      </c>
      <c r="B61" s="232"/>
      <c r="C61" s="232"/>
      <c r="D61" s="229"/>
      <c r="E61" s="230"/>
      <c r="F61" s="10">
        <v>54</v>
      </c>
      <c r="G61" s="85">
        <v>6273128</v>
      </c>
      <c r="H61" s="86">
        <v>325550592</v>
      </c>
      <c r="I61" s="84">
        <v>331823720</v>
      </c>
      <c r="J61" s="85">
        <f>SUM(J62:J64)</f>
        <v>6247976</v>
      </c>
      <c r="K61" s="85">
        <f>SUM(K62:K64)</f>
        <v>211237531</v>
      </c>
      <c r="L61" s="142">
        <f t="shared" si="0"/>
        <v>217485507</v>
      </c>
    </row>
    <row r="62" spans="1:12" ht="12.75">
      <c r="A62" s="228" t="s">
        <v>280</v>
      </c>
      <c r="B62" s="229"/>
      <c r="C62" s="229"/>
      <c r="D62" s="229"/>
      <c r="E62" s="230"/>
      <c r="F62" s="10">
        <v>55</v>
      </c>
      <c r="G62" s="79"/>
      <c r="H62" s="83">
        <v>39441426</v>
      </c>
      <c r="I62" s="84">
        <v>39441426</v>
      </c>
      <c r="J62" s="85"/>
      <c r="K62" s="85">
        <v>30165498</v>
      </c>
      <c r="L62" s="142">
        <f t="shared" si="0"/>
        <v>30165498</v>
      </c>
    </row>
    <row r="63" spans="1:12" ht="12.75">
      <c r="A63" s="228" t="s">
        <v>281</v>
      </c>
      <c r="B63" s="229"/>
      <c r="C63" s="229"/>
      <c r="D63" s="229"/>
      <c r="E63" s="230"/>
      <c r="F63" s="10">
        <v>56</v>
      </c>
      <c r="G63" s="79">
        <v>1774148</v>
      </c>
      <c r="H63" s="83">
        <v>15395682</v>
      </c>
      <c r="I63" s="84">
        <v>17169830</v>
      </c>
      <c r="J63" s="85">
        <v>3626142</v>
      </c>
      <c r="K63" s="85">
        <v>13834412</v>
      </c>
      <c r="L63" s="142">
        <f t="shared" si="0"/>
        <v>17460554</v>
      </c>
    </row>
    <row r="64" spans="1:12" ht="12.75">
      <c r="A64" s="228" t="s">
        <v>334</v>
      </c>
      <c r="B64" s="229"/>
      <c r="C64" s="229"/>
      <c r="D64" s="229"/>
      <c r="E64" s="230"/>
      <c r="F64" s="10">
        <v>57</v>
      </c>
      <c r="G64" s="79">
        <v>4498980</v>
      </c>
      <c r="H64" s="83">
        <v>270713484</v>
      </c>
      <c r="I64" s="84">
        <v>275212464</v>
      </c>
      <c r="J64" s="85">
        <v>2621834</v>
      </c>
      <c r="K64" s="85">
        <v>167237621</v>
      </c>
      <c r="L64" s="142">
        <f t="shared" si="0"/>
        <v>169859455</v>
      </c>
    </row>
    <row r="65" spans="1:12" ht="12.75">
      <c r="A65" s="231" t="s">
        <v>170</v>
      </c>
      <c r="B65" s="232"/>
      <c r="C65" s="232"/>
      <c r="D65" s="229"/>
      <c r="E65" s="230"/>
      <c r="F65" s="10">
        <v>58</v>
      </c>
      <c r="G65" s="85">
        <v>7480660</v>
      </c>
      <c r="H65" s="86">
        <v>77732314</v>
      </c>
      <c r="I65" s="84">
        <v>85212974</v>
      </c>
      <c r="J65" s="85">
        <f>J66+J70+J71</f>
        <v>6152011</v>
      </c>
      <c r="K65" s="85">
        <f>K66+K70+K71</f>
        <v>96993032</v>
      </c>
      <c r="L65" s="142">
        <f t="shared" si="0"/>
        <v>103145043</v>
      </c>
    </row>
    <row r="66" spans="1:12" ht="12.75">
      <c r="A66" s="231" t="s">
        <v>171</v>
      </c>
      <c r="B66" s="232"/>
      <c r="C66" s="232"/>
      <c r="D66" s="229"/>
      <c r="E66" s="230"/>
      <c r="F66" s="10">
        <v>59</v>
      </c>
      <c r="G66" s="85">
        <v>7387138</v>
      </c>
      <c r="H66" s="86">
        <v>58049720</v>
      </c>
      <c r="I66" s="84">
        <v>65436858</v>
      </c>
      <c r="J66" s="85">
        <f>SUM(J67:J69)</f>
        <v>6104978</v>
      </c>
      <c r="K66" s="85">
        <f>SUM(K67:K69)</f>
        <v>80908040</v>
      </c>
      <c r="L66" s="142">
        <f t="shared" si="0"/>
        <v>87013018</v>
      </c>
    </row>
    <row r="67" spans="1:12" ht="12.75">
      <c r="A67" s="228" t="s">
        <v>335</v>
      </c>
      <c r="B67" s="229"/>
      <c r="C67" s="229"/>
      <c r="D67" s="229"/>
      <c r="E67" s="230"/>
      <c r="F67" s="10">
        <v>60</v>
      </c>
      <c r="G67" s="79">
        <v>1172350</v>
      </c>
      <c r="H67" s="83">
        <v>57713155</v>
      </c>
      <c r="I67" s="84">
        <v>58885505</v>
      </c>
      <c r="J67" s="85">
        <v>1854679</v>
      </c>
      <c r="K67" s="85">
        <v>79803916</v>
      </c>
      <c r="L67" s="142">
        <f t="shared" si="0"/>
        <v>81658595</v>
      </c>
    </row>
    <row r="68" spans="1:12" ht="12.75">
      <c r="A68" s="228" t="s">
        <v>336</v>
      </c>
      <c r="B68" s="229"/>
      <c r="C68" s="229"/>
      <c r="D68" s="229"/>
      <c r="E68" s="230"/>
      <c r="F68" s="10">
        <v>61</v>
      </c>
      <c r="G68" s="79">
        <v>6205208</v>
      </c>
      <c r="H68" s="83"/>
      <c r="I68" s="84">
        <v>6205208</v>
      </c>
      <c r="J68" s="85">
        <v>4247204</v>
      </c>
      <c r="K68" s="85"/>
      <c r="L68" s="142">
        <f t="shared" si="0"/>
        <v>4247204</v>
      </c>
    </row>
    <row r="69" spans="1:12" ht="12.75">
      <c r="A69" s="228" t="s">
        <v>337</v>
      </c>
      <c r="B69" s="229"/>
      <c r="C69" s="229"/>
      <c r="D69" s="229"/>
      <c r="E69" s="230"/>
      <c r="F69" s="10">
        <v>62</v>
      </c>
      <c r="G69" s="79">
        <v>9580</v>
      </c>
      <c r="H69" s="83">
        <v>336565</v>
      </c>
      <c r="I69" s="84">
        <v>346145</v>
      </c>
      <c r="J69" s="85">
        <v>3095</v>
      </c>
      <c r="K69" s="85">
        <v>1104124</v>
      </c>
      <c r="L69" s="142">
        <f t="shared" si="0"/>
        <v>1107219</v>
      </c>
    </row>
    <row r="70" spans="1:12" ht="12.75">
      <c r="A70" s="231" t="s">
        <v>338</v>
      </c>
      <c r="B70" s="232"/>
      <c r="C70" s="232"/>
      <c r="D70" s="229"/>
      <c r="E70" s="230"/>
      <c r="F70" s="10">
        <v>63</v>
      </c>
      <c r="G70" s="79"/>
      <c r="H70" s="83"/>
      <c r="I70" s="84"/>
      <c r="J70" s="85"/>
      <c r="K70" s="85"/>
      <c r="L70" s="142">
        <f t="shared" si="0"/>
        <v>0</v>
      </c>
    </row>
    <row r="71" spans="1:12" ht="12.75">
      <c r="A71" s="231" t="s">
        <v>339</v>
      </c>
      <c r="B71" s="232"/>
      <c r="C71" s="232"/>
      <c r="D71" s="229"/>
      <c r="E71" s="230"/>
      <c r="F71" s="10">
        <v>64</v>
      </c>
      <c r="G71" s="79">
        <v>93522</v>
      </c>
      <c r="H71" s="83">
        <v>19682594</v>
      </c>
      <c r="I71" s="84">
        <v>19776116</v>
      </c>
      <c r="J71" s="85">
        <v>47033</v>
      </c>
      <c r="K71" s="85">
        <v>16084992</v>
      </c>
      <c r="L71" s="142">
        <f t="shared" si="0"/>
        <v>16132025</v>
      </c>
    </row>
    <row r="72" spans="1:12" ht="24.75" customHeight="1">
      <c r="A72" s="231" t="s">
        <v>172</v>
      </c>
      <c r="B72" s="232"/>
      <c r="C72" s="232"/>
      <c r="D72" s="229"/>
      <c r="E72" s="230"/>
      <c r="F72" s="10">
        <v>65</v>
      </c>
      <c r="G72" s="85">
        <v>18055825</v>
      </c>
      <c r="H72" s="86">
        <v>49340791</v>
      </c>
      <c r="I72" s="84">
        <v>67396616</v>
      </c>
      <c r="J72" s="85">
        <f>SUM(J73:J75)</f>
        <v>18887904</v>
      </c>
      <c r="K72" s="85">
        <f>SUM(K73:K75)</f>
        <v>59933134</v>
      </c>
      <c r="L72" s="142">
        <f t="shared" si="0"/>
        <v>78821038</v>
      </c>
    </row>
    <row r="73" spans="1:12" ht="12.75">
      <c r="A73" s="228" t="s">
        <v>340</v>
      </c>
      <c r="B73" s="229"/>
      <c r="C73" s="229"/>
      <c r="D73" s="229"/>
      <c r="E73" s="230"/>
      <c r="F73" s="10">
        <v>66</v>
      </c>
      <c r="G73" s="79">
        <v>18012109</v>
      </c>
      <c r="H73" s="83">
        <v>19367411</v>
      </c>
      <c r="I73" s="84">
        <v>37379520</v>
      </c>
      <c r="J73" s="85">
        <v>18876324</v>
      </c>
      <c r="K73" s="85">
        <v>15228452</v>
      </c>
      <c r="L73" s="142">
        <f>SUM(J73:K73)</f>
        <v>34104776</v>
      </c>
    </row>
    <row r="74" spans="1:12" ht="12.75">
      <c r="A74" s="228" t="s">
        <v>341</v>
      </c>
      <c r="B74" s="229"/>
      <c r="C74" s="229"/>
      <c r="D74" s="229"/>
      <c r="E74" s="230"/>
      <c r="F74" s="10">
        <v>67</v>
      </c>
      <c r="G74" s="79"/>
      <c r="H74" s="83">
        <v>13408769</v>
      </c>
      <c r="I74" s="84">
        <v>13408769</v>
      </c>
      <c r="J74" s="85"/>
      <c r="K74" s="85">
        <v>23639657</v>
      </c>
      <c r="L74" s="142">
        <f>SUM(J74:K74)</f>
        <v>23639657</v>
      </c>
    </row>
    <row r="75" spans="1:12" ht="12.75">
      <c r="A75" s="228" t="s">
        <v>355</v>
      </c>
      <c r="B75" s="229"/>
      <c r="C75" s="229"/>
      <c r="D75" s="229"/>
      <c r="E75" s="230"/>
      <c r="F75" s="10">
        <v>68</v>
      </c>
      <c r="G75" s="79">
        <v>43716</v>
      </c>
      <c r="H75" s="83">
        <v>16564611</v>
      </c>
      <c r="I75" s="84">
        <v>16608327</v>
      </c>
      <c r="J75" s="85">
        <v>11580</v>
      </c>
      <c r="K75" s="85">
        <v>21065025</v>
      </c>
      <c r="L75" s="142">
        <f>SUM(J75:K75)</f>
        <v>21076605</v>
      </c>
    </row>
    <row r="76" spans="1:12" ht="12.75">
      <c r="A76" s="231" t="s">
        <v>173</v>
      </c>
      <c r="B76" s="232"/>
      <c r="C76" s="232"/>
      <c r="D76" s="229"/>
      <c r="E76" s="230"/>
      <c r="F76" s="10">
        <v>69</v>
      </c>
      <c r="G76" s="85">
        <v>2187678244</v>
      </c>
      <c r="H76" s="86">
        <v>6816397094</v>
      </c>
      <c r="I76" s="84">
        <v>9004075338</v>
      </c>
      <c r="J76" s="85">
        <f>J8+J11+J14+J18+J44+J45+J53+J56+J65+J72</f>
        <v>2232474386</v>
      </c>
      <c r="K76" s="85">
        <f>K8+K11+K14+K18+K44+K45+K53+K56+K65+K72</f>
        <v>7343323530</v>
      </c>
      <c r="L76" s="142">
        <f>SUM(J76:K76)</f>
        <v>9575797916</v>
      </c>
    </row>
    <row r="77" spans="1:12" ht="12.75">
      <c r="A77" s="233" t="s">
        <v>33</v>
      </c>
      <c r="B77" s="234"/>
      <c r="C77" s="234"/>
      <c r="D77" s="235"/>
      <c r="E77" s="236"/>
      <c r="F77" s="11">
        <v>70</v>
      </c>
      <c r="G77" s="87"/>
      <c r="H77" s="88">
        <v>704570820</v>
      </c>
      <c r="I77" s="89">
        <v>704570820</v>
      </c>
      <c r="J77" s="85"/>
      <c r="K77" s="85">
        <v>648303057</v>
      </c>
      <c r="L77" s="142">
        <f>SUM(J77:K77)</f>
        <v>648303057</v>
      </c>
    </row>
    <row r="78" spans="1:12" ht="12.75">
      <c r="A78" s="237" t="s">
        <v>220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9"/>
    </row>
    <row r="79" spans="1:12" ht="12.75">
      <c r="A79" s="217" t="s">
        <v>174</v>
      </c>
      <c r="B79" s="218"/>
      <c r="C79" s="218"/>
      <c r="D79" s="219"/>
      <c r="E79" s="220"/>
      <c r="F79" s="9">
        <v>71</v>
      </c>
      <c r="G79" s="80">
        <v>141697572</v>
      </c>
      <c r="H79" s="81">
        <v>1793597369</v>
      </c>
      <c r="I79" s="82">
        <v>1935294941</v>
      </c>
      <c r="J79" s="80">
        <f>J80+J84+J85+J89+J93+J96</f>
        <v>117596468</v>
      </c>
      <c r="K79" s="81">
        <f>K80+K84+K85+K89+K93+K96</f>
        <v>1792648301</v>
      </c>
      <c r="L79" s="82">
        <f>SUM(J79:K79)</f>
        <v>1910244769</v>
      </c>
    </row>
    <row r="80" spans="1:12" ht="12.75">
      <c r="A80" s="231" t="s">
        <v>175</v>
      </c>
      <c r="B80" s="232"/>
      <c r="C80" s="232"/>
      <c r="D80" s="229"/>
      <c r="E80" s="230"/>
      <c r="F80" s="10">
        <v>72</v>
      </c>
      <c r="G80" s="85">
        <v>44288720</v>
      </c>
      <c r="H80" s="86">
        <v>398598480</v>
      </c>
      <c r="I80" s="84">
        <v>442887200</v>
      </c>
      <c r="J80" s="85">
        <f>SUM(J81:J83)</f>
        <v>44288720</v>
      </c>
      <c r="K80" s="86">
        <f>SUM(K81:K83)</f>
        <v>398598480</v>
      </c>
      <c r="L80" s="84">
        <f aca="true" t="shared" si="1" ref="L80:L128">SUM(J80:K80)</f>
        <v>442887200</v>
      </c>
    </row>
    <row r="81" spans="1:12" ht="12.75">
      <c r="A81" s="228" t="s">
        <v>34</v>
      </c>
      <c r="B81" s="229"/>
      <c r="C81" s="229"/>
      <c r="D81" s="229"/>
      <c r="E81" s="230"/>
      <c r="F81" s="10">
        <v>73</v>
      </c>
      <c r="G81" s="79">
        <v>44288720</v>
      </c>
      <c r="H81" s="83">
        <v>386348480</v>
      </c>
      <c r="I81" s="84">
        <v>430637200</v>
      </c>
      <c r="J81" s="79">
        <v>44288720</v>
      </c>
      <c r="K81" s="83">
        <v>386348480</v>
      </c>
      <c r="L81" s="84">
        <f t="shared" si="1"/>
        <v>430637200</v>
      </c>
    </row>
    <row r="82" spans="1:12" ht="12.75">
      <c r="A82" s="228" t="s">
        <v>35</v>
      </c>
      <c r="B82" s="229"/>
      <c r="C82" s="229"/>
      <c r="D82" s="229"/>
      <c r="E82" s="230"/>
      <c r="F82" s="10">
        <v>74</v>
      </c>
      <c r="G82" s="79"/>
      <c r="H82" s="83">
        <v>12250000</v>
      </c>
      <c r="I82" s="84">
        <v>12250000</v>
      </c>
      <c r="J82" s="79"/>
      <c r="K82" s="83">
        <v>12250000</v>
      </c>
      <c r="L82" s="84">
        <f t="shared" si="1"/>
        <v>12250000</v>
      </c>
    </row>
    <row r="83" spans="1:12" ht="12.75">
      <c r="A83" s="228" t="s">
        <v>36</v>
      </c>
      <c r="B83" s="229"/>
      <c r="C83" s="229"/>
      <c r="D83" s="229"/>
      <c r="E83" s="230"/>
      <c r="F83" s="10">
        <v>75</v>
      </c>
      <c r="G83" s="79"/>
      <c r="H83" s="83"/>
      <c r="I83" s="84"/>
      <c r="J83" s="79"/>
      <c r="K83" s="83"/>
      <c r="L83" s="84">
        <f t="shared" si="1"/>
        <v>0</v>
      </c>
    </row>
    <row r="84" spans="1:12" ht="12.75">
      <c r="A84" s="231" t="s">
        <v>37</v>
      </c>
      <c r="B84" s="232"/>
      <c r="C84" s="232"/>
      <c r="D84" s="229"/>
      <c r="E84" s="230"/>
      <c r="F84" s="10">
        <v>76</v>
      </c>
      <c r="G84" s="79"/>
      <c r="H84" s="83"/>
      <c r="I84" s="84"/>
      <c r="J84" s="79"/>
      <c r="K84" s="83"/>
      <c r="L84" s="84">
        <f t="shared" si="1"/>
        <v>0</v>
      </c>
    </row>
    <row r="85" spans="1:12" ht="12.75">
      <c r="A85" s="231" t="s">
        <v>176</v>
      </c>
      <c r="B85" s="232"/>
      <c r="C85" s="232"/>
      <c r="D85" s="229"/>
      <c r="E85" s="230"/>
      <c r="F85" s="10">
        <v>77</v>
      </c>
      <c r="G85" s="85">
        <v>8753985</v>
      </c>
      <c r="H85" s="86">
        <v>552018411</v>
      </c>
      <c r="I85" s="84">
        <v>560772396</v>
      </c>
      <c r="J85" s="85">
        <f>SUM(J86:J88)</f>
        <v>-17925886</v>
      </c>
      <c r="K85" s="86">
        <f>SUM(K86:K88)</f>
        <v>493420165</v>
      </c>
      <c r="L85" s="84">
        <f t="shared" si="1"/>
        <v>475494279</v>
      </c>
    </row>
    <row r="86" spans="1:12" ht="12.75">
      <c r="A86" s="228" t="s">
        <v>38</v>
      </c>
      <c r="B86" s="229"/>
      <c r="C86" s="229"/>
      <c r="D86" s="229"/>
      <c r="E86" s="230"/>
      <c r="F86" s="10">
        <v>78</v>
      </c>
      <c r="G86" s="79"/>
      <c r="H86" s="83">
        <v>518667184</v>
      </c>
      <c r="I86" s="84">
        <v>518667184</v>
      </c>
      <c r="J86" s="79"/>
      <c r="K86" s="83">
        <v>512571495</v>
      </c>
      <c r="L86" s="84">
        <f t="shared" si="1"/>
        <v>512571495</v>
      </c>
    </row>
    <row r="87" spans="1:12" ht="12.75">
      <c r="A87" s="228" t="s">
        <v>39</v>
      </c>
      <c r="B87" s="229"/>
      <c r="C87" s="229"/>
      <c r="D87" s="229"/>
      <c r="E87" s="230"/>
      <c r="F87" s="10">
        <v>79</v>
      </c>
      <c r="G87" s="79">
        <v>8753985</v>
      </c>
      <c r="H87" s="83">
        <v>26530844</v>
      </c>
      <c r="I87" s="84">
        <v>35284829</v>
      </c>
      <c r="J87" s="79">
        <v>-17925886</v>
      </c>
      <c r="K87" s="83">
        <v>-27544017</v>
      </c>
      <c r="L87" s="84">
        <f t="shared" si="1"/>
        <v>-45469903</v>
      </c>
    </row>
    <row r="88" spans="1:12" ht="12.75">
      <c r="A88" s="228" t="s">
        <v>40</v>
      </c>
      <c r="B88" s="229"/>
      <c r="C88" s="229"/>
      <c r="D88" s="229"/>
      <c r="E88" s="230"/>
      <c r="F88" s="10">
        <v>80</v>
      </c>
      <c r="G88" s="79"/>
      <c r="H88" s="83">
        <v>6820383</v>
      </c>
      <c r="I88" s="84">
        <v>6820383</v>
      </c>
      <c r="J88" s="79"/>
      <c r="K88" s="83">
        <v>8392687</v>
      </c>
      <c r="L88" s="84">
        <f t="shared" si="1"/>
        <v>8392687</v>
      </c>
    </row>
    <row r="89" spans="1:12" ht="12.75">
      <c r="A89" s="231" t="s">
        <v>177</v>
      </c>
      <c r="B89" s="232"/>
      <c r="C89" s="232"/>
      <c r="D89" s="229"/>
      <c r="E89" s="230"/>
      <c r="F89" s="10">
        <v>81</v>
      </c>
      <c r="G89" s="85">
        <v>77013268</v>
      </c>
      <c r="H89" s="86">
        <v>366917393</v>
      </c>
      <c r="I89" s="84">
        <v>443930661</v>
      </c>
      <c r="J89" s="85">
        <f>J90+J91+J92</f>
        <v>78314936</v>
      </c>
      <c r="K89" s="86">
        <f>K90+K91+K92</f>
        <v>378151842</v>
      </c>
      <c r="L89" s="84">
        <f t="shared" si="1"/>
        <v>456466778</v>
      </c>
    </row>
    <row r="90" spans="1:12" ht="12.75">
      <c r="A90" s="228" t="s">
        <v>41</v>
      </c>
      <c r="B90" s="229"/>
      <c r="C90" s="229"/>
      <c r="D90" s="229"/>
      <c r="E90" s="230"/>
      <c r="F90" s="10">
        <v>82</v>
      </c>
      <c r="G90" s="79">
        <v>263177</v>
      </c>
      <c r="H90" s="83">
        <v>17198799</v>
      </c>
      <c r="I90" s="84">
        <v>17461976</v>
      </c>
      <c r="J90" s="79">
        <v>489554</v>
      </c>
      <c r="K90" s="83">
        <v>19152616</v>
      </c>
      <c r="L90" s="84">
        <f t="shared" si="1"/>
        <v>19642170</v>
      </c>
    </row>
    <row r="91" spans="1:12" ht="12.75">
      <c r="A91" s="228" t="s">
        <v>42</v>
      </c>
      <c r="B91" s="229"/>
      <c r="C91" s="229"/>
      <c r="D91" s="229"/>
      <c r="E91" s="230"/>
      <c r="F91" s="10">
        <v>83</v>
      </c>
      <c r="G91" s="79">
        <v>1250091</v>
      </c>
      <c r="H91" s="83">
        <v>83007767</v>
      </c>
      <c r="I91" s="84">
        <v>84257858</v>
      </c>
      <c r="J91" s="79">
        <v>2325382</v>
      </c>
      <c r="K91" s="83">
        <v>92288399</v>
      </c>
      <c r="L91" s="84">
        <f t="shared" si="1"/>
        <v>94613781</v>
      </c>
    </row>
    <row r="92" spans="1:12" ht="12.75">
      <c r="A92" s="228" t="s">
        <v>43</v>
      </c>
      <c r="B92" s="229"/>
      <c r="C92" s="229"/>
      <c r="D92" s="229"/>
      <c r="E92" s="230"/>
      <c r="F92" s="10">
        <v>84</v>
      </c>
      <c r="G92" s="79">
        <v>75500000</v>
      </c>
      <c r="H92" s="83">
        <v>266710827</v>
      </c>
      <c r="I92" s="84">
        <v>342210827</v>
      </c>
      <c r="J92" s="79">
        <v>75500000</v>
      </c>
      <c r="K92" s="83">
        <v>266710827</v>
      </c>
      <c r="L92" s="84">
        <f t="shared" si="1"/>
        <v>342210827</v>
      </c>
    </row>
    <row r="93" spans="1:12" ht="12.75">
      <c r="A93" s="231" t="s">
        <v>178</v>
      </c>
      <c r="B93" s="232"/>
      <c r="C93" s="232"/>
      <c r="D93" s="229"/>
      <c r="E93" s="230"/>
      <c r="F93" s="10">
        <v>85</v>
      </c>
      <c r="G93" s="85">
        <v>5033861</v>
      </c>
      <c r="H93" s="86">
        <v>397721058</v>
      </c>
      <c r="I93" s="84">
        <v>402754919</v>
      </c>
      <c r="J93" s="85">
        <f>SUM(J94:J95)</f>
        <v>7269840</v>
      </c>
      <c r="K93" s="86">
        <f>SUM(K94:K95)</f>
        <v>445619651</v>
      </c>
      <c r="L93" s="84">
        <f t="shared" si="1"/>
        <v>452889491</v>
      </c>
    </row>
    <row r="94" spans="1:12" ht="12.75">
      <c r="A94" s="228" t="s">
        <v>4</v>
      </c>
      <c r="B94" s="229"/>
      <c r="C94" s="229"/>
      <c r="D94" s="229"/>
      <c r="E94" s="230"/>
      <c r="F94" s="10">
        <v>86</v>
      </c>
      <c r="G94" s="79">
        <v>5033861</v>
      </c>
      <c r="H94" s="83">
        <v>397721058</v>
      </c>
      <c r="I94" s="84">
        <v>402754919</v>
      </c>
      <c r="J94" s="79">
        <v>7269840</v>
      </c>
      <c r="K94" s="83">
        <v>445619651</v>
      </c>
      <c r="L94" s="84">
        <f t="shared" si="1"/>
        <v>452889491</v>
      </c>
    </row>
    <row r="95" spans="1:12" ht="12.75">
      <c r="A95" s="228" t="s">
        <v>231</v>
      </c>
      <c r="B95" s="229"/>
      <c r="C95" s="229"/>
      <c r="D95" s="229"/>
      <c r="E95" s="230"/>
      <c r="F95" s="10">
        <v>87</v>
      </c>
      <c r="G95" s="79"/>
      <c r="H95" s="83"/>
      <c r="I95" s="84"/>
      <c r="J95" s="79"/>
      <c r="K95" s="83"/>
      <c r="L95" s="84">
        <f t="shared" si="1"/>
        <v>0</v>
      </c>
    </row>
    <row r="96" spans="1:12" ht="12.75">
      <c r="A96" s="231" t="s">
        <v>179</v>
      </c>
      <c r="B96" s="232"/>
      <c r="C96" s="232"/>
      <c r="D96" s="229"/>
      <c r="E96" s="230"/>
      <c r="F96" s="10">
        <v>88</v>
      </c>
      <c r="G96" s="85">
        <v>6607738</v>
      </c>
      <c r="H96" s="86">
        <v>78342027</v>
      </c>
      <c r="I96" s="84">
        <v>84949765</v>
      </c>
      <c r="J96" s="85">
        <f>SUM(J97:J98)</f>
        <v>5648858</v>
      </c>
      <c r="K96" s="86">
        <f>SUM(K97:K98)</f>
        <v>76858163</v>
      </c>
      <c r="L96" s="84">
        <f t="shared" si="1"/>
        <v>82507021</v>
      </c>
    </row>
    <row r="97" spans="1:12" ht="12.75">
      <c r="A97" s="228" t="s">
        <v>232</v>
      </c>
      <c r="B97" s="229"/>
      <c r="C97" s="229"/>
      <c r="D97" s="229"/>
      <c r="E97" s="230"/>
      <c r="F97" s="10">
        <v>89</v>
      </c>
      <c r="G97" s="79">
        <v>6607738</v>
      </c>
      <c r="H97" s="83">
        <v>78342027</v>
      </c>
      <c r="I97" s="84">
        <v>84949765</v>
      </c>
      <c r="J97" s="79">
        <v>5648858</v>
      </c>
      <c r="K97" s="83">
        <v>76858163</v>
      </c>
      <c r="L97" s="84">
        <f t="shared" si="1"/>
        <v>82507021</v>
      </c>
    </row>
    <row r="98" spans="1:12" ht="12.75">
      <c r="A98" s="228" t="s">
        <v>287</v>
      </c>
      <c r="B98" s="229"/>
      <c r="C98" s="229"/>
      <c r="D98" s="229"/>
      <c r="E98" s="230"/>
      <c r="F98" s="10">
        <v>90</v>
      </c>
      <c r="G98" s="79"/>
      <c r="H98" s="83"/>
      <c r="I98" s="84"/>
      <c r="J98" s="79"/>
      <c r="K98" s="83"/>
      <c r="L98" s="84">
        <f t="shared" si="1"/>
        <v>0</v>
      </c>
    </row>
    <row r="99" spans="1:12" ht="12.75">
      <c r="A99" s="231" t="s">
        <v>369</v>
      </c>
      <c r="B99" s="232"/>
      <c r="C99" s="232"/>
      <c r="D99" s="229"/>
      <c r="E99" s="230"/>
      <c r="F99" s="10">
        <v>91</v>
      </c>
      <c r="G99" s="79">
        <v>9606916</v>
      </c>
      <c r="H99" s="83">
        <v>58991088</v>
      </c>
      <c r="I99" s="84">
        <v>68598004</v>
      </c>
      <c r="J99" s="79">
        <v>9688670</v>
      </c>
      <c r="K99" s="83">
        <v>60358225</v>
      </c>
      <c r="L99" s="84">
        <f t="shared" si="1"/>
        <v>70046895</v>
      </c>
    </row>
    <row r="100" spans="1:12" ht="12.75">
      <c r="A100" s="231" t="s">
        <v>180</v>
      </c>
      <c r="B100" s="232"/>
      <c r="C100" s="232"/>
      <c r="D100" s="229"/>
      <c r="E100" s="230"/>
      <c r="F100" s="10">
        <v>92</v>
      </c>
      <c r="G100" s="85">
        <v>1924060577</v>
      </c>
      <c r="H100" s="86">
        <v>4309035501</v>
      </c>
      <c r="I100" s="84">
        <v>6233096078</v>
      </c>
      <c r="J100" s="85">
        <f>SUM(J101:J106)</f>
        <v>1993964411</v>
      </c>
      <c r="K100" s="86">
        <f>SUM(K101:K106)</f>
        <v>4770303013</v>
      </c>
      <c r="L100" s="84">
        <f t="shared" si="1"/>
        <v>6764267424</v>
      </c>
    </row>
    <row r="101" spans="1:12" ht="12.75">
      <c r="A101" s="228" t="s">
        <v>233</v>
      </c>
      <c r="B101" s="229"/>
      <c r="C101" s="229"/>
      <c r="D101" s="229"/>
      <c r="E101" s="230"/>
      <c r="F101" s="10">
        <v>93</v>
      </c>
      <c r="G101" s="79">
        <v>3986675</v>
      </c>
      <c r="H101" s="83">
        <v>1173196945</v>
      </c>
      <c r="I101" s="84">
        <v>1177183620</v>
      </c>
      <c r="J101" s="79">
        <v>3377620</v>
      </c>
      <c r="K101" s="83">
        <v>1387231743</v>
      </c>
      <c r="L101" s="84">
        <f t="shared" si="1"/>
        <v>1390609363</v>
      </c>
    </row>
    <row r="102" spans="1:12" ht="12.75">
      <c r="A102" s="228" t="s">
        <v>234</v>
      </c>
      <c r="B102" s="229"/>
      <c r="C102" s="229"/>
      <c r="D102" s="229"/>
      <c r="E102" s="230"/>
      <c r="F102" s="10">
        <v>94</v>
      </c>
      <c r="G102" s="79">
        <v>1877152130</v>
      </c>
      <c r="H102" s="83"/>
      <c r="I102" s="84">
        <v>1877152130</v>
      </c>
      <c r="J102" s="79">
        <v>1922831920</v>
      </c>
      <c r="K102" s="83"/>
      <c r="L102" s="84">
        <f t="shared" si="1"/>
        <v>1922831920</v>
      </c>
    </row>
    <row r="103" spans="1:12" ht="12.75">
      <c r="A103" s="228" t="s">
        <v>235</v>
      </c>
      <c r="B103" s="229"/>
      <c r="C103" s="229"/>
      <c r="D103" s="229"/>
      <c r="E103" s="230"/>
      <c r="F103" s="10">
        <v>95</v>
      </c>
      <c r="G103" s="79">
        <v>42921772</v>
      </c>
      <c r="H103" s="83">
        <v>3074104217</v>
      </c>
      <c r="I103" s="84">
        <v>3117025989</v>
      </c>
      <c r="J103" s="79">
        <v>67754871</v>
      </c>
      <c r="K103" s="83">
        <v>3325046873</v>
      </c>
      <c r="L103" s="84">
        <f t="shared" si="1"/>
        <v>3392801744</v>
      </c>
    </row>
    <row r="104" spans="1:12" ht="23.25" customHeight="1">
      <c r="A104" s="228" t="s">
        <v>195</v>
      </c>
      <c r="B104" s="229"/>
      <c r="C104" s="229"/>
      <c r="D104" s="229"/>
      <c r="E104" s="230"/>
      <c r="F104" s="10">
        <v>96</v>
      </c>
      <c r="G104" s="79"/>
      <c r="H104" s="83">
        <v>5977339</v>
      </c>
      <c r="I104" s="84">
        <v>5977339</v>
      </c>
      <c r="J104" s="79"/>
      <c r="K104" s="83">
        <v>5767397</v>
      </c>
      <c r="L104" s="84">
        <f t="shared" si="1"/>
        <v>5767397</v>
      </c>
    </row>
    <row r="105" spans="1:12" ht="12.75">
      <c r="A105" s="228" t="s">
        <v>288</v>
      </c>
      <c r="B105" s="229"/>
      <c r="C105" s="229"/>
      <c r="D105" s="229"/>
      <c r="E105" s="230"/>
      <c r="F105" s="10">
        <v>97</v>
      </c>
      <c r="G105" s="79"/>
      <c r="H105" s="83"/>
      <c r="I105" s="84"/>
      <c r="J105" s="79"/>
      <c r="K105" s="83"/>
      <c r="L105" s="84">
        <f t="shared" si="1"/>
        <v>0</v>
      </c>
    </row>
    <row r="106" spans="1:12" ht="12.75">
      <c r="A106" s="228" t="s">
        <v>289</v>
      </c>
      <c r="B106" s="229"/>
      <c r="C106" s="229"/>
      <c r="D106" s="229"/>
      <c r="E106" s="230"/>
      <c r="F106" s="10">
        <v>98</v>
      </c>
      <c r="G106" s="79"/>
      <c r="H106" s="83">
        <v>55757000</v>
      </c>
      <c r="I106" s="84">
        <v>55757000</v>
      </c>
      <c r="J106" s="79"/>
      <c r="K106" s="83">
        <v>52257000</v>
      </c>
      <c r="L106" s="84">
        <f t="shared" si="1"/>
        <v>52257000</v>
      </c>
    </row>
    <row r="107" spans="1:12" ht="37.5" customHeight="1">
      <c r="A107" s="231" t="s">
        <v>290</v>
      </c>
      <c r="B107" s="232"/>
      <c r="C107" s="232"/>
      <c r="D107" s="229"/>
      <c r="E107" s="230"/>
      <c r="F107" s="10">
        <v>99</v>
      </c>
      <c r="G107" s="79">
        <v>22374967</v>
      </c>
      <c r="H107" s="83"/>
      <c r="I107" s="84">
        <v>22374967</v>
      </c>
      <c r="J107" s="79">
        <v>17733255</v>
      </c>
      <c r="K107" s="83"/>
      <c r="L107" s="84">
        <f t="shared" si="1"/>
        <v>17733255</v>
      </c>
    </row>
    <row r="108" spans="1:12" ht="12.75">
      <c r="A108" s="231" t="s">
        <v>181</v>
      </c>
      <c r="B108" s="232"/>
      <c r="C108" s="232"/>
      <c r="D108" s="229"/>
      <c r="E108" s="230"/>
      <c r="F108" s="10">
        <v>100</v>
      </c>
      <c r="G108" s="85">
        <v>2647001</v>
      </c>
      <c r="H108" s="86">
        <v>85216786</v>
      </c>
      <c r="I108" s="84">
        <v>87863787</v>
      </c>
      <c r="J108" s="85">
        <f>SUM(J109:J110)</f>
        <v>6299919</v>
      </c>
      <c r="K108" s="86">
        <f>SUM(K109:K110)</f>
        <v>141558381</v>
      </c>
      <c r="L108" s="84">
        <f t="shared" si="1"/>
        <v>147858300</v>
      </c>
    </row>
    <row r="109" spans="1:12" ht="12.75">
      <c r="A109" s="228" t="s">
        <v>236</v>
      </c>
      <c r="B109" s="229"/>
      <c r="C109" s="229"/>
      <c r="D109" s="229"/>
      <c r="E109" s="230"/>
      <c r="F109" s="10">
        <v>101</v>
      </c>
      <c r="G109" s="79">
        <v>2647001</v>
      </c>
      <c r="H109" s="83">
        <v>78382881</v>
      </c>
      <c r="I109" s="84">
        <v>81029882</v>
      </c>
      <c r="J109" s="79">
        <v>6299919</v>
      </c>
      <c r="K109" s="83">
        <v>101267663</v>
      </c>
      <c r="L109" s="84">
        <f t="shared" si="1"/>
        <v>107567582</v>
      </c>
    </row>
    <row r="110" spans="1:12" ht="12.75">
      <c r="A110" s="228" t="s">
        <v>237</v>
      </c>
      <c r="B110" s="229"/>
      <c r="C110" s="229"/>
      <c r="D110" s="229"/>
      <c r="E110" s="230"/>
      <c r="F110" s="10">
        <v>102</v>
      </c>
      <c r="G110" s="79"/>
      <c r="H110" s="83">
        <v>6833905</v>
      </c>
      <c r="I110" s="84">
        <v>6833905</v>
      </c>
      <c r="J110" s="79"/>
      <c r="K110" s="83">
        <v>40290718</v>
      </c>
      <c r="L110" s="84">
        <f t="shared" si="1"/>
        <v>40290718</v>
      </c>
    </row>
    <row r="111" spans="1:12" ht="12.75">
      <c r="A111" s="231" t="s">
        <v>182</v>
      </c>
      <c r="B111" s="232"/>
      <c r="C111" s="232"/>
      <c r="D111" s="229"/>
      <c r="E111" s="230"/>
      <c r="F111" s="10">
        <v>103</v>
      </c>
      <c r="G111" s="85"/>
      <c r="H111" s="86">
        <v>129438669</v>
      </c>
      <c r="I111" s="84">
        <v>129438669</v>
      </c>
      <c r="J111" s="85">
        <f>SUM(J112:J113)</f>
        <v>1023858</v>
      </c>
      <c r="K111" s="86">
        <f>SUM(K112:K113)</f>
        <v>136776969</v>
      </c>
      <c r="L111" s="84">
        <f t="shared" si="1"/>
        <v>137800827</v>
      </c>
    </row>
    <row r="112" spans="1:12" ht="12.75">
      <c r="A112" s="228" t="s">
        <v>238</v>
      </c>
      <c r="B112" s="229"/>
      <c r="C112" s="229"/>
      <c r="D112" s="229"/>
      <c r="E112" s="230"/>
      <c r="F112" s="10">
        <v>104</v>
      </c>
      <c r="G112" s="79"/>
      <c r="H112" s="83">
        <v>123685469</v>
      </c>
      <c r="I112" s="84">
        <v>123685469</v>
      </c>
      <c r="J112" s="79"/>
      <c r="K112" s="83">
        <v>122729885</v>
      </c>
      <c r="L112" s="84">
        <f t="shared" si="1"/>
        <v>122729885</v>
      </c>
    </row>
    <row r="113" spans="1:12" ht="12.75">
      <c r="A113" s="228" t="s">
        <v>239</v>
      </c>
      <c r="B113" s="229"/>
      <c r="C113" s="229"/>
      <c r="D113" s="229"/>
      <c r="E113" s="230"/>
      <c r="F113" s="10">
        <v>105</v>
      </c>
      <c r="G113" s="79"/>
      <c r="H113" s="83">
        <v>5753200</v>
      </c>
      <c r="I113" s="84">
        <v>5753200</v>
      </c>
      <c r="J113" s="79">
        <v>1023858</v>
      </c>
      <c r="K113" s="83">
        <v>14047084</v>
      </c>
      <c r="L113" s="84">
        <f t="shared" si="1"/>
        <v>15070942</v>
      </c>
    </row>
    <row r="114" spans="1:12" ht="12.75">
      <c r="A114" s="231" t="s">
        <v>291</v>
      </c>
      <c r="B114" s="232"/>
      <c r="C114" s="232"/>
      <c r="D114" s="229"/>
      <c r="E114" s="230"/>
      <c r="F114" s="10">
        <v>106</v>
      </c>
      <c r="G114" s="79"/>
      <c r="H114" s="83"/>
      <c r="I114" s="84"/>
      <c r="J114" s="79"/>
      <c r="K114" s="83"/>
      <c r="L114" s="84">
        <f t="shared" si="1"/>
        <v>0</v>
      </c>
    </row>
    <row r="115" spans="1:12" ht="12.75">
      <c r="A115" s="231" t="s">
        <v>183</v>
      </c>
      <c r="B115" s="232"/>
      <c r="C115" s="232"/>
      <c r="D115" s="229"/>
      <c r="E115" s="230"/>
      <c r="F115" s="10">
        <v>107</v>
      </c>
      <c r="G115" s="85">
        <v>144963</v>
      </c>
      <c r="H115" s="86">
        <v>161061626</v>
      </c>
      <c r="I115" s="84">
        <v>161206589</v>
      </c>
      <c r="J115" s="85">
        <f>SUM(J116:J118)</f>
        <v>70407</v>
      </c>
      <c r="K115" s="86">
        <f>SUM(K116:K118)</f>
        <v>97187913</v>
      </c>
      <c r="L115" s="84">
        <f t="shared" si="1"/>
        <v>97258320</v>
      </c>
    </row>
    <row r="116" spans="1:12" ht="12.75">
      <c r="A116" s="228" t="s">
        <v>221</v>
      </c>
      <c r="B116" s="229"/>
      <c r="C116" s="229"/>
      <c r="D116" s="229"/>
      <c r="E116" s="230"/>
      <c r="F116" s="10">
        <v>108</v>
      </c>
      <c r="G116" s="79"/>
      <c r="H116" s="83">
        <v>146314014</v>
      </c>
      <c r="I116" s="84">
        <v>146314014</v>
      </c>
      <c r="J116" s="79"/>
      <c r="K116" s="83">
        <v>94215934</v>
      </c>
      <c r="L116" s="84">
        <f t="shared" si="1"/>
        <v>94215934</v>
      </c>
    </row>
    <row r="117" spans="1:12" ht="12.75">
      <c r="A117" s="228" t="s">
        <v>222</v>
      </c>
      <c r="B117" s="229"/>
      <c r="C117" s="229"/>
      <c r="D117" s="229"/>
      <c r="E117" s="230"/>
      <c r="F117" s="10">
        <v>109</v>
      </c>
      <c r="G117" s="79"/>
      <c r="H117" s="83"/>
      <c r="I117" s="84"/>
      <c r="J117" s="79"/>
      <c r="K117" s="83"/>
      <c r="L117" s="84">
        <f t="shared" si="1"/>
        <v>0</v>
      </c>
    </row>
    <row r="118" spans="1:12" ht="12.75">
      <c r="A118" s="228" t="s">
        <v>223</v>
      </c>
      <c r="B118" s="229"/>
      <c r="C118" s="229"/>
      <c r="D118" s="229"/>
      <c r="E118" s="230"/>
      <c r="F118" s="10">
        <v>110</v>
      </c>
      <c r="G118" s="79">
        <v>144963</v>
      </c>
      <c r="H118" s="83">
        <v>14747612</v>
      </c>
      <c r="I118" s="84">
        <v>14892575</v>
      </c>
      <c r="J118" s="79">
        <v>70407</v>
      </c>
      <c r="K118" s="83">
        <v>2971979</v>
      </c>
      <c r="L118" s="84">
        <f t="shared" si="1"/>
        <v>3042386</v>
      </c>
    </row>
    <row r="119" spans="1:12" ht="12.75">
      <c r="A119" s="231" t="s">
        <v>184</v>
      </c>
      <c r="B119" s="232"/>
      <c r="C119" s="232"/>
      <c r="D119" s="229"/>
      <c r="E119" s="230"/>
      <c r="F119" s="10">
        <v>111</v>
      </c>
      <c r="G119" s="85">
        <v>45013731</v>
      </c>
      <c r="H119" s="86">
        <v>258456232</v>
      </c>
      <c r="I119" s="84">
        <v>303469963</v>
      </c>
      <c r="J119" s="85">
        <f>SUM(J120:J123)</f>
        <v>47616267</v>
      </c>
      <c r="K119" s="86">
        <f>SUM(K120:K123)</f>
        <v>311941547</v>
      </c>
      <c r="L119" s="84">
        <f t="shared" si="1"/>
        <v>359557814</v>
      </c>
    </row>
    <row r="120" spans="1:12" ht="12.75">
      <c r="A120" s="228" t="s">
        <v>224</v>
      </c>
      <c r="B120" s="229"/>
      <c r="C120" s="229"/>
      <c r="D120" s="229"/>
      <c r="E120" s="230"/>
      <c r="F120" s="10">
        <v>112</v>
      </c>
      <c r="G120" s="79">
        <v>974033</v>
      </c>
      <c r="H120" s="83">
        <v>109025151</v>
      </c>
      <c r="I120" s="84">
        <v>109999184</v>
      </c>
      <c r="J120" s="79">
        <v>2330755</v>
      </c>
      <c r="K120" s="83">
        <v>124383798</v>
      </c>
      <c r="L120" s="84">
        <f t="shared" si="1"/>
        <v>126714553</v>
      </c>
    </row>
    <row r="121" spans="1:12" ht="12.75">
      <c r="A121" s="228" t="s">
        <v>225</v>
      </c>
      <c r="B121" s="229"/>
      <c r="C121" s="229"/>
      <c r="D121" s="229"/>
      <c r="E121" s="230"/>
      <c r="F121" s="10">
        <v>113</v>
      </c>
      <c r="G121" s="79">
        <v>1665</v>
      </c>
      <c r="H121" s="83">
        <v>38334150</v>
      </c>
      <c r="I121" s="84">
        <v>38335815</v>
      </c>
      <c r="J121" s="79">
        <v>546</v>
      </c>
      <c r="K121" s="83">
        <v>70752472</v>
      </c>
      <c r="L121" s="84">
        <f t="shared" si="1"/>
        <v>70753018</v>
      </c>
    </row>
    <row r="122" spans="1:12" ht="12.75">
      <c r="A122" s="228" t="s">
        <v>226</v>
      </c>
      <c r="B122" s="229"/>
      <c r="C122" s="229"/>
      <c r="D122" s="229"/>
      <c r="E122" s="230"/>
      <c r="F122" s="10">
        <v>114</v>
      </c>
      <c r="G122" s="79"/>
      <c r="H122" s="83"/>
      <c r="I122" s="84"/>
      <c r="J122" s="79"/>
      <c r="K122" s="83"/>
      <c r="L122" s="84">
        <f t="shared" si="1"/>
        <v>0</v>
      </c>
    </row>
    <row r="123" spans="1:12" ht="12.75">
      <c r="A123" s="228" t="s">
        <v>227</v>
      </c>
      <c r="B123" s="229"/>
      <c r="C123" s="229"/>
      <c r="D123" s="229"/>
      <c r="E123" s="230"/>
      <c r="F123" s="10">
        <v>115</v>
      </c>
      <c r="G123" s="79">
        <v>44038033</v>
      </c>
      <c r="H123" s="83">
        <v>111096931</v>
      </c>
      <c r="I123" s="84">
        <v>155134964</v>
      </c>
      <c r="J123" s="79">
        <v>45284966</v>
      </c>
      <c r="K123" s="83">
        <v>116805277</v>
      </c>
      <c r="L123" s="84">
        <f t="shared" si="1"/>
        <v>162090243</v>
      </c>
    </row>
    <row r="124" spans="1:12" ht="26.25" customHeight="1">
      <c r="A124" s="231" t="s">
        <v>185</v>
      </c>
      <c r="B124" s="232"/>
      <c r="C124" s="232"/>
      <c r="D124" s="229"/>
      <c r="E124" s="230"/>
      <c r="F124" s="10">
        <v>116</v>
      </c>
      <c r="G124" s="85">
        <v>42132517</v>
      </c>
      <c r="H124" s="86">
        <v>20599823</v>
      </c>
      <c r="I124" s="84">
        <v>62732340</v>
      </c>
      <c r="J124" s="85">
        <f>SUM(J125:J126)</f>
        <v>38481131</v>
      </c>
      <c r="K124" s="86">
        <f>SUM(K125:K126)</f>
        <v>32549181</v>
      </c>
      <c r="L124" s="84">
        <f t="shared" si="1"/>
        <v>71030312</v>
      </c>
    </row>
    <row r="125" spans="1:12" ht="12.75">
      <c r="A125" s="228" t="s">
        <v>228</v>
      </c>
      <c r="B125" s="229"/>
      <c r="C125" s="229"/>
      <c r="D125" s="229"/>
      <c r="E125" s="230"/>
      <c r="F125" s="10">
        <v>117</v>
      </c>
      <c r="G125" s="79"/>
      <c r="H125" s="83"/>
      <c r="I125" s="84"/>
      <c r="J125" s="79"/>
      <c r="K125" s="83"/>
      <c r="L125" s="84">
        <f t="shared" si="1"/>
        <v>0</v>
      </c>
    </row>
    <row r="126" spans="1:12" ht="12.75">
      <c r="A126" s="228" t="s">
        <v>229</v>
      </c>
      <c r="B126" s="229"/>
      <c r="C126" s="229"/>
      <c r="D126" s="229"/>
      <c r="E126" s="230"/>
      <c r="F126" s="10">
        <v>118</v>
      </c>
      <c r="G126" s="79">
        <v>42132517</v>
      </c>
      <c r="H126" s="83">
        <v>20599823</v>
      </c>
      <c r="I126" s="84">
        <v>62732340</v>
      </c>
      <c r="J126" s="79">
        <v>38481131</v>
      </c>
      <c r="K126" s="83">
        <v>32549181</v>
      </c>
      <c r="L126" s="84">
        <f t="shared" si="1"/>
        <v>71030312</v>
      </c>
    </row>
    <row r="127" spans="1:12" ht="12.75">
      <c r="A127" s="231" t="s">
        <v>186</v>
      </c>
      <c r="B127" s="232"/>
      <c r="C127" s="232"/>
      <c r="D127" s="229"/>
      <c r="E127" s="230"/>
      <c r="F127" s="10">
        <v>119</v>
      </c>
      <c r="G127" s="85">
        <v>2187678244</v>
      </c>
      <c r="H127" s="86">
        <v>6816397094</v>
      </c>
      <c r="I127" s="84">
        <v>9004075338</v>
      </c>
      <c r="J127" s="85">
        <f>J79+J99+J100+J107+J108+J111+J114+J115+J119+J124</f>
        <v>2232474386</v>
      </c>
      <c r="K127" s="86">
        <f>K79+K99+K100+K107+K108+K111+K114+K115+K119+K124</f>
        <v>7343323530</v>
      </c>
      <c r="L127" s="84">
        <f t="shared" si="1"/>
        <v>9575797916</v>
      </c>
    </row>
    <row r="128" spans="1:12" ht="12.75">
      <c r="A128" s="233" t="s">
        <v>33</v>
      </c>
      <c r="B128" s="234"/>
      <c r="C128" s="234"/>
      <c r="D128" s="235"/>
      <c r="E128" s="242"/>
      <c r="F128" s="12">
        <v>120</v>
      </c>
      <c r="G128" s="87"/>
      <c r="H128" s="88">
        <v>704570820</v>
      </c>
      <c r="I128" s="89">
        <v>704570820</v>
      </c>
      <c r="J128" s="87"/>
      <c r="K128" s="88">
        <v>648303057</v>
      </c>
      <c r="L128" s="89">
        <f t="shared" si="1"/>
        <v>648303057</v>
      </c>
    </row>
    <row r="129" spans="1:12" ht="12.75">
      <c r="A129" s="243" t="s">
        <v>362</v>
      </c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5"/>
    </row>
    <row r="130" spans="1:12" ht="12.75">
      <c r="A130" s="217" t="s">
        <v>55</v>
      </c>
      <c r="B130" s="219"/>
      <c r="C130" s="219"/>
      <c r="D130" s="219"/>
      <c r="E130" s="219"/>
      <c r="F130" s="9">
        <v>121</v>
      </c>
      <c r="G130" s="55">
        <v>151304488</v>
      </c>
      <c r="H130" s="56">
        <v>1852588457</v>
      </c>
      <c r="I130" s="57">
        <v>2003892945</v>
      </c>
      <c r="J130" s="55">
        <f>SUM(J131:J132)</f>
        <v>127285138</v>
      </c>
      <c r="K130" s="56">
        <f>SUM(K131:K132)</f>
        <v>1853006526</v>
      </c>
      <c r="L130" s="57">
        <f>J130+K130</f>
        <v>1980291664</v>
      </c>
    </row>
    <row r="131" spans="1:12" ht="12.75">
      <c r="A131" s="231" t="s">
        <v>97</v>
      </c>
      <c r="B131" s="232"/>
      <c r="C131" s="232"/>
      <c r="D131" s="232"/>
      <c r="E131" s="240"/>
      <c r="F131" s="10">
        <v>122</v>
      </c>
      <c r="G131" s="5">
        <v>141697572</v>
      </c>
      <c r="H131" s="6">
        <v>1793597369</v>
      </c>
      <c r="I131" s="58">
        <v>1935294941</v>
      </c>
      <c r="J131" s="5">
        <f>J79</f>
        <v>117596468</v>
      </c>
      <c r="K131" s="5">
        <f>K79</f>
        <v>1792648301</v>
      </c>
      <c r="L131" s="58">
        <f>J131+K131</f>
        <v>1910244769</v>
      </c>
    </row>
    <row r="132" spans="1:12" ht="12.75">
      <c r="A132" s="233" t="s">
        <v>98</v>
      </c>
      <c r="B132" s="234"/>
      <c r="C132" s="234"/>
      <c r="D132" s="234"/>
      <c r="E132" s="241"/>
      <c r="F132" s="11">
        <v>123</v>
      </c>
      <c r="G132" s="7">
        <v>9606916</v>
      </c>
      <c r="H132" s="8">
        <v>58991088</v>
      </c>
      <c r="I132" s="59">
        <v>68598004</v>
      </c>
      <c r="J132" s="7">
        <f>J99</f>
        <v>9688670</v>
      </c>
      <c r="K132" s="7">
        <f>K99</f>
        <v>60358225</v>
      </c>
      <c r="L132" s="59">
        <f>J132+K132</f>
        <v>70046895</v>
      </c>
    </row>
    <row r="133" spans="1:12" ht="12.75">
      <c r="A133" s="21" t="s">
        <v>363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38">
        <f aca="true" t="shared" si="2" ref="G135:L135">G76-G127</f>
        <v>0</v>
      </c>
      <c r="H135" s="138">
        <f t="shared" si="2"/>
        <v>0</v>
      </c>
      <c r="I135" s="138">
        <f t="shared" si="2"/>
        <v>0</v>
      </c>
      <c r="J135" s="138">
        <f t="shared" si="2"/>
        <v>0</v>
      </c>
      <c r="K135" s="138">
        <f t="shared" si="2"/>
        <v>0</v>
      </c>
      <c r="L135" s="138">
        <f t="shared" si="2"/>
        <v>0</v>
      </c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8:I98 G95:I95">
    <cfRule type="cellIs" priority="3" dxfId="0" operator="greaterThan" stopIfTrue="1">
      <formula>0</formula>
    </cfRule>
  </conditionalFormatting>
  <conditionalFormatting sqref="J98:L98 J95:L95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J79:J80 J84 J93 J95" formula="1"/>
    <ignoredError sqref="J100 J98 J96 J85 L14" formula="1" formulaRange="1"/>
    <ignoredError sqref="A129:L129 A128:F128 J128 A130:F130 J130:L130 K96 K100 K85 L12 L40:L68 L69:L77 L81:L113 L128 L116:L127 L28:L37 L24:L27 L15:L22 L13 L23" formulaRange="1"/>
    <ignoredError sqref="J131:K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G7" sqref="G7:L99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46" t="s">
        <v>366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12.75">
      <c r="A2" s="225" t="s">
        <v>416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2.75">
      <c r="A3" s="22"/>
      <c r="B3" s="23"/>
      <c r="C3" s="23"/>
      <c r="D3" s="37"/>
      <c r="E3" s="37"/>
      <c r="F3" s="37"/>
      <c r="G3" s="37"/>
      <c r="H3" s="37"/>
      <c r="I3" s="13"/>
      <c r="J3" s="13"/>
      <c r="K3" s="247" t="s">
        <v>58</v>
      </c>
      <c r="L3" s="247"/>
    </row>
    <row r="4" spans="1:12" ht="12.75" customHeight="1">
      <c r="A4" s="221" t="s">
        <v>2</v>
      </c>
      <c r="B4" s="222"/>
      <c r="C4" s="222"/>
      <c r="D4" s="222"/>
      <c r="E4" s="222"/>
      <c r="F4" s="221" t="s">
        <v>219</v>
      </c>
      <c r="G4" s="221" t="s">
        <v>364</v>
      </c>
      <c r="H4" s="222"/>
      <c r="I4" s="222"/>
      <c r="J4" s="221" t="s">
        <v>365</v>
      </c>
      <c r="K4" s="222"/>
      <c r="L4" s="222"/>
    </row>
    <row r="5" spans="1:12" ht="12.75">
      <c r="A5" s="222"/>
      <c r="B5" s="222"/>
      <c r="C5" s="222"/>
      <c r="D5" s="222"/>
      <c r="E5" s="222"/>
      <c r="F5" s="222"/>
      <c r="G5" s="60" t="s">
        <v>352</v>
      </c>
      <c r="H5" s="60" t="s">
        <v>353</v>
      </c>
      <c r="I5" s="60" t="s">
        <v>354</v>
      </c>
      <c r="J5" s="60" t="s">
        <v>352</v>
      </c>
      <c r="K5" s="60" t="s">
        <v>353</v>
      </c>
      <c r="L5" s="60" t="s">
        <v>354</v>
      </c>
    </row>
    <row r="6" spans="1:12" ht="12.75">
      <c r="A6" s="221">
        <v>1</v>
      </c>
      <c r="B6" s="221"/>
      <c r="C6" s="221"/>
      <c r="D6" s="221"/>
      <c r="E6" s="221"/>
      <c r="F6" s="61">
        <v>2</v>
      </c>
      <c r="G6" s="61">
        <v>3</v>
      </c>
      <c r="H6" s="61">
        <v>4</v>
      </c>
      <c r="I6" s="61" t="s">
        <v>56</v>
      </c>
      <c r="J6" s="61">
        <v>6</v>
      </c>
      <c r="K6" s="61">
        <v>7</v>
      </c>
      <c r="L6" s="61" t="s">
        <v>57</v>
      </c>
    </row>
    <row r="7" spans="1:12" ht="12.75">
      <c r="A7" s="217" t="s">
        <v>99</v>
      </c>
      <c r="B7" s="219"/>
      <c r="C7" s="219"/>
      <c r="D7" s="219"/>
      <c r="E7" s="220"/>
      <c r="F7" s="9">
        <v>124</v>
      </c>
      <c r="G7" s="80">
        <v>91327109.75</v>
      </c>
      <c r="H7" s="81">
        <v>679263440.0899999</v>
      </c>
      <c r="I7" s="82">
        <v>770590549.8399999</v>
      </c>
      <c r="J7" s="80">
        <v>92301757.72000003</v>
      </c>
      <c r="K7" s="81">
        <v>633506480.0899997</v>
      </c>
      <c r="L7" s="82">
        <v>725808237.8099997</v>
      </c>
    </row>
    <row r="8" spans="1:12" ht="12.75">
      <c r="A8" s="228" t="s">
        <v>196</v>
      </c>
      <c r="B8" s="229"/>
      <c r="C8" s="229"/>
      <c r="D8" s="229"/>
      <c r="E8" s="230"/>
      <c r="F8" s="10">
        <v>125</v>
      </c>
      <c r="G8" s="79">
        <v>91137838.13999999</v>
      </c>
      <c r="H8" s="83">
        <v>538252242.7000003</v>
      </c>
      <c r="I8" s="84">
        <v>629390080.8400003</v>
      </c>
      <c r="J8" s="79">
        <v>92137464.17000002</v>
      </c>
      <c r="K8" s="83">
        <v>556628860.5699999</v>
      </c>
      <c r="L8" s="84">
        <v>648766324.7400002</v>
      </c>
    </row>
    <row r="9" spans="1:12" ht="12.75">
      <c r="A9" s="228" t="s">
        <v>197</v>
      </c>
      <c r="B9" s="229"/>
      <c r="C9" s="229"/>
      <c r="D9" s="229"/>
      <c r="E9" s="230"/>
      <c r="F9" s="10">
        <v>126</v>
      </c>
      <c r="G9" s="79">
        <v>0</v>
      </c>
      <c r="H9" s="83">
        <v>1083214.0699999998</v>
      </c>
      <c r="I9" s="84">
        <v>1083214.0699999998</v>
      </c>
      <c r="J9" s="79">
        <v>0</v>
      </c>
      <c r="K9" s="83">
        <v>-0.15000000002328306</v>
      </c>
      <c r="L9" s="84">
        <v>-0.15000000002328306</v>
      </c>
    </row>
    <row r="10" spans="1:12" ht="25.5" customHeight="1">
      <c r="A10" s="228" t="s">
        <v>198</v>
      </c>
      <c r="B10" s="229"/>
      <c r="C10" s="229"/>
      <c r="D10" s="229"/>
      <c r="E10" s="230"/>
      <c r="F10" s="10">
        <v>127</v>
      </c>
      <c r="G10" s="79">
        <v>0</v>
      </c>
      <c r="H10" s="83">
        <v>-3159651.329999998</v>
      </c>
      <c r="I10" s="84">
        <v>-3159651.329999998</v>
      </c>
      <c r="J10" s="79">
        <v>0</v>
      </c>
      <c r="K10" s="83">
        <v>-6103763.230000004</v>
      </c>
      <c r="L10" s="84">
        <v>-6103763.230000004</v>
      </c>
    </row>
    <row r="11" spans="1:12" ht="12.75">
      <c r="A11" s="228" t="s">
        <v>199</v>
      </c>
      <c r="B11" s="229"/>
      <c r="C11" s="229"/>
      <c r="D11" s="229"/>
      <c r="E11" s="230"/>
      <c r="F11" s="10">
        <v>128</v>
      </c>
      <c r="G11" s="79">
        <v>-529.1999999999998</v>
      </c>
      <c r="H11" s="83">
        <v>-61125753.93000001</v>
      </c>
      <c r="I11" s="84">
        <v>-61126283.13000001</v>
      </c>
      <c r="J11" s="79">
        <v>-19115.679999999993</v>
      </c>
      <c r="K11" s="83">
        <v>-66550750.47</v>
      </c>
      <c r="L11" s="84">
        <v>-66569866.150000006</v>
      </c>
    </row>
    <row r="12" spans="1:12" ht="12.75">
      <c r="A12" s="228" t="s">
        <v>200</v>
      </c>
      <c r="B12" s="229"/>
      <c r="C12" s="229"/>
      <c r="D12" s="229"/>
      <c r="E12" s="230"/>
      <c r="F12" s="10">
        <v>129</v>
      </c>
      <c r="G12" s="79">
        <v>0</v>
      </c>
      <c r="H12" s="83">
        <v>-1077534.1099999994</v>
      </c>
      <c r="I12" s="84">
        <v>-1077534.1099999994</v>
      </c>
      <c r="J12" s="79">
        <v>0</v>
      </c>
      <c r="K12" s="83">
        <v>17054.680000000168</v>
      </c>
      <c r="L12" s="84">
        <v>17054.680000000168</v>
      </c>
    </row>
    <row r="13" spans="1:12" ht="12.75">
      <c r="A13" s="228" t="s">
        <v>201</v>
      </c>
      <c r="B13" s="229"/>
      <c r="C13" s="229"/>
      <c r="D13" s="229"/>
      <c r="E13" s="230"/>
      <c r="F13" s="10">
        <v>130</v>
      </c>
      <c r="G13" s="79">
        <v>189800.80999999994</v>
      </c>
      <c r="H13" s="83">
        <v>245964183.78</v>
      </c>
      <c r="I13" s="84">
        <v>246153984.59</v>
      </c>
      <c r="J13" s="79">
        <v>169961.5</v>
      </c>
      <c r="K13" s="83">
        <v>201109671.67000002</v>
      </c>
      <c r="L13" s="84">
        <v>201279633.17000002</v>
      </c>
    </row>
    <row r="14" spans="1:12" ht="12.75">
      <c r="A14" s="228" t="s">
        <v>202</v>
      </c>
      <c r="B14" s="229"/>
      <c r="C14" s="229"/>
      <c r="D14" s="229"/>
      <c r="E14" s="230"/>
      <c r="F14" s="10">
        <v>131</v>
      </c>
      <c r="G14" s="79">
        <v>0</v>
      </c>
      <c r="H14" s="83">
        <v>-63725299.28</v>
      </c>
      <c r="I14" s="84">
        <v>-63725299.28</v>
      </c>
      <c r="J14" s="79">
        <v>13447.73</v>
      </c>
      <c r="K14" s="83">
        <v>-51594592.980000004</v>
      </c>
      <c r="L14" s="84">
        <v>-51581145.25000001</v>
      </c>
    </row>
    <row r="15" spans="1:12" ht="12.75">
      <c r="A15" s="228" t="s">
        <v>240</v>
      </c>
      <c r="B15" s="229"/>
      <c r="C15" s="229"/>
      <c r="D15" s="229"/>
      <c r="E15" s="230"/>
      <c r="F15" s="10">
        <v>132</v>
      </c>
      <c r="G15" s="79">
        <v>0</v>
      </c>
      <c r="H15" s="83">
        <v>23052038.19</v>
      </c>
      <c r="I15" s="84">
        <v>23052038.19</v>
      </c>
      <c r="J15" s="79">
        <v>0</v>
      </c>
      <c r="K15" s="83">
        <v>0</v>
      </c>
      <c r="L15" s="84">
        <v>0</v>
      </c>
    </row>
    <row r="16" spans="1:12" ht="24.75" customHeight="1">
      <c r="A16" s="231" t="s">
        <v>100</v>
      </c>
      <c r="B16" s="229"/>
      <c r="C16" s="229"/>
      <c r="D16" s="229"/>
      <c r="E16" s="230"/>
      <c r="F16" s="10">
        <v>133</v>
      </c>
      <c r="G16" s="85">
        <v>29029052.449999996</v>
      </c>
      <c r="H16" s="86">
        <v>48679947.20999999</v>
      </c>
      <c r="I16" s="84">
        <v>77708999.66</v>
      </c>
      <c r="J16" s="85">
        <v>42618194.190000005</v>
      </c>
      <c r="K16" s="86">
        <v>79832060.57999998</v>
      </c>
      <c r="L16" s="84">
        <v>122450254.77000001</v>
      </c>
    </row>
    <row r="17" spans="1:12" ht="27" customHeight="1">
      <c r="A17" s="228" t="s">
        <v>402</v>
      </c>
      <c r="B17" s="229"/>
      <c r="C17" s="229"/>
      <c r="D17" s="229"/>
      <c r="E17" s="230"/>
      <c r="F17" s="10">
        <v>134</v>
      </c>
      <c r="G17" s="79">
        <v>0</v>
      </c>
      <c r="H17" s="83">
        <v>486284.6499999999</v>
      </c>
      <c r="I17" s="84">
        <v>486284.6499999999</v>
      </c>
      <c r="J17" s="79">
        <v>0</v>
      </c>
      <c r="K17" s="83">
        <v>28697</v>
      </c>
      <c r="L17" s="84">
        <v>28697</v>
      </c>
    </row>
    <row r="18" spans="1:12" ht="26.25" customHeight="1">
      <c r="A18" s="228" t="s">
        <v>204</v>
      </c>
      <c r="B18" s="229"/>
      <c r="C18" s="229"/>
      <c r="D18" s="229"/>
      <c r="E18" s="230"/>
      <c r="F18" s="10">
        <v>135</v>
      </c>
      <c r="G18" s="85">
        <v>3349.3199999999997</v>
      </c>
      <c r="H18" s="86">
        <v>1650936.1899999995</v>
      </c>
      <c r="I18" s="84">
        <v>1654285.5099999995</v>
      </c>
      <c r="J18" s="85">
        <v>766.69</v>
      </c>
      <c r="K18" s="86">
        <v>4355964.68</v>
      </c>
      <c r="L18" s="84">
        <v>4356731.37</v>
      </c>
    </row>
    <row r="19" spans="1:12" ht="12.75">
      <c r="A19" s="228" t="s">
        <v>241</v>
      </c>
      <c r="B19" s="229"/>
      <c r="C19" s="229"/>
      <c r="D19" s="229"/>
      <c r="E19" s="230"/>
      <c r="F19" s="10">
        <v>136</v>
      </c>
      <c r="G19" s="79">
        <v>3349.3199999999997</v>
      </c>
      <c r="H19" s="83">
        <v>1650936.8200000003</v>
      </c>
      <c r="I19" s="84">
        <v>1654286.1400000004</v>
      </c>
      <c r="J19" s="79">
        <v>766.69</v>
      </c>
      <c r="K19" s="83">
        <v>1863996.9300000002</v>
      </c>
      <c r="L19" s="84">
        <v>1864763.6200000006</v>
      </c>
    </row>
    <row r="20" spans="1:12" ht="24" customHeight="1">
      <c r="A20" s="228" t="s">
        <v>54</v>
      </c>
      <c r="B20" s="229"/>
      <c r="C20" s="229"/>
      <c r="D20" s="229"/>
      <c r="E20" s="230"/>
      <c r="F20" s="10">
        <v>137</v>
      </c>
      <c r="G20" s="79">
        <v>0</v>
      </c>
      <c r="H20" s="83">
        <v>-0.27000000001862645</v>
      </c>
      <c r="I20" s="84">
        <v>-0.27000000001862645</v>
      </c>
      <c r="J20" s="79">
        <v>0</v>
      </c>
      <c r="K20" s="83">
        <v>2511967.75</v>
      </c>
      <c r="L20" s="84">
        <v>2511967.75</v>
      </c>
    </row>
    <row r="21" spans="1:12" ht="12.75">
      <c r="A21" s="228" t="s">
        <v>242</v>
      </c>
      <c r="B21" s="229"/>
      <c r="C21" s="229"/>
      <c r="D21" s="229"/>
      <c r="E21" s="230"/>
      <c r="F21" s="10">
        <v>138</v>
      </c>
      <c r="G21" s="79">
        <v>0</v>
      </c>
      <c r="H21" s="83">
        <v>-0.35999999998603016</v>
      </c>
      <c r="I21" s="84">
        <v>-0.35999999998603016</v>
      </c>
      <c r="J21" s="79">
        <v>0</v>
      </c>
      <c r="K21" s="83">
        <v>-20000</v>
      </c>
      <c r="L21" s="84">
        <v>-20000</v>
      </c>
    </row>
    <row r="22" spans="1:12" ht="12.75">
      <c r="A22" s="228" t="s">
        <v>243</v>
      </c>
      <c r="B22" s="229"/>
      <c r="C22" s="229"/>
      <c r="D22" s="229"/>
      <c r="E22" s="230"/>
      <c r="F22" s="10">
        <v>139</v>
      </c>
      <c r="G22" s="79">
        <v>26672440.42</v>
      </c>
      <c r="H22" s="83">
        <v>40530876.599999994</v>
      </c>
      <c r="I22" s="84">
        <v>67203317.02</v>
      </c>
      <c r="J22" s="79">
        <v>27701942.39</v>
      </c>
      <c r="K22" s="83">
        <v>48453241.86</v>
      </c>
      <c r="L22" s="84">
        <v>76155184.25</v>
      </c>
    </row>
    <row r="23" spans="1:12" ht="24" customHeight="1">
      <c r="A23" s="228" t="s">
        <v>268</v>
      </c>
      <c r="B23" s="229"/>
      <c r="C23" s="229"/>
      <c r="D23" s="229"/>
      <c r="E23" s="230"/>
      <c r="F23" s="10">
        <v>140</v>
      </c>
      <c r="G23" s="79">
        <v>1289133</v>
      </c>
      <c r="H23" s="83">
        <v>2494265.35</v>
      </c>
      <c r="I23" s="84">
        <v>3783398.35</v>
      </c>
      <c r="J23" s="79">
        <v>-317870.5</v>
      </c>
      <c r="K23" s="83">
        <v>3233138.12</v>
      </c>
      <c r="L23" s="84">
        <v>2915267.62</v>
      </c>
    </row>
    <row r="24" spans="1:12" ht="23.25" customHeight="1">
      <c r="A24" s="228" t="s">
        <v>101</v>
      </c>
      <c r="B24" s="229"/>
      <c r="C24" s="229"/>
      <c r="D24" s="229"/>
      <c r="E24" s="230"/>
      <c r="F24" s="10">
        <v>141</v>
      </c>
      <c r="G24" s="85">
        <v>1053559.31</v>
      </c>
      <c r="H24" s="86">
        <v>1738416.58</v>
      </c>
      <c r="I24" s="84">
        <v>2791975.89</v>
      </c>
      <c r="J24" s="137">
        <v>1145157.4699999997</v>
      </c>
      <c r="K24" s="86">
        <v>2443192.56</v>
      </c>
      <c r="L24" s="84">
        <v>3588350.03</v>
      </c>
    </row>
    <row r="25" spans="1:12" ht="12.75">
      <c r="A25" s="228" t="s">
        <v>244</v>
      </c>
      <c r="B25" s="229"/>
      <c r="C25" s="229"/>
      <c r="D25" s="229"/>
      <c r="E25" s="230"/>
      <c r="F25" s="10">
        <v>142</v>
      </c>
      <c r="G25" s="79">
        <v>1053559.31</v>
      </c>
      <c r="H25" s="83">
        <v>1738416.9499999997</v>
      </c>
      <c r="I25" s="84">
        <v>2791976.26</v>
      </c>
      <c r="J25" s="79">
        <v>1142420.6600000001</v>
      </c>
      <c r="K25" s="83">
        <v>1313956.2399999998</v>
      </c>
      <c r="L25" s="84">
        <v>2456376.8999999994</v>
      </c>
    </row>
    <row r="26" spans="1:12" ht="12.75">
      <c r="A26" s="228" t="s">
        <v>245</v>
      </c>
      <c r="B26" s="229"/>
      <c r="C26" s="229"/>
      <c r="D26" s="229"/>
      <c r="E26" s="230"/>
      <c r="F26" s="10">
        <v>143</v>
      </c>
      <c r="G26" s="79">
        <v>0</v>
      </c>
      <c r="H26" s="83">
        <v>-0.3700000001117587</v>
      </c>
      <c r="I26" s="84">
        <v>-0.3700000001117587</v>
      </c>
      <c r="J26" s="79">
        <v>0</v>
      </c>
      <c r="K26" s="83">
        <v>1129236.32</v>
      </c>
      <c r="L26" s="84">
        <v>1129236.32</v>
      </c>
    </row>
    <row r="27" spans="1:12" ht="12.75">
      <c r="A27" s="228" t="s">
        <v>7</v>
      </c>
      <c r="B27" s="229"/>
      <c r="C27" s="229"/>
      <c r="D27" s="229"/>
      <c r="E27" s="230"/>
      <c r="F27" s="10">
        <v>144</v>
      </c>
      <c r="G27" s="79">
        <v>0</v>
      </c>
      <c r="H27" s="83">
        <v>0</v>
      </c>
      <c r="I27" s="84">
        <v>0</v>
      </c>
      <c r="J27" s="79">
        <v>2736.810000000056</v>
      </c>
      <c r="K27" s="83">
        <v>0</v>
      </c>
      <c r="L27" s="84">
        <v>2736.810000000056</v>
      </c>
    </row>
    <row r="28" spans="1:12" ht="12.75">
      <c r="A28" s="228" t="s">
        <v>8</v>
      </c>
      <c r="B28" s="229"/>
      <c r="C28" s="229"/>
      <c r="D28" s="229"/>
      <c r="E28" s="230"/>
      <c r="F28" s="10">
        <v>145</v>
      </c>
      <c r="G28" s="79">
        <v>0</v>
      </c>
      <c r="H28" s="83">
        <v>0</v>
      </c>
      <c r="I28" s="84">
        <v>0</v>
      </c>
      <c r="J28" s="79">
        <v>14074843.8</v>
      </c>
      <c r="K28" s="83">
        <v>2422228.1</v>
      </c>
      <c r="L28" s="84">
        <v>16497071.9</v>
      </c>
    </row>
    <row r="29" spans="1:12" ht="12.75">
      <c r="A29" s="228" t="s">
        <v>9</v>
      </c>
      <c r="B29" s="229"/>
      <c r="C29" s="229"/>
      <c r="D29" s="229"/>
      <c r="E29" s="230"/>
      <c r="F29" s="10">
        <v>146</v>
      </c>
      <c r="G29" s="79">
        <v>10570.400000000373</v>
      </c>
      <c r="H29" s="83">
        <v>1779167.8399999999</v>
      </c>
      <c r="I29" s="84">
        <v>1789738.2400000002</v>
      </c>
      <c r="J29" s="79">
        <v>13354.339999999997</v>
      </c>
      <c r="K29" s="83">
        <v>18895598.259999998</v>
      </c>
      <c r="L29" s="84">
        <v>18908952.599999994</v>
      </c>
    </row>
    <row r="30" spans="1:12" ht="12.75">
      <c r="A30" s="231" t="s">
        <v>10</v>
      </c>
      <c r="B30" s="229"/>
      <c r="C30" s="229"/>
      <c r="D30" s="229"/>
      <c r="E30" s="230"/>
      <c r="F30" s="10">
        <v>147</v>
      </c>
      <c r="G30" s="79">
        <v>13436</v>
      </c>
      <c r="H30" s="83">
        <v>10725532.760000002</v>
      </c>
      <c r="I30" s="84">
        <v>10738968.760000002</v>
      </c>
      <c r="J30" s="79">
        <v>18187.730000000003</v>
      </c>
      <c r="K30" s="83">
        <v>11050585.030000001</v>
      </c>
      <c r="L30" s="84">
        <v>11068772.760000002</v>
      </c>
    </row>
    <row r="31" spans="1:12" ht="15" customHeight="1">
      <c r="A31" s="231" t="s">
        <v>11</v>
      </c>
      <c r="B31" s="229"/>
      <c r="C31" s="229"/>
      <c r="D31" s="229"/>
      <c r="E31" s="230"/>
      <c r="F31" s="10">
        <v>148</v>
      </c>
      <c r="G31" s="79">
        <v>642685</v>
      </c>
      <c r="H31" s="83">
        <v>9302045.170000002</v>
      </c>
      <c r="I31" s="84">
        <v>9944730.170000002</v>
      </c>
      <c r="J31" s="79">
        <v>-19688.95000000001</v>
      </c>
      <c r="K31" s="83">
        <v>3785316.669999999</v>
      </c>
      <c r="L31" s="84">
        <v>3765627.719999998</v>
      </c>
    </row>
    <row r="32" spans="1:12" ht="12.75">
      <c r="A32" s="231" t="s">
        <v>12</v>
      </c>
      <c r="B32" s="229"/>
      <c r="C32" s="229"/>
      <c r="D32" s="229"/>
      <c r="E32" s="230"/>
      <c r="F32" s="10">
        <v>149</v>
      </c>
      <c r="G32" s="79">
        <v>129254.17</v>
      </c>
      <c r="H32" s="83">
        <v>56607801.379999995</v>
      </c>
      <c r="I32" s="84">
        <v>56737055.55</v>
      </c>
      <c r="J32" s="79">
        <v>62099.95000000001</v>
      </c>
      <c r="K32" s="83">
        <v>45984395.49000001</v>
      </c>
      <c r="L32" s="84">
        <v>46046495.44</v>
      </c>
    </row>
    <row r="33" spans="1:12" ht="12.75">
      <c r="A33" s="231" t="s">
        <v>102</v>
      </c>
      <c r="B33" s="229"/>
      <c r="C33" s="229"/>
      <c r="D33" s="229"/>
      <c r="E33" s="230"/>
      <c r="F33" s="10">
        <v>150</v>
      </c>
      <c r="G33" s="85">
        <v>-62419713.61</v>
      </c>
      <c r="H33" s="86">
        <v>-406859909.32000005</v>
      </c>
      <c r="I33" s="84">
        <v>-469279622.93000007</v>
      </c>
      <c r="J33" s="85">
        <v>-78223659.91999999</v>
      </c>
      <c r="K33" s="86">
        <v>-402541428.77</v>
      </c>
      <c r="L33" s="84">
        <v>-480765088.69000006</v>
      </c>
    </row>
    <row r="34" spans="1:12" ht="12.75">
      <c r="A34" s="228" t="s">
        <v>103</v>
      </c>
      <c r="B34" s="229"/>
      <c r="C34" s="229"/>
      <c r="D34" s="229"/>
      <c r="E34" s="230"/>
      <c r="F34" s="10">
        <v>151</v>
      </c>
      <c r="G34" s="85">
        <v>-44469970.34</v>
      </c>
      <c r="H34" s="86">
        <v>-379685546.4000001</v>
      </c>
      <c r="I34" s="84">
        <v>-424155516.7400001</v>
      </c>
      <c r="J34" s="137">
        <v>-49495944.370000005</v>
      </c>
      <c r="K34" s="86">
        <v>-332426716.59000003</v>
      </c>
      <c r="L34" s="84">
        <v>-381922660.96000016</v>
      </c>
    </row>
    <row r="35" spans="1:12" ht="12.75">
      <c r="A35" s="228" t="s">
        <v>13</v>
      </c>
      <c r="B35" s="229"/>
      <c r="C35" s="229"/>
      <c r="D35" s="229"/>
      <c r="E35" s="230"/>
      <c r="F35" s="10">
        <v>152</v>
      </c>
      <c r="G35" s="79">
        <v>-44469970.34</v>
      </c>
      <c r="H35" s="83">
        <v>-400638865.01</v>
      </c>
      <c r="I35" s="84">
        <v>-445108835.35</v>
      </c>
      <c r="J35" s="79">
        <v>-49495944.370000005</v>
      </c>
      <c r="K35" s="83">
        <v>-354907054.15</v>
      </c>
      <c r="L35" s="84">
        <v>-404402998.52</v>
      </c>
    </row>
    <row r="36" spans="1:12" ht="12.75">
      <c r="A36" s="228" t="s">
        <v>14</v>
      </c>
      <c r="B36" s="229"/>
      <c r="C36" s="229"/>
      <c r="D36" s="229"/>
      <c r="E36" s="230"/>
      <c r="F36" s="10">
        <v>153</v>
      </c>
      <c r="G36" s="79">
        <v>0</v>
      </c>
      <c r="H36" s="83">
        <v>-80.79999999998836</v>
      </c>
      <c r="I36" s="84">
        <v>-80.79999999998836</v>
      </c>
      <c r="J36" s="79">
        <v>0</v>
      </c>
      <c r="K36" s="83">
        <v>120.88</v>
      </c>
      <c r="L36" s="84">
        <v>120.88</v>
      </c>
    </row>
    <row r="37" spans="1:12" ht="12.75">
      <c r="A37" s="228" t="s">
        <v>15</v>
      </c>
      <c r="B37" s="229"/>
      <c r="C37" s="229"/>
      <c r="D37" s="229"/>
      <c r="E37" s="230"/>
      <c r="F37" s="10">
        <v>154</v>
      </c>
      <c r="G37" s="79">
        <v>0</v>
      </c>
      <c r="H37" s="83">
        <v>20953399.409999996</v>
      </c>
      <c r="I37" s="84">
        <v>20953399.409999996</v>
      </c>
      <c r="J37" s="79">
        <v>0</v>
      </c>
      <c r="K37" s="83">
        <v>22480216.68</v>
      </c>
      <c r="L37" s="84">
        <v>22480216.68</v>
      </c>
    </row>
    <row r="38" spans="1:12" ht="12.75">
      <c r="A38" s="228" t="s">
        <v>104</v>
      </c>
      <c r="B38" s="229"/>
      <c r="C38" s="229"/>
      <c r="D38" s="229"/>
      <c r="E38" s="230"/>
      <c r="F38" s="10">
        <v>155</v>
      </c>
      <c r="G38" s="85">
        <v>-17949743.27</v>
      </c>
      <c r="H38" s="86">
        <v>-27174362.92</v>
      </c>
      <c r="I38" s="84">
        <v>-45124106.19</v>
      </c>
      <c r="J38" s="85">
        <v>-28727715.55</v>
      </c>
      <c r="K38" s="86">
        <v>-70114712.17999998</v>
      </c>
      <c r="L38" s="84">
        <v>-98842427.72999997</v>
      </c>
    </row>
    <row r="39" spans="1:12" ht="12.75">
      <c r="A39" s="228" t="s">
        <v>16</v>
      </c>
      <c r="B39" s="229"/>
      <c r="C39" s="229"/>
      <c r="D39" s="229"/>
      <c r="E39" s="230"/>
      <c r="F39" s="10">
        <v>156</v>
      </c>
      <c r="G39" s="79">
        <v>-17949743.27</v>
      </c>
      <c r="H39" s="83">
        <v>-35249910.6</v>
      </c>
      <c r="I39" s="84">
        <v>-53199653.870000005</v>
      </c>
      <c r="J39" s="79">
        <v>-28727715.55</v>
      </c>
      <c r="K39" s="83">
        <v>-125637618.39999999</v>
      </c>
      <c r="L39" s="84">
        <v>-154365333.95000002</v>
      </c>
    </row>
    <row r="40" spans="1:12" ht="12.75">
      <c r="A40" s="228" t="s">
        <v>17</v>
      </c>
      <c r="B40" s="229"/>
      <c r="C40" s="229"/>
      <c r="D40" s="229"/>
      <c r="E40" s="230"/>
      <c r="F40" s="10">
        <v>157</v>
      </c>
      <c r="G40" s="79">
        <v>0</v>
      </c>
      <c r="H40" s="83">
        <v>0</v>
      </c>
      <c r="I40" s="84">
        <v>0</v>
      </c>
      <c r="J40" s="79">
        <v>0</v>
      </c>
      <c r="K40" s="83">
        <v>0</v>
      </c>
      <c r="L40" s="84">
        <v>0</v>
      </c>
    </row>
    <row r="41" spans="1:12" ht="12.75">
      <c r="A41" s="228" t="s">
        <v>18</v>
      </c>
      <c r="B41" s="229"/>
      <c r="C41" s="229"/>
      <c r="D41" s="229"/>
      <c r="E41" s="230"/>
      <c r="F41" s="10">
        <v>158</v>
      </c>
      <c r="G41" s="79">
        <v>0</v>
      </c>
      <c r="H41" s="83">
        <v>8075547.68</v>
      </c>
      <c r="I41" s="84">
        <v>8075547.68</v>
      </c>
      <c r="J41" s="79">
        <v>0</v>
      </c>
      <c r="K41" s="83">
        <v>55522906.22000001</v>
      </c>
      <c r="L41" s="84">
        <v>55522906.22000001</v>
      </c>
    </row>
    <row r="42" spans="1:12" ht="26.25" customHeight="1">
      <c r="A42" s="231" t="s">
        <v>403</v>
      </c>
      <c r="B42" s="229"/>
      <c r="C42" s="229"/>
      <c r="D42" s="229"/>
      <c r="E42" s="230"/>
      <c r="F42" s="10">
        <v>159</v>
      </c>
      <c r="G42" s="85">
        <v>-30908142.480000004</v>
      </c>
      <c r="H42" s="86">
        <v>0</v>
      </c>
      <c r="I42" s="84">
        <v>-30908142.480000004</v>
      </c>
      <c r="J42" s="85">
        <v>-23402098.939999998</v>
      </c>
      <c r="K42" s="86">
        <v>0</v>
      </c>
      <c r="L42" s="84">
        <v>-23402098.939999998</v>
      </c>
    </row>
    <row r="43" spans="1:12" ht="16.5" customHeight="1">
      <c r="A43" s="228" t="s">
        <v>106</v>
      </c>
      <c r="B43" s="229"/>
      <c r="C43" s="229"/>
      <c r="D43" s="229"/>
      <c r="E43" s="230"/>
      <c r="F43" s="10">
        <v>160</v>
      </c>
      <c r="G43" s="85">
        <v>-30908142.480000004</v>
      </c>
      <c r="H43" s="86">
        <v>0</v>
      </c>
      <c r="I43" s="84">
        <v>-30908142.480000004</v>
      </c>
      <c r="J43" s="85">
        <v>-23402098.939999998</v>
      </c>
      <c r="K43" s="86">
        <v>0</v>
      </c>
      <c r="L43" s="84">
        <v>-23402098.939999998</v>
      </c>
    </row>
    <row r="44" spans="1:12" ht="12.75">
      <c r="A44" s="228" t="s">
        <v>19</v>
      </c>
      <c r="B44" s="229"/>
      <c r="C44" s="229"/>
      <c r="D44" s="229"/>
      <c r="E44" s="230"/>
      <c r="F44" s="10">
        <v>161</v>
      </c>
      <c r="G44" s="79">
        <v>-30903842.88000001</v>
      </c>
      <c r="H44" s="83">
        <v>0</v>
      </c>
      <c r="I44" s="84">
        <v>-30903842.88000001</v>
      </c>
      <c r="J44" s="79">
        <v>-23399491.65</v>
      </c>
      <c r="K44" s="83">
        <v>0</v>
      </c>
      <c r="L44" s="84">
        <v>-23399491.65</v>
      </c>
    </row>
    <row r="45" spans="1:12" ht="12.75">
      <c r="A45" s="228" t="s">
        <v>20</v>
      </c>
      <c r="B45" s="229"/>
      <c r="C45" s="229"/>
      <c r="D45" s="229"/>
      <c r="E45" s="230"/>
      <c r="F45" s="10">
        <v>162</v>
      </c>
      <c r="G45" s="79">
        <v>-4299.6</v>
      </c>
      <c r="H45" s="83">
        <v>0</v>
      </c>
      <c r="I45" s="84">
        <v>-4299.6</v>
      </c>
      <c r="J45" s="79">
        <v>-2607.2899999999936</v>
      </c>
      <c r="K45" s="83">
        <v>0</v>
      </c>
      <c r="L45" s="84">
        <v>-2607.2899999999936</v>
      </c>
    </row>
    <row r="46" spans="1:12" ht="24.75" customHeight="1">
      <c r="A46" s="228" t="s">
        <v>107</v>
      </c>
      <c r="B46" s="229"/>
      <c r="C46" s="229"/>
      <c r="D46" s="229"/>
      <c r="E46" s="230"/>
      <c r="F46" s="10">
        <v>163</v>
      </c>
      <c r="G46" s="85">
        <v>0</v>
      </c>
      <c r="H46" s="86">
        <v>0</v>
      </c>
      <c r="I46" s="84">
        <v>0</v>
      </c>
      <c r="J46" s="85">
        <v>0</v>
      </c>
      <c r="K46" s="86">
        <v>0</v>
      </c>
      <c r="L46" s="84">
        <v>0</v>
      </c>
    </row>
    <row r="47" spans="1:12" ht="12.75">
      <c r="A47" s="228" t="s">
        <v>21</v>
      </c>
      <c r="B47" s="229"/>
      <c r="C47" s="229"/>
      <c r="D47" s="229"/>
      <c r="E47" s="230"/>
      <c r="F47" s="10">
        <v>164</v>
      </c>
      <c r="G47" s="79">
        <v>0</v>
      </c>
      <c r="H47" s="83">
        <v>0</v>
      </c>
      <c r="I47" s="84">
        <v>0</v>
      </c>
      <c r="J47" s="79">
        <v>0</v>
      </c>
      <c r="K47" s="83">
        <v>0</v>
      </c>
      <c r="L47" s="84">
        <v>0</v>
      </c>
    </row>
    <row r="48" spans="1:12" ht="12.75">
      <c r="A48" s="228" t="s">
        <v>22</v>
      </c>
      <c r="B48" s="229"/>
      <c r="C48" s="229"/>
      <c r="D48" s="229"/>
      <c r="E48" s="230"/>
      <c r="F48" s="10">
        <v>165</v>
      </c>
      <c r="G48" s="79">
        <v>0</v>
      </c>
      <c r="H48" s="83">
        <v>0</v>
      </c>
      <c r="I48" s="84">
        <v>0</v>
      </c>
      <c r="J48" s="79">
        <v>0</v>
      </c>
      <c r="K48" s="83">
        <v>0</v>
      </c>
      <c r="L48" s="84">
        <v>0</v>
      </c>
    </row>
    <row r="49" spans="1:12" ht="12.75">
      <c r="A49" s="228" t="s">
        <v>23</v>
      </c>
      <c r="B49" s="229"/>
      <c r="C49" s="229"/>
      <c r="D49" s="229"/>
      <c r="E49" s="230"/>
      <c r="F49" s="10">
        <v>166</v>
      </c>
      <c r="G49" s="79">
        <v>0</v>
      </c>
      <c r="H49" s="83">
        <v>0</v>
      </c>
      <c r="I49" s="84">
        <v>0</v>
      </c>
      <c r="J49" s="79">
        <v>0</v>
      </c>
      <c r="K49" s="83">
        <v>0</v>
      </c>
      <c r="L49" s="84">
        <v>0</v>
      </c>
    </row>
    <row r="50" spans="1:12" ht="36" customHeight="1">
      <c r="A50" s="231" t="s">
        <v>404</v>
      </c>
      <c r="B50" s="229"/>
      <c r="C50" s="229"/>
      <c r="D50" s="229"/>
      <c r="E50" s="230"/>
      <c r="F50" s="10">
        <v>167</v>
      </c>
      <c r="G50" s="85">
        <v>786575</v>
      </c>
      <c r="H50" s="86">
        <v>0</v>
      </c>
      <c r="I50" s="84">
        <v>786575</v>
      </c>
      <c r="J50" s="85">
        <v>875102.8500000001</v>
      </c>
      <c r="K50" s="86">
        <v>0</v>
      </c>
      <c r="L50" s="84">
        <v>875102.8500000001</v>
      </c>
    </row>
    <row r="51" spans="1:12" ht="12.75">
      <c r="A51" s="228" t="s">
        <v>24</v>
      </c>
      <c r="B51" s="229"/>
      <c r="C51" s="229"/>
      <c r="D51" s="229"/>
      <c r="E51" s="230"/>
      <c r="F51" s="10">
        <v>168</v>
      </c>
      <c r="G51" s="79">
        <v>786575</v>
      </c>
      <c r="H51" s="83">
        <v>0</v>
      </c>
      <c r="I51" s="84">
        <v>786575</v>
      </c>
      <c r="J51" s="79">
        <v>875102.8500000001</v>
      </c>
      <c r="K51" s="83">
        <v>0</v>
      </c>
      <c r="L51" s="84">
        <v>875102.8500000001</v>
      </c>
    </row>
    <row r="52" spans="1:12" ht="12.75">
      <c r="A52" s="228" t="s">
        <v>25</v>
      </c>
      <c r="B52" s="229"/>
      <c r="C52" s="229"/>
      <c r="D52" s="229"/>
      <c r="E52" s="230"/>
      <c r="F52" s="10">
        <v>169</v>
      </c>
      <c r="G52" s="79">
        <v>0</v>
      </c>
      <c r="H52" s="83">
        <v>0</v>
      </c>
      <c r="I52" s="84">
        <v>0</v>
      </c>
      <c r="J52" s="79">
        <v>0</v>
      </c>
      <c r="K52" s="83">
        <v>0</v>
      </c>
      <c r="L52" s="84">
        <v>0</v>
      </c>
    </row>
    <row r="53" spans="1:12" ht="12.75">
      <c r="A53" s="228" t="s">
        <v>26</v>
      </c>
      <c r="B53" s="229"/>
      <c r="C53" s="229"/>
      <c r="D53" s="229"/>
      <c r="E53" s="230"/>
      <c r="F53" s="10">
        <v>170</v>
      </c>
      <c r="G53" s="79">
        <v>0</v>
      </c>
      <c r="H53" s="83">
        <v>0</v>
      </c>
      <c r="I53" s="84">
        <v>0</v>
      </c>
      <c r="J53" s="79">
        <v>0</v>
      </c>
      <c r="K53" s="83">
        <v>0</v>
      </c>
      <c r="L53" s="84">
        <v>0</v>
      </c>
    </row>
    <row r="54" spans="1:12" ht="24.75" customHeight="1">
      <c r="A54" s="231" t="s">
        <v>405</v>
      </c>
      <c r="B54" s="229"/>
      <c r="C54" s="229"/>
      <c r="D54" s="229"/>
      <c r="E54" s="230"/>
      <c r="F54" s="10">
        <v>171</v>
      </c>
      <c r="G54" s="85">
        <v>0</v>
      </c>
      <c r="H54" s="86">
        <v>-59992.060000000056</v>
      </c>
      <c r="I54" s="84">
        <v>-59992.060000000056</v>
      </c>
      <c r="J54" s="85">
        <v>0</v>
      </c>
      <c r="K54" s="86">
        <v>-1290459.8599999999</v>
      </c>
      <c r="L54" s="84">
        <v>-1290459.8599999999</v>
      </c>
    </row>
    <row r="55" spans="1:12" ht="12.75">
      <c r="A55" s="228" t="s">
        <v>27</v>
      </c>
      <c r="B55" s="229"/>
      <c r="C55" s="229"/>
      <c r="D55" s="229"/>
      <c r="E55" s="230"/>
      <c r="F55" s="10">
        <v>172</v>
      </c>
      <c r="G55" s="79">
        <v>0</v>
      </c>
      <c r="H55" s="83">
        <v>-15840.78999999992</v>
      </c>
      <c r="I55" s="84">
        <v>-15840.78999999992</v>
      </c>
      <c r="J55" s="79">
        <v>0</v>
      </c>
      <c r="K55" s="83">
        <v>-1080544.18</v>
      </c>
      <c r="L55" s="84">
        <v>-1080544.18</v>
      </c>
    </row>
    <row r="56" spans="1:12" ht="12.75">
      <c r="A56" s="228" t="s">
        <v>28</v>
      </c>
      <c r="B56" s="229"/>
      <c r="C56" s="229"/>
      <c r="D56" s="229"/>
      <c r="E56" s="230"/>
      <c r="F56" s="10">
        <v>173</v>
      </c>
      <c r="G56" s="79">
        <v>0</v>
      </c>
      <c r="H56" s="83">
        <v>-44151.27000000002</v>
      </c>
      <c r="I56" s="84">
        <v>-44151.27000000002</v>
      </c>
      <c r="J56" s="79">
        <v>0</v>
      </c>
      <c r="K56" s="83">
        <v>-209915.68</v>
      </c>
      <c r="L56" s="84">
        <v>-209915.68</v>
      </c>
    </row>
    <row r="57" spans="1:12" ht="24.75" customHeight="1">
      <c r="A57" s="231" t="s">
        <v>108</v>
      </c>
      <c r="B57" s="229"/>
      <c r="C57" s="229"/>
      <c r="D57" s="229"/>
      <c r="E57" s="230"/>
      <c r="F57" s="10">
        <v>174</v>
      </c>
      <c r="G57" s="85">
        <v>-29322749.11</v>
      </c>
      <c r="H57" s="86">
        <v>-248692969.57000017</v>
      </c>
      <c r="I57" s="84">
        <v>-278015718.6800002</v>
      </c>
      <c r="J57" s="85">
        <v>-27048375.769999996</v>
      </c>
      <c r="K57" s="86">
        <v>-233333130.57999998</v>
      </c>
      <c r="L57" s="84">
        <v>-260381506.3499999</v>
      </c>
    </row>
    <row r="58" spans="1:12" ht="12.75">
      <c r="A58" s="228" t="s">
        <v>109</v>
      </c>
      <c r="B58" s="229"/>
      <c r="C58" s="229"/>
      <c r="D58" s="229"/>
      <c r="E58" s="230"/>
      <c r="F58" s="10">
        <v>175</v>
      </c>
      <c r="G58" s="85">
        <v>-8304041.339999996</v>
      </c>
      <c r="H58" s="86">
        <v>-71722005.76999998</v>
      </c>
      <c r="I58" s="84">
        <v>-80026047.10999998</v>
      </c>
      <c r="J58" s="85">
        <v>-8512445.16</v>
      </c>
      <c r="K58" s="86">
        <v>-75173435.52000003</v>
      </c>
      <c r="L58" s="84">
        <v>-83685880.68000004</v>
      </c>
    </row>
    <row r="59" spans="1:12" ht="12.75">
      <c r="A59" s="228" t="s">
        <v>29</v>
      </c>
      <c r="B59" s="229"/>
      <c r="C59" s="229"/>
      <c r="D59" s="229"/>
      <c r="E59" s="230"/>
      <c r="F59" s="10">
        <v>176</v>
      </c>
      <c r="G59" s="79">
        <v>-5844958.499999998</v>
      </c>
      <c r="H59" s="83">
        <v>-38524991.260000005</v>
      </c>
      <c r="I59" s="84">
        <v>-44369949.760000005</v>
      </c>
      <c r="J59" s="79">
        <v>-6417747.120000001</v>
      </c>
      <c r="K59" s="83">
        <v>-45619406.64999999</v>
      </c>
      <c r="L59" s="84">
        <v>-52037153.769999996</v>
      </c>
    </row>
    <row r="60" spans="1:12" ht="12.75">
      <c r="A60" s="228" t="s">
        <v>30</v>
      </c>
      <c r="B60" s="229"/>
      <c r="C60" s="229"/>
      <c r="D60" s="229"/>
      <c r="E60" s="230"/>
      <c r="F60" s="10">
        <v>177</v>
      </c>
      <c r="G60" s="79">
        <v>-2459082.839999999</v>
      </c>
      <c r="H60" s="83">
        <v>-33790301.69999999</v>
      </c>
      <c r="I60" s="84">
        <v>-36249384.539999984</v>
      </c>
      <c r="J60" s="79">
        <v>-2094698.04</v>
      </c>
      <c r="K60" s="83">
        <v>-33408174.21</v>
      </c>
      <c r="L60" s="84">
        <v>-35502872.25000001</v>
      </c>
    </row>
    <row r="61" spans="1:12" ht="12.75">
      <c r="A61" s="228" t="s">
        <v>31</v>
      </c>
      <c r="B61" s="229"/>
      <c r="C61" s="229"/>
      <c r="D61" s="229"/>
      <c r="E61" s="230"/>
      <c r="F61" s="10">
        <v>178</v>
      </c>
      <c r="G61" s="79">
        <v>0</v>
      </c>
      <c r="H61" s="83">
        <v>593287.1900000004</v>
      </c>
      <c r="I61" s="84">
        <v>593287.1900000004</v>
      </c>
      <c r="J61" s="79">
        <v>0</v>
      </c>
      <c r="K61" s="83">
        <v>3854145.34</v>
      </c>
      <c r="L61" s="84">
        <v>3854145.34</v>
      </c>
    </row>
    <row r="62" spans="1:12" ht="15" customHeight="1">
      <c r="A62" s="228" t="s">
        <v>110</v>
      </c>
      <c r="B62" s="229"/>
      <c r="C62" s="229"/>
      <c r="D62" s="229"/>
      <c r="E62" s="230"/>
      <c r="F62" s="10">
        <v>179</v>
      </c>
      <c r="G62" s="85">
        <v>-21018707.769999996</v>
      </c>
      <c r="H62" s="86">
        <v>-176970963.80000007</v>
      </c>
      <c r="I62" s="84">
        <v>-197989671.57000005</v>
      </c>
      <c r="J62" s="85">
        <v>-18535930.61</v>
      </c>
      <c r="K62" s="86">
        <v>-158159695.05999994</v>
      </c>
      <c r="L62" s="84">
        <v>-176695625.66999996</v>
      </c>
    </row>
    <row r="63" spans="1:12" ht="12.75">
      <c r="A63" s="228" t="s">
        <v>32</v>
      </c>
      <c r="B63" s="229"/>
      <c r="C63" s="229"/>
      <c r="D63" s="229"/>
      <c r="E63" s="230"/>
      <c r="F63" s="10">
        <v>180</v>
      </c>
      <c r="G63" s="79">
        <v>-468940.95999999996</v>
      </c>
      <c r="H63" s="83">
        <v>-13501087.370000001</v>
      </c>
      <c r="I63" s="84">
        <v>-13970028.330000002</v>
      </c>
      <c r="J63" s="79">
        <v>-466470.54999999993</v>
      </c>
      <c r="K63" s="83">
        <v>-13563377.73</v>
      </c>
      <c r="L63" s="84">
        <v>-14029848.279999997</v>
      </c>
    </row>
    <row r="64" spans="1:12" ht="12.75">
      <c r="A64" s="228" t="s">
        <v>47</v>
      </c>
      <c r="B64" s="229"/>
      <c r="C64" s="229"/>
      <c r="D64" s="229"/>
      <c r="E64" s="230"/>
      <c r="F64" s="10">
        <v>181</v>
      </c>
      <c r="G64" s="79">
        <v>-10922188.66</v>
      </c>
      <c r="H64" s="83">
        <v>-102295015.65</v>
      </c>
      <c r="I64" s="84">
        <v>-113217204.31</v>
      </c>
      <c r="J64" s="79">
        <v>-11057015.43</v>
      </c>
      <c r="K64" s="83">
        <v>-97475365.34</v>
      </c>
      <c r="L64" s="84">
        <v>-108532380.76999998</v>
      </c>
    </row>
    <row r="65" spans="1:12" ht="12.75">
      <c r="A65" s="228" t="s">
        <v>48</v>
      </c>
      <c r="B65" s="229"/>
      <c r="C65" s="229"/>
      <c r="D65" s="229"/>
      <c r="E65" s="230"/>
      <c r="F65" s="10">
        <v>182</v>
      </c>
      <c r="G65" s="79">
        <v>-9627578.15</v>
      </c>
      <c r="H65" s="83">
        <v>-61174860.78</v>
      </c>
      <c r="I65" s="84">
        <v>-70802438.93</v>
      </c>
      <c r="J65" s="79">
        <v>-7012444.630000001</v>
      </c>
      <c r="K65" s="83">
        <v>-47120951.99000001</v>
      </c>
      <c r="L65" s="84">
        <v>-54133396.620000035</v>
      </c>
    </row>
    <row r="66" spans="1:12" ht="12.75">
      <c r="A66" s="231" t="s">
        <v>111</v>
      </c>
      <c r="B66" s="229"/>
      <c r="C66" s="229"/>
      <c r="D66" s="229"/>
      <c r="E66" s="230"/>
      <c r="F66" s="10">
        <v>183</v>
      </c>
      <c r="G66" s="85">
        <v>2270225.49</v>
      </c>
      <c r="H66" s="86">
        <v>-19570845.65</v>
      </c>
      <c r="I66" s="84">
        <v>-17300620.159999996</v>
      </c>
      <c r="J66" s="85">
        <v>-5285676.2</v>
      </c>
      <c r="K66" s="86">
        <v>-12903285.579999998</v>
      </c>
      <c r="L66" s="84">
        <v>-18188961.78</v>
      </c>
    </row>
    <row r="67" spans="1:12" ht="24.75" customHeight="1">
      <c r="A67" s="228" t="s">
        <v>406</v>
      </c>
      <c r="B67" s="229"/>
      <c r="C67" s="229"/>
      <c r="D67" s="229"/>
      <c r="E67" s="230"/>
      <c r="F67" s="10">
        <v>184</v>
      </c>
      <c r="G67" s="79">
        <v>0</v>
      </c>
      <c r="H67" s="83">
        <v>-350662.45999999996</v>
      </c>
      <c r="I67" s="84">
        <v>-350662.45999999996</v>
      </c>
      <c r="J67" s="79">
        <v>0</v>
      </c>
      <c r="K67" s="83">
        <v>251746.27</v>
      </c>
      <c r="L67" s="84">
        <v>251746.27</v>
      </c>
    </row>
    <row r="68" spans="1:12" ht="12.75">
      <c r="A68" s="228" t="s">
        <v>49</v>
      </c>
      <c r="B68" s="229"/>
      <c r="C68" s="229"/>
      <c r="D68" s="229"/>
      <c r="E68" s="230"/>
      <c r="F68" s="10">
        <v>185</v>
      </c>
      <c r="G68" s="79">
        <v>7557.5</v>
      </c>
      <c r="H68" s="83">
        <v>-457897</v>
      </c>
      <c r="I68" s="84">
        <v>-450339.5</v>
      </c>
      <c r="J68" s="79">
        <v>0</v>
      </c>
      <c r="K68" s="83">
        <v>-65.04999999999995</v>
      </c>
      <c r="L68" s="84">
        <v>-65.04999999999995</v>
      </c>
    </row>
    <row r="69" spans="1:12" ht="12.75">
      <c r="A69" s="228" t="s">
        <v>205</v>
      </c>
      <c r="B69" s="229"/>
      <c r="C69" s="229"/>
      <c r="D69" s="229"/>
      <c r="E69" s="230"/>
      <c r="F69" s="10">
        <v>186</v>
      </c>
      <c r="G69" s="79">
        <v>0</v>
      </c>
      <c r="H69" s="83">
        <v>0</v>
      </c>
      <c r="I69" s="84">
        <v>0</v>
      </c>
      <c r="J69" s="79">
        <v>0</v>
      </c>
      <c r="K69" s="83">
        <v>0</v>
      </c>
      <c r="L69" s="84">
        <v>0</v>
      </c>
    </row>
    <row r="70" spans="1:12" ht="15.75" customHeight="1">
      <c r="A70" s="228" t="s">
        <v>251</v>
      </c>
      <c r="B70" s="229"/>
      <c r="C70" s="229"/>
      <c r="D70" s="229"/>
      <c r="E70" s="230"/>
      <c r="F70" s="10">
        <v>187</v>
      </c>
      <c r="G70" s="79">
        <v>-9943597</v>
      </c>
      <c r="H70" s="83">
        <v>-6073497</v>
      </c>
      <c r="I70" s="84">
        <v>-16017094</v>
      </c>
      <c r="J70" s="79">
        <v>-2546241.9</v>
      </c>
      <c r="K70" s="83">
        <v>-10790600.3</v>
      </c>
      <c r="L70" s="84">
        <v>-13336842.200000001</v>
      </c>
    </row>
    <row r="71" spans="1:12" ht="16.5" customHeight="1">
      <c r="A71" s="228" t="s">
        <v>252</v>
      </c>
      <c r="B71" s="229"/>
      <c r="C71" s="229"/>
      <c r="D71" s="229"/>
      <c r="E71" s="230"/>
      <c r="F71" s="10">
        <v>188</v>
      </c>
      <c r="G71" s="79">
        <v>-21243</v>
      </c>
      <c r="H71" s="83">
        <v>-3487429.7800000003</v>
      </c>
      <c r="I71" s="84">
        <v>-3508672.7800000003</v>
      </c>
      <c r="J71" s="79">
        <v>-4201618.43</v>
      </c>
      <c r="K71" s="83">
        <v>-4098565.62</v>
      </c>
      <c r="L71" s="84">
        <v>-8300184.05</v>
      </c>
    </row>
    <row r="72" spans="1:12" ht="12.75">
      <c r="A72" s="228" t="s">
        <v>254</v>
      </c>
      <c r="B72" s="229"/>
      <c r="C72" s="229"/>
      <c r="D72" s="229"/>
      <c r="E72" s="230"/>
      <c r="F72" s="10">
        <v>189</v>
      </c>
      <c r="G72" s="79">
        <v>12397293.3</v>
      </c>
      <c r="H72" s="83">
        <v>4732388.6</v>
      </c>
      <c r="I72" s="84">
        <v>17129681.9</v>
      </c>
      <c r="J72" s="79">
        <v>1579269.61</v>
      </c>
      <c r="K72" s="83">
        <v>9401600.3</v>
      </c>
      <c r="L72" s="84">
        <v>10980869.91</v>
      </c>
    </row>
    <row r="73" spans="1:12" ht="12.75">
      <c r="A73" s="228" t="s">
        <v>253</v>
      </c>
      <c r="B73" s="229"/>
      <c r="C73" s="229"/>
      <c r="D73" s="229"/>
      <c r="E73" s="230"/>
      <c r="F73" s="10">
        <v>190</v>
      </c>
      <c r="G73" s="79">
        <v>-169785.31</v>
      </c>
      <c r="H73" s="83">
        <v>-13933748.01</v>
      </c>
      <c r="I73" s="84">
        <v>-14103533.32</v>
      </c>
      <c r="J73" s="79">
        <v>-117085.48000000004</v>
      </c>
      <c r="K73" s="83">
        <v>-7667401.18</v>
      </c>
      <c r="L73" s="84">
        <v>-7784486.660000004</v>
      </c>
    </row>
    <row r="74" spans="1:12" ht="17.25" customHeight="1">
      <c r="A74" s="231" t="s">
        <v>112</v>
      </c>
      <c r="B74" s="229"/>
      <c r="C74" s="229"/>
      <c r="D74" s="229"/>
      <c r="E74" s="230"/>
      <c r="F74" s="10">
        <v>191</v>
      </c>
      <c r="G74" s="85">
        <v>-102716.58000000007</v>
      </c>
      <c r="H74" s="86">
        <v>-18997083.15</v>
      </c>
      <c r="I74" s="84">
        <v>-19099799.729999997</v>
      </c>
      <c r="J74" s="85">
        <v>-45484.05</v>
      </c>
      <c r="K74" s="86">
        <v>-21538770.689999998</v>
      </c>
      <c r="L74" s="84">
        <v>-21584254.740000002</v>
      </c>
    </row>
    <row r="75" spans="1:12" ht="12.75">
      <c r="A75" s="228" t="s">
        <v>50</v>
      </c>
      <c r="B75" s="229"/>
      <c r="C75" s="229"/>
      <c r="D75" s="229"/>
      <c r="E75" s="230"/>
      <c r="F75" s="10">
        <v>192</v>
      </c>
      <c r="G75" s="79">
        <v>-3715160.44</v>
      </c>
      <c r="H75" s="83">
        <v>-892461.0700000001</v>
      </c>
      <c r="I75" s="84">
        <v>-4607621.51</v>
      </c>
      <c r="J75" s="79">
        <v>0</v>
      </c>
      <c r="K75" s="83">
        <v>-1575698.54</v>
      </c>
      <c r="L75" s="84">
        <v>-1575698.54</v>
      </c>
    </row>
    <row r="76" spans="1:12" ht="12.75">
      <c r="A76" s="228" t="s">
        <v>51</v>
      </c>
      <c r="B76" s="229"/>
      <c r="C76" s="229"/>
      <c r="D76" s="229"/>
      <c r="E76" s="230"/>
      <c r="F76" s="10">
        <v>193</v>
      </c>
      <c r="G76" s="79">
        <v>3612443.86</v>
      </c>
      <c r="H76" s="83">
        <v>-18104622.08</v>
      </c>
      <c r="I76" s="84">
        <v>-14492178.219999999</v>
      </c>
      <c r="J76" s="79">
        <v>-45484.05</v>
      </c>
      <c r="K76" s="83">
        <v>-19963072.15</v>
      </c>
      <c r="L76" s="84">
        <v>-20008556.200000003</v>
      </c>
    </row>
    <row r="77" spans="1:12" ht="12.75">
      <c r="A77" s="231" t="s">
        <v>59</v>
      </c>
      <c r="B77" s="229"/>
      <c r="C77" s="229"/>
      <c r="D77" s="229"/>
      <c r="E77" s="230"/>
      <c r="F77" s="10">
        <v>194</v>
      </c>
      <c r="G77" s="79">
        <v>3668.729999999996</v>
      </c>
      <c r="H77" s="83">
        <v>-84823966.03</v>
      </c>
      <c r="I77" s="84">
        <v>-84820297.3</v>
      </c>
      <c r="J77" s="79">
        <v>-100.73</v>
      </c>
      <c r="K77" s="83">
        <v>-70080090.65</v>
      </c>
      <c r="L77" s="84">
        <v>-70080191.38</v>
      </c>
    </row>
    <row r="78" spans="1:12" ht="42.75" customHeight="1">
      <c r="A78" s="231" t="s">
        <v>356</v>
      </c>
      <c r="B78" s="229"/>
      <c r="C78" s="229"/>
      <c r="D78" s="229"/>
      <c r="E78" s="230"/>
      <c r="F78" s="10">
        <v>195</v>
      </c>
      <c r="G78" s="85">
        <v>1448684.8099999577</v>
      </c>
      <c r="H78" s="86">
        <v>25574000.829999357</v>
      </c>
      <c r="I78" s="84">
        <v>27022685.639999315</v>
      </c>
      <c r="J78" s="85">
        <v>1850257.8800000288</v>
      </c>
      <c r="K78" s="86">
        <v>32471671.730000287</v>
      </c>
      <c r="L78" s="84">
        <v>34321929.61000031</v>
      </c>
    </row>
    <row r="79" spans="1:12" ht="12.75">
      <c r="A79" s="231" t="s">
        <v>113</v>
      </c>
      <c r="B79" s="229"/>
      <c r="C79" s="229"/>
      <c r="D79" s="229"/>
      <c r="E79" s="230"/>
      <c r="F79" s="10">
        <v>196</v>
      </c>
      <c r="G79" s="85">
        <v>-219658</v>
      </c>
      <c r="H79" s="86">
        <v>-6857408.260000002</v>
      </c>
      <c r="I79" s="84">
        <v>-7077066.260000002</v>
      </c>
      <c r="J79" s="85">
        <v>-412148.73</v>
      </c>
      <c r="K79" s="86">
        <v>-8165679.270000001</v>
      </c>
      <c r="L79" s="84">
        <v>-8577828.000000004</v>
      </c>
    </row>
    <row r="80" spans="1:12" ht="12.75">
      <c r="A80" s="228" t="s">
        <v>52</v>
      </c>
      <c r="B80" s="229"/>
      <c r="C80" s="229"/>
      <c r="D80" s="229"/>
      <c r="E80" s="230"/>
      <c r="F80" s="10">
        <v>197</v>
      </c>
      <c r="G80" s="79">
        <v>-219658</v>
      </c>
      <c r="H80" s="83">
        <v>-6857408.260000002</v>
      </c>
      <c r="I80" s="84">
        <v>-7077066.260000002</v>
      </c>
      <c r="J80" s="79">
        <v>-412148.73</v>
      </c>
      <c r="K80" s="83">
        <v>-8165679.270000001</v>
      </c>
      <c r="L80" s="84">
        <v>-8577828.000000004</v>
      </c>
    </row>
    <row r="81" spans="1:12" ht="12.75">
      <c r="A81" s="228" t="s">
        <v>53</v>
      </c>
      <c r="B81" s="229"/>
      <c r="C81" s="229"/>
      <c r="D81" s="229"/>
      <c r="E81" s="230"/>
      <c r="F81" s="10">
        <v>198</v>
      </c>
      <c r="G81" s="79">
        <v>0</v>
      </c>
      <c r="H81" s="83">
        <v>0</v>
      </c>
      <c r="I81" s="84">
        <v>0</v>
      </c>
      <c r="J81" s="79">
        <v>0</v>
      </c>
      <c r="K81" s="83"/>
      <c r="L81" s="84"/>
    </row>
    <row r="82" spans="1:12" ht="24" customHeight="1">
      <c r="A82" s="231" t="s">
        <v>207</v>
      </c>
      <c r="B82" s="229"/>
      <c r="C82" s="229"/>
      <c r="D82" s="229"/>
      <c r="E82" s="230"/>
      <c r="F82" s="10">
        <v>199</v>
      </c>
      <c r="G82" s="85">
        <v>1229026.8099999577</v>
      </c>
      <c r="H82" s="86">
        <v>18716592.569999352</v>
      </c>
      <c r="I82" s="84">
        <v>19945619.37999931</v>
      </c>
      <c r="J82" s="85">
        <v>1438109.1500000292</v>
      </c>
      <c r="K82" s="86">
        <v>24305992.46000029</v>
      </c>
      <c r="L82" s="84">
        <v>25744101.61000032</v>
      </c>
    </row>
    <row r="83" spans="1:12" ht="12.75">
      <c r="A83" s="231" t="s">
        <v>255</v>
      </c>
      <c r="B83" s="232"/>
      <c r="C83" s="232"/>
      <c r="D83" s="232"/>
      <c r="E83" s="240"/>
      <c r="F83" s="10">
        <v>200</v>
      </c>
      <c r="G83" s="79">
        <v>1134254.06</v>
      </c>
      <c r="H83" s="83">
        <v>18827928.560000002</v>
      </c>
      <c r="I83" s="84">
        <v>19962182.62</v>
      </c>
      <c r="J83" s="79">
        <v>1377809.3399999999</v>
      </c>
      <c r="K83" s="83">
        <v>23946797.690000005</v>
      </c>
      <c r="L83" s="84">
        <v>25324607.03000001</v>
      </c>
    </row>
    <row r="84" spans="1:12" ht="12.75">
      <c r="A84" s="231" t="s">
        <v>256</v>
      </c>
      <c r="B84" s="232"/>
      <c r="C84" s="232"/>
      <c r="D84" s="232"/>
      <c r="E84" s="240"/>
      <c r="F84" s="10">
        <v>201</v>
      </c>
      <c r="G84" s="79">
        <v>94770</v>
      </c>
      <c r="H84" s="83">
        <v>-111336.03700000001</v>
      </c>
      <c r="I84" s="84">
        <v>-16566.03700000001</v>
      </c>
      <c r="J84" s="79">
        <v>60299.80999999997</v>
      </c>
      <c r="K84" s="83">
        <v>359195.25</v>
      </c>
      <c r="L84" s="84">
        <v>419495.06000000006</v>
      </c>
    </row>
    <row r="85" spans="1:12" ht="12.75">
      <c r="A85" s="231" t="s">
        <v>261</v>
      </c>
      <c r="B85" s="232"/>
      <c r="C85" s="232"/>
      <c r="D85" s="232"/>
      <c r="E85" s="232"/>
      <c r="F85" s="10">
        <v>202</v>
      </c>
      <c r="G85" s="79">
        <v>121141537.36999997</v>
      </c>
      <c r="H85" s="90">
        <v>804578766.6099997</v>
      </c>
      <c r="I85" s="91">
        <v>925720303.9799997</v>
      </c>
      <c r="J85" s="90">
        <v>134980550.64000002</v>
      </c>
      <c r="K85" s="90">
        <v>774158837.8600001</v>
      </c>
      <c r="L85" s="91">
        <v>909139388.5</v>
      </c>
    </row>
    <row r="86" spans="1:12" ht="12.75">
      <c r="A86" s="231" t="s">
        <v>262</v>
      </c>
      <c r="B86" s="232"/>
      <c r="C86" s="232"/>
      <c r="D86" s="232"/>
      <c r="E86" s="232"/>
      <c r="F86" s="10">
        <v>203</v>
      </c>
      <c r="G86" s="92">
        <v>-119912510.56000003</v>
      </c>
      <c r="H86" s="83">
        <v>-785862174.0400004</v>
      </c>
      <c r="I86" s="91">
        <v>-905774684.6000005</v>
      </c>
      <c r="J86" s="92">
        <v>-133542441.48999995</v>
      </c>
      <c r="K86" s="83">
        <v>-749852845.3999999</v>
      </c>
      <c r="L86" s="91">
        <v>-883395286.8900001</v>
      </c>
    </row>
    <row r="87" spans="1:12" ht="12.75">
      <c r="A87" s="231" t="s">
        <v>208</v>
      </c>
      <c r="B87" s="229"/>
      <c r="C87" s="229"/>
      <c r="D87" s="229"/>
      <c r="E87" s="229"/>
      <c r="F87" s="10">
        <v>204</v>
      </c>
      <c r="G87" s="85">
        <v>9791219</v>
      </c>
      <c r="H87" s="86">
        <v>12672077</v>
      </c>
      <c r="I87" s="91">
        <v>22463296</v>
      </c>
      <c r="J87" s="85">
        <v>-23589570</v>
      </c>
      <c r="K87" s="86">
        <v>-36561789</v>
      </c>
      <c r="L87" s="84">
        <v>-60151359</v>
      </c>
    </row>
    <row r="88" spans="1:12" ht="25.5" customHeight="1">
      <c r="A88" s="228" t="s">
        <v>407</v>
      </c>
      <c r="B88" s="229"/>
      <c r="C88" s="229"/>
      <c r="D88" s="229"/>
      <c r="E88" s="229"/>
      <c r="F88" s="10">
        <v>205</v>
      </c>
      <c r="G88" s="79">
        <v>0</v>
      </c>
      <c r="H88" s="83">
        <v>15916</v>
      </c>
      <c r="I88" s="91">
        <v>15916</v>
      </c>
      <c r="J88" s="79">
        <v>0</v>
      </c>
      <c r="K88" s="83">
        <v>57666</v>
      </c>
      <c r="L88" s="84">
        <v>57666</v>
      </c>
    </row>
    <row r="89" spans="1:12" ht="23.25" customHeight="1">
      <c r="A89" s="228" t="s">
        <v>408</v>
      </c>
      <c r="B89" s="229"/>
      <c r="C89" s="229"/>
      <c r="D89" s="229"/>
      <c r="E89" s="229"/>
      <c r="F89" s="10">
        <v>206</v>
      </c>
      <c r="G89" s="79">
        <v>9791219</v>
      </c>
      <c r="H89" s="83">
        <v>14103936</v>
      </c>
      <c r="I89" s="91">
        <v>23895155</v>
      </c>
      <c r="J89" s="79">
        <v>-23589570</v>
      </c>
      <c r="K89" s="83">
        <v>-32677329</v>
      </c>
      <c r="L89" s="84">
        <v>-56266899</v>
      </c>
    </row>
    <row r="90" spans="1:12" ht="24.75" customHeight="1">
      <c r="A90" s="228" t="s">
        <v>409</v>
      </c>
      <c r="B90" s="229"/>
      <c r="C90" s="229"/>
      <c r="D90" s="229"/>
      <c r="E90" s="229"/>
      <c r="F90" s="10">
        <v>207</v>
      </c>
      <c r="G90" s="79">
        <v>0</v>
      </c>
      <c r="H90" s="83">
        <v>-1447775</v>
      </c>
      <c r="I90" s="91">
        <v>-1447775</v>
      </c>
      <c r="J90" s="79">
        <v>0</v>
      </c>
      <c r="K90" s="83">
        <v>-3942126</v>
      </c>
      <c r="L90" s="84">
        <v>-3942126</v>
      </c>
    </row>
    <row r="91" spans="1:12" ht="24.75" customHeight="1">
      <c r="A91" s="228" t="s">
        <v>410</v>
      </c>
      <c r="B91" s="229"/>
      <c r="C91" s="229"/>
      <c r="D91" s="229"/>
      <c r="E91" s="229"/>
      <c r="F91" s="10">
        <v>208</v>
      </c>
      <c r="G91" s="79">
        <v>0</v>
      </c>
      <c r="H91" s="83">
        <v>0</v>
      </c>
      <c r="I91" s="91">
        <v>0</v>
      </c>
      <c r="J91" s="79">
        <v>0</v>
      </c>
      <c r="K91" s="83">
        <v>0</v>
      </c>
      <c r="L91" s="84">
        <v>0</v>
      </c>
    </row>
    <row r="92" spans="1:12" ht="12.75">
      <c r="A92" s="228" t="s">
        <v>264</v>
      </c>
      <c r="B92" s="229"/>
      <c r="C92" s="229"/>
      <c r="D92" s="229"/>
      <c r="E92" s="229"/>
      <c r="F92" s="10">
        <v>209</v>
      </c>
      <c r="G92" s="79">
        <v>0</v>
      </c>
      <c r="H92" s="83">
        <v>0</v>
      </c>
      <c r="I92" s="91">
        <v>0</v>
      </c>
      <c r="J92" s="79">
        <v>0</v>
      </c>
      <c r="K92" s="83">
        <v>0</v>
      </c>
      <c r="L92" s="84">
        <v>0</v>
      </c>
    </row>
    <row r="93" spans="1:12" ht="24" customHeight="1">
      <c r="A93" s="228" t="s">
        <v>265</v>
      </c>
      <c r="B93" s="229"/>
      <c r="C93" s="229"/>
      <c r="D93" s="229"/>
      <c r="E93" s="229"/>
      <c r="F93" s="10">
        <v>210</v>
      </c>
      <c r="G93" s="79">
        <v>0</v>
      </c>
      <c r="H93" s="83">
        <v>0</v>
      </c>
      <c r="I93" s="91">
        <v>0</v>
      </c>
      <c r="J93" s="79">
        <v>0</v>
      </c>
      <c r="K93" s="83">
        <v>0</v>
      </c>
      <c r="L93" s="84">
        <v>0</v>
      </c>
    </row>
    <row r="94" spans="1:12" ht="12.75">
      <c r="A94" s="228" t="s">
        <v>266</v>
      </c>
      <c r="B94" s="229"/>
      <c r="C94" s="229"/>
      <c r="D94" s="229"/>
      <c r="E94" s="229"/>
      <c r="F94" s="10">
        <v>211</v>
      </c>
      <c r="G94" s="79">
        <v>0</v>
      </c>
      <c r="H94" s="83">
        <v>0</v>
      </c>
      <c r="I94" s="91">
        <v>0</v>
      </c>
      <c r="J94" s="79">
        <v>0</v>
      </c>
      <c r="K94" s="83">
        <v>0</v>
      </c>
      <c r="L94" s="84">
        <v>0</v>
      </c>
    </row>
    <row r="95" spans="1:12" ht="12.75">
      <c r="A95" s="228" t="s">
        <v>267</v>
      </c>
      <c r="B95" s="229"/>
      <c r="C95" s="229"/>
      <c r="D95" s="229"/>
      <c r="E95" s="229"/>
      <c r="F95" s="10">
        <v>212</v>
      </c>
      <c r="G95" s="79">
        <v>0</v>
      </c>
      <c r="H95" s="83">
        <v>0</v>
      </c>
      <c r="I95" s="91">
        <v>0</v>
      </c>
      <c r="J95" s="79">
        <v>0</v>
      </c>
      <c r="K95" s="83">
        <v>0</v>
      </c>
      <c r="L95" s="84">
        <v>0</v>
      </c>
    </row>
    <row r="96" spans="1:12" ht="12.75">
      <c r="A96" s="231" t="s">
        <v>206</v>
      </c>
      <c r="B96" s="229"/>
      <c r="C96" s="229"/>
      <c r="D96" s="229"/>
      <c r="E96" s="229"/>
      <c r="F96" s="10">
        <v>213</v>
      </c>
      <c r="G96" s="85">
        <v>11020245.809999958</v>
      </c>
      <c r="H96" s="86">
        <v>31388669.569999352</v>
      </c>
      <c r="I96" s="91">
        <v>42408915.37999931</v>
      </c>
      <c r="J96" s="85">
        <v>-22151460.84999997</v>
      </c>
      <c r="K96" s="86">
        <v>-12255796.539999709</v>
      </c>
      <c r="L96" s="84">
        <v>-34407257.38999968</v>
      </c>
    </row>
    <row r="97" spans="1:12" ht="12.75">
      <c r="A97" s="231" t="s">
        <v>255</v>
      </c>
      <c r="B97" s="232"/>
      <c r="C97" s="232"/>
      <c r="D97" s="232"/>
      <c r="E97" s="240"/>
      <c r="F97" s="10">
        <v>214</v>
      </c>
      <c r="G97" s="79">
        <v>10925473</v>
      </c>
      <c r="H97" s="83">
        <v>31292328</v>
      </c>
      <c r="I97" s="91">
        <v>42217801</v>
      </c>
      <c r="J97" s="79">
        <v>-22211761</v>
      </c>
      <c r="K97" s="83">
        <v>-12996723</v>
      </c>
      <c r="L97" s="84">
        <v>-35208484</v>
      </c>
    </row>
    <row r="98" spans="1:12" ht="12.75">
      <c r="A98" s="231" t="s">
        <v>256</v>
      </c>
      <c r="B98" s="232"/>
      <c r="C98" s="232"/>
      <c r="D98" s="232"/>
      <c r="E98" s="240"/>
      <c r="F98" s="10">
        <v>215</v>
      </c>
      <c r="G98" s="79">
        <v>94770</v>
      </c>
      <c r="H98" s="83">
        <v>96341</v>
      </c>
      <c r="I98" s="91">
        <v>191111</v>
      </c>
      <c r="J98" s="79">
        <v>60300</v>
      </c>
      <c r="K98" s="83">
        <v>740928</v>
      </c>
      <c r="L98" s="84">
        <v>801228</v>
      </c>
    </row>
    <row r="99" spans="1:12" ht="12.75">
      <c r="A99" s="233" t="s">
        <v>292</v>
      </c>
      <c r="B99" s="235"/>
      <c r="C99" s="235"/>
      <c r="D99" s="235"/>
      <c r="E99" s="235"/>
      <c r="F99" s="11">
        <v>216</v>
      </c>
      <c r="G99" s="79">
        <v>0</v>
      </c>
      <c r="H99" s="83">
        <v>0</v>
      </c>
      <c r="I99" s="84">
        <v>0</v>
      </c>
      <c r="J99" s="79">
        <v>0</v>
      </c>
      <c r="K99" s="83">
        <v>0</v>
      </c>
      <c r="L99" s="84">
        <v>0</v>
      </c>
    </row>
    <row r="100" spans="1:12" ht="12.75">
      <c r="A100" s="248" t="s">
        <v>368</v>
      </c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="110" zoomScaleSheetLayoutView="110" zoomScalePageLayoutView="0" workbookViewId="0" topLeftCell="A79">
      <selection activeCell="K87" sqref="K87"/>
    </sheetView>
  </sheetViews>
  <sheetFormatPr defaultColWidth="9.140625" defaultRowHeight="12.75"/>
  <cols>
    <col min="1" max="4" width="9.140625" style="54" customWidth="1"/>
    <col min="5" max="5" width="12.421875" style="54" customWidth="1"/>
    <col min="6" max="6" width="9.140625" style="54" customWidth="1"/>
    <col min="7" max="7" width="10.28125" style="54" bestFit="1" customWidth="1"/>
    <col min="8" max="12" width="9.8515625" style="54" bestFit="1" customWidth="1"/>
    <col min="13" max="16384" width="9.140625" style="54" customWidth="1"/>
  </cols>
  <sheetData>
    <row r="1" spans="1:12" ht="21.75" customHeight="1">
      <c r="A1" s="40" t="s">
        <v>367</v>
      </c>
      <c r="B1" s="62"/>
      <c r="C1" s="62"/>
      <c r="D1" s="62"/>
      <c r="E1" s="62"/>
      <c r="F1" s="62"/>
      <c r="G1" s="62"/>
      <c r="H1" s="63"/>
      <c r="I1" s="63"/>
      <c r="J1" s="64"/>
      <c r="K1" s="65"/>
      <c r="L1" s="66"/>
    </row>
    <row r="2" spans="1:12" ht="12.75">
      <c r="A2" s="225" t="s">
        <v>417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2.75">
      <c r="A3" s="123"/>
      <c r="B3" s="124"/>
      <c r="C3" s="124"/>
      <c r="D3" s="125"/>
      <c r="E3" s="125"/>
      <c r="F3" s="125"/>
      <c r="G3" s="125"/>
      <c r="H3" s="125"/>
      <c r="I3" s="126"/>
      <c r="J3" s="126"/>
      <c r="K3" s="249" t="s">
        <v>58</v>
      </c>
      <c r="L3" s="249"/>
    </row>
    <row r="4" spans="1:12" ht="12.75" customHeight="1">
      <c r="A4" s="221" t="s">
        <v>2</v>
      </c>
      <c r="B4" s="222"/>
      <c r="C4" s="222"/>
      <c r="D4" s="222"/>
      <c r="E4" s="222"/>
      <c r="F4" s="221" t="s">
        <v>219</v>
      </c>
      <c r="G4" s="221" t="s">
        <v>364</v>
      </c>
      <c r="H4" s="222"/>
      <c r="I4" s="222"/>
      <c r="J4" s="221" t="s">
        <v>365</v>
      </c>
      <c r="K4" s="222"/>
      <c r="L4" s="222"/>
    </row>
    <row r="5" spans="1:12" ht="12.75">
      <c r="A5" s="222"/>
      <c r="B5" s="222"/>
      <c r="C5" s="222"/>
      <c r="D5" s="222"/>
      <c r="E5" s="222"/>
      <c r="F5" s="222"/>
      <c r="G5" s="60" t="s">
        <v>352</v>
      </c>
      <c r="H5" s="60" t="s">
        <v>353</v>
      </c>
      <c r="I5" s="60" t="s">
        <v>354</v>
      </c>
      <c r="J5" s="60" t="s">
        <v>352</v>
      </c>
      <c r="K5" s="60" t="s">
        <v>353</v>
      </c>
      <c r="L5" s="60" t="s">
        <v>354</v>
      </c>
    </row>
    <row r="6" spans="1:12" ht="12.75">
      <c r="A6" s="221">
        <v>1</v>
      </c>
      <c r="B6" s="221"/>
      <c r="C6" s="221"/>
      <c r="D6" s="221"/>
      <c r="E6" s="221"/>
      <c r="F6" s="61">
        <v>2</v>
      </c>
      <c r="G6" s="61">
        <v>3</v>
      </c>
      <c r="H6" s="61">
        <v>4</v>
      </c>
      <c r="I6" s="61" t="s">
        <v>56</v>
      </c>
      <c r="J6" s="61">
        <v>6</v>
      </c>
      <c r="K6" s="61">
        <v>7</v>
      </c>
      <c r="L6" s="61" t="s">
        <v>57</v>
      </c>
    </row>
    <row r="7" spans="1:12" ht="12.75" customHeight="1">
      <c r="A7" s="217" t="s">
        <v>99</v>
      </c>
      <c r="B7" s="219"/>
      <c r="C7" s="219"/>
      <c r="D7" s="219"/>
      <c r="E7" s="220"/>
      <c r="F7" s="9">
        <v>124</v>
      </c>
      <c r="G7" s="80">
        <f>SUM(G8:G15)</f>
        <v>274899619.15</v>
      </c>
      <c r="H7" s="80">
        <f>SUM(H8:H15)</f>
        <v>1957721267.69</v>
      </c>
      <c r="I7" s="80">
        <f>SUM(I8:I15)</f>
        <v>2232620886.84</v>
      </c>
      <c r="J7" s="80">
        <f>SUM(J8:J15)</f>
        <v>280154225.27000004</v>
      </c>
      <c r="K7" s="81">
        <f>SUM(K8:K15)</f>
        <v>1823130623.3700001</v>
      </c>
      <c r="L7" s="82">
        <f>J7+K7</f>
        <v>2103284848.64</v>
      </c>
    </row>
    <row r="8" spans="1:12" ht="12.75" customHeight="1">
      <c r="A8" s="228" t="s">
        <v>196</v>
      </c>
      <c r="B8" s="229"/>
      <c r="C8" s="229"/>
      <c r="D8" s="229"/>
      <c r="E8" s="230"/>
      <c r="F8" s="10">
        <v>125</v>
      </c>
      <c r="G8" s="79">
        <v>274101027.15</v>
      </c>
      <c r="H8" s="83">
        <v>2391645620.78</v>
      </c>
      <c r="I8" s="84">
        <f aca="true" t="shared" si="0" ref="I8:I38">G8+H8</f>
        <v>2665746647.9300003</v>
      </c>
      <c r="J8" s="79">
        <v>279727744.72</v>
      </c>
      <c r="K8" s="83">
        <v>2334569698.71</v>
      </c>
      <c r="L8" s="84">
        <f aca="true" t="shared" si="1" ref="L8:L71">J8+K8</f>
        <v>2614297443.4300003</v>
      </c>
    </row>
    <row r="9" spans="1:12" ht="12.75" customHeight="1">
      <c r="A9" s="228" t="s">
        <v>197</v>
      </c>
      <c r="B9" s="229"/>
      <c r="C9" s="229"/>
      <c r="D9" s="229"/>
      <c r="E9" s="230"/>
      <c r="F9" s="10">
        <v>126</v>
      </c>
      <c r="G9" s="79"/>
      <c r="H9" s="83">
        <v>3944798.56</v>
      </c>
      <c r="I9" s="84">
        <f t="shared" si="0"/>
        <v>3944798.56</v>
      </c>
      <c r="J9" s="79"/>
      <c r="K9" s="83">
        <v>664115.98</v>
      </c>
      <c r="L9" s="84">
        <f t="shared" si="1"/>
        <v>664115.98</v>
      </c>
    </row>
    <row r="10" spans="1:12" ht="25.5" customHeight="1">
      <c r="A10" s="228" t="s">
        <v>198</v>
      </c>
      <c r="B10" s="229"/>
      <c r="C10" s="229"/>
      <c r="D10" s="229"/>
      <c r="E10" s="230"/>
      <c r="F10" s="10">
        <v>127</v>
      </c>
      <c r="G10" s="79"/>
      <c r="H10" s="83">
        <v>-42611108.05</v>
      </c>
      <c r="I10" s="84">
        <f t="shared" si="0"/>
        <v>-42611108.05</v>
      </c>
      <c r="J10" s="79"/>
      <c r="K10" s="83">
        <v>-58419997.56</v>
      </c>
      <c r="L10" s="84">
        <f t="shared" si="1"/>
        <v>-58419997.56</v>
      </c>
    </row>
    <row r="11" spans="1:12" ht="12.75" customHeight="1">
      <c r="A11" s="228" t="s">
        <v>199</v>
      </c>
      <c r="B11" s="229"/>
      <c r="C11" s="229"/>
      <c r="D11" s="229"/>
      <c r="E11" s="230"/>
      <c r="F11" s="10">
        <v>128</v>
      </c>
      <c r="G11" s="79">
        <v>-5194.2</v>
      </c>
      <c r="H11" s="83">
        <v>-289999738.05</v>
      </c>
      <c r="I11" s="84">
        <f t="shared" si="0"/>
        <v>-290004932.25</v>
      </c>
      <c r="J11" s="79">
        <v>-211736.49</v>
      </c>
      <c r="K11" s="83">
        <v>-277267878.81</v>
      </c>
      <c r="L11" s="84">
        <f t="shared" si="1"/>
        <v>-277479615.3</v>
      </c>
    </row>
    <row r="12" spans="1:12" ht="12.75" customHeight="1">
      <c r="A12" s="228" t="s">
        <v>200</v>
      </c>
      <c r="B12" s="229"/>
      <c r="C12" s="229"/>
      <c r="D12" s="229"/>
      <c r="E12" s="230"/>
      <c r="F12" s="10">
        <v>129</v>
      </c>
      <c r="G12" s="79"/>
      <c r="H12" s="83">
        <v>-8484376.95</v>
      </c>
      <c r="I12" s="84">
        <f t="shared" si="0"/>
        <v>-8484376.95</v>
      </c>
      <c r="J12" s="79"/>
      <c r="K12" s="83">
        <v>-3992480.65</v>
      </c>
      <c r="L12" s="84">
        <f t="shared" si="1"/>
        <v>-3992480.65</v>
      </c>
    </row>
    <row r="13" spans="1:12" ht="12.75" customHeight="1">
      <c r="A13" s="228" t="s">
        <v>201</v>
      </c>
      <c r="B13" s="229"/>
      <c r="C13" s="229"/>
      <c r="D13" s="229"/>
      <c r="E13" s="230"/>
      <c r="F13" s="10">
        <v>130</v>
      </c>
      <c r="G13" s="79">
        <v>803786.2</v>
      </c>
      <c r="H13" s="83">
        <v>-138668911.21</v>
      </c>
      <c r="I13" s="84">
        <f t="shared" si="0"/>
        <v>-137865125.01000002</v>
      </c>
      <c r="J13" s="79">
        <v>619212.25</v>
      </c>
      <c r="K13" s="83">
        <v>-210449176.24</v>
      </c>
      <c r="L13" s="84">
        <f t="shared" si="1"/>
        <v>-209829963.99</v>
      </c>
    </row>
    <row r="14" spans="1:12" ht="12.75" customHeight="1">
      <c r="A14" s="228" t="s">
        <v>202</v>
      </c>
      <c r="B14" s="229"/>
      <c r="C14" s="229"/>
      <c r="D14" s="229"/>
      <c r="E14" s="230"/>
      <c r="F14" s="10">
        <v>131</v>
      </c>
      <c r="G14" s="79"/>
      <c r="H14" s="83">
        <v>18712372.63</v>
      </c>
      <c r="I14" s="84">
        <f t="shared" si="0"/>
        <v>18712372.63</v>
      </c>
      <c r="J14" s="79">
        <v>19004.79</v>
      </c>
      <c r="K14" s="83">
        <v>38026341.94</v>
      </c>
      <c r="L14" s="84">
        <f t="shared" si="1"/>
        <v>38045346.73</v>
      </c>
    </row>
    <row r="15" spans="1:12" ht="12.75" customHeight="1">
      <c r="A15" s="228" t="s">
        <v>240</v>
      </c>
      <c r="B15" s="229"/>
      <c r="C15" s="229"/>
      <c r="D15" s="229"/>
      <c r="E15" s="230"/>
      <c r="F15" s="10">
        <v>132</v>
      </c>
      <c r="G15" s="79"/>
      <c r="H15" s="83">
        <v>23182609.98</v>
      </c>
      <c r="I15" s="84">
        <f t="shared" si="0"/>
        <v>23182609.98</v>
      </c>
      <c r="J15" s="79"/>
      <c r="K15" s="83"/>
      <c r="L15" s="84">
        <f t="shared" si="1"/>
        <v>0</v>
      </c>
    </row>
    <row r="16" spans="1:12" ht="24.75" customHeight="1">
      <c r="A16" s="231" t="s">
        <v>100</v>
      </c>
      <c r="B16" s="229"/>
      <c r="C16" s="229"/>
      <c r="D16" s="229"/>
      <c r="E16" s="230"/>
      <c r="F16" s="10">
        <v>133</v>
      </c>
      <c r="G16" s="85">
        <f>G17+G18+G22+G23+G24+G28+G29</f>
        <v>90585569.27</v>
      </c>
      <c r="H16" s="86">
        <f>H17+H18+H22+H23+H24+H28+H29</f>
        <v>153885567.22</v>
      </c>
      <c r="I16" s="84">
        <f t="shared" si="0"/>
        <v>244471136.49</v>
      </c>
      <c r="J16" s="85">
        <f>J17+J18+J22+J23+J24+J28+J29</f>
        <v>99794811.7</v>
      </c>
      <c r="K16" s="86">
        <f>K17+K18+K22+K23+K24+K28+K29</f>
        <v>189505548.42999998</v>
      </c>
      <c r="L16" s="84">
        <f t="shared" si="1"/>
        <v>289300360.13</v>
      </c>
    </row>
    <row r="17" spans="1:12" ht="23.25" customHeight="1">
      <c r="A17" s="228" t="s">
        <v>218</v>
      </c>
      <c r="B17" s="229"/>
      <c r="C17" s="229"/>
      <c r="D17" s="229"/>
      <c r="E17" s="230"/>
      <c r="F17" s="10">
        <v>134</v>
      </c>
      <c r="G17" s="79"/>
      <c r="H17" s="83">
        <v>2446991</v>
      </c>
      <c r="I17" s="84">
        <f t="shared" si="0"/>
        <v>2446991</v>
      </c>
      <c r="J17" s="79"/>
      <c r="K17" s="83">
        <v>799423.14</v>
      </c>
      <c r="L17" s="84">
        <f t="shared" si="1"/>
        <v>799423.14</v>
      </c>
    </row>
    <row r="18" spans="1:12" ht="26.25" customHeight="1">
      <c r="A18" s="228" t="s">
        <v>204</v>
      </c>
      <c r="B18" s="229"/>
      <c r="C18" s="229"/>
      <c r="D18" s="229"/>
      <c r="E18" s="230"/>
      <c r="F18" s="10">
        <v>135</v>
      </c>
      <c r="G18" s="137">
        <f>SUM(G19:G21)</f>
        <v>14481.96</v>
      </c>
      <c r="H18" s="86">
        <f>SUM(H19:H21)</f>
        <v>5776089.81</v>
      </c>
      <c r="I18" s="84">
        <f t="shared" si="0"/>
        <v>5790571.77</v>
      </c>
      <c r="J18" s="85">
        <f>SUM(J19:J21)</f>
        <v>3035.07</v>
      </c>
      <c r="K18" s="86">
        <f>SUM(K19:K21)</f>
        <v>9101005.6</v>
      </c>
      <c r="L18" s="84">
        <f t="shared" si="1"/>
        <v>9104040.67</v>
      </c>
    </row>
    <row r="19" spans="1:12" ht="12.75" customHeight="1">
      <c r="A19" s="228" t="s">
        <v>241</v>
      </c>
      <c r="B19" s="229"/>
      <c r="C19" s="229"/>
      <c r="D19" s="229"/>
      <c r="E19" s="230"/>
      <c r="F19" s="10">
        <v>136</v>
      </c>
      <c r="G19" s="79">
        <v>14481.96</v>
      </c>
      <c r="H19" s="83">
        <v>4906904.44</v>
      </c>
      <c r="I19" s="84">
        <f t="shared" si="0"/>
        <v>4921386.4</v>
      </c>
      <c r="J19" s="79">
        <v>3035.07</v>
      </c>
      <c r="K19" s="83">
        <v>5176687.95</v>
      </c>
      <c r="L19" s="84">
        <f t="shared" si="1"/>
        <v>5179723.0200000005</v>
      </c>
    </row>
    <row r="20" spans="1:12" ht="24" customHeight="1">
      <c r="A20" s="228" t="s">
        <v>54</v>
      </c>
      <c r="B20" s="229"/>
      <c r="C20" s="229"/>
      <c r="D20" s="229"/>
      <c r="E20" s="230"/>
      <c r="F20" s="10">
        <v>137</v>
      </c>
      <c r="G20" s="79"/>
      <c r="H20" s="83">
        <v>437267.73</v>
      </c>
      <c r="I20" s="84">
        <f t="shared" si="0"/>
        <v>437267.73</v>
      </c>
      <c r="J20" s="79"/>
      <c r="K20" s="83">
        <v>3924317.65</v>
      </c>
      <c r="L20" s="84">
        <f t="shared" si="1"/>
        <v>3924317.65</v>
      </c>
    </row>
    <row r="21" spans="1:12" ht="12.75" customHeight="1">
      <c r="A21" s="228" t="s">
        <v>242</v>
      </c>
      <c r="B21" s="229"/>
      <c r="C21" s="229"/>
      <c r="D21" s="229"/>
      <c r="E21" s="230"/>
      <c r="F21" s="10">
        <v>138</v>
      </c>
      <c r="G21" s="79"/>
      <c r="H21" s="83">
        <v>431917.64</v>
      </c>
      <c r="I21" s="84">
        <f t="shared" si="0"/>
        <v>431917.64</v>
      </c>
      <c r="J21" s="79"/>
      <c r="K21" s="83"/>
      <c r="L21" s="84">
        <f t="shared" si="1"/>
        <v>0</v>
      </c>
    </row>
    <row r="22" spans="1:12" ht="12.75" customHeight="1">
      <c r="A22" s="228" t="s">
        <v>243</v>
      </c>
      <c r="B22" s="229"/>
      <c r="C22" s="229"/>
      <c r="D22" s="229"/>
      <c r="E22" s="230"/>
      <c r="F22" s="10">
        <v>139</v>
      </c>
      <c r="G22" s="79">
        <v>93267599</v>
      </c>
      <c r="H22" s="83">
        <v>137765348</v>
      </c>
      <c r="I22" s="84">
        <f t="shared" si="0"/>
        <v>231032947</v>
      </c>
      <c r="J22" s="79">
        <v>80438200.33</v>
      </c>
      <c r="K22" s="83">
        <v>123406639.96</v>
      </c>
      <c r="L22" s="84">
        <f t="shared" si="1"/>
        <v>203844840.29</v>
      </c>
    </row>
    <row r="23" spans="1:12" ht="24" customHeight="1">
      <c r="A23" s="228" t="s">
        <v>268</v>
      </c>
      <c r="B23" s="229"/>
      <c r="C23" s="229"/>
      <c r="D23" s="229"/>
      <c r="E23" s="230"/>
      <c r="F23" s="10">
        <v>140</v>
      </c>
      <c r="G23" s="79">
        <v>2854766</v>
      </c>
      <c r="H23" s="83">
        <v>5379332</v>
      </c>
      <c r="I23" s="84">
        <f t="shared" si="0"/>
        <v>8234098</v>
      </c>
      <c r="J23" s="79">
        <v>2335628.79</v>
      </c>
      <c r="K23" s="83">
        <v>7664881.79</v>
      </c>
      <c r="L23" s="84">
        <f t="shared" si="1"/>
        <v>10000510.58</v>
      </c>
    </row>
    <row r="24" spans="1:12" ht="24.75" customHeight="1">
      <c r="A24" s="228" t="s">
        <v>101</v>
      </c>
      <c r="B24" s="229"/>
      <c r="C24" s="229"/>
      <c r="D24" s="229"/>
      <c r="E24" s="230"/>
      <c r="F24" s="10">
        <v>141</v>
      </c>
      <c r="G24" s="137">
        <f>G25+G26+G27</f>
        <v>2223175.31</v>
      </c>
      <c r="H24" s="86">
        <f>H25+H26+H27</f>
        <v>4964774.41</v>
      </c>
      <c r="I24" s="84">
        <f t="shared" si="0"/>
        <v>7187949.720000001</v>
      </c>
      <c r="J24" s="137">
        <f>J25+J26+J27</f>
        <v>2748427.59</v>
      </c>
      <c r="K24" s="86">
        <f>K25+K26+K27</f>
        <v>4567998.08</v>
      </c>
      <c r="L24" s="84">
        <f t="shared" si="1"/>
        <v>7316425.67</v>
      </c>
    </row>
    <row r="25" spans="1:12" ht="12.75" customHeight="1">
      <c r="A25" s="228" t="s">
        <v>244</v>
      </c>
      <c r="B25" s="229"/>
      <c r="C25" s="229"/>
      <c r="D25" s="229"/>
      <c r="E25" s="230"/>
      <c r="F25" s="10">
        <v>142</v>
      </c>
      <c r="G25" s="79">
        <v>2223175.31</v>
      </c>
      <c r="H25" s="83">
        <v>3417326.78</v>
      </c>
      <c r="I25" s="84">
        <f t="shared" si="0"/>
        <v>5640502.09</v>
      </c>
      <c r="J25" s="79">
        <v>2072432.09</v>
      </c>
      <c r="K25" s="83">
        <v>3239472.84</v>
      </c>
      <c r="L25" s="84">
        <f t="shared" si="1"/>
        <v>5311904.93</v>
      </c>
    </row>
    <row r="26" spans="1:12" ht="12.75" customHeight="1">
      <c r="A26" s="228" t="s">
        <v>245</v>
      </c>
      <c r="B26" s="229"/>
      <c r="C26" s="229"/>
      <c r="D26" s="229"/>
      <c r="E26" s="230"/>
      <c r="F26" s="10">
        <v>143</v>
      </c>
      <c r="G26" s="79"/>
      <c r="H26" s="83">
        <v>1547447.63</v>
      </c>
      <c r="I26" s="84">
        <f t="shared" si="0"/>
        <v>1547447.63</v>
      </c>
      <c r="J26" s="79"/>
      <c r="K26" s="83">
        <v>1328525.24</v>
      </c>
      <c r="L26" s="84">
        <f t="shared" si="1"/>
        <v>1328525.24</v>
      </c>
    </row>
    <row r="27" spans="1:12" ht="12.75" customHeight="1">
      <c r="A27" s="228" t="s">
        <v>7</v>
      </c>
      <c r="B27" s="229"/>
      <c r="C27" s="229"/>
      <c r="D27" s="229"/>
      <c r="E27" s="230"/>
      <c r="F27" s="10">
        <v>144</v>
      </c>
      <c r="G27" s="79"/>
      <c r="H27" s="83"/>
      <c r="I27" s="84">
        <f t="shared" si="0"/>
        <v>0</v>
      </c>
      <c r="J27" s="79">
        <v>675995.5</v>
      </c>
      <c r="K27" s="83"/>
      <c r="L27" s="84">
        <f t="shared" si="1"/>
        <v>675995.5</v>
      </c>
    </row>
    <row r="28" spans="1:12" ht="12.75" customHeight="1">
      <c r="A28" s="228" t="s">
        <v>8</v>
      </c>
      <c r="B28" s="229"/>
      <c r="C28" s="229"/>
      <c r="D28" s="229"/>
      <c r="E28" s="230"/>
      <c r="F28" s="10">
        <v>145</v>
      </c>
      <c r="G28" s="79"/>
      <c r="H28" s="83"/>
      <c r="I28" s="84">
        <f t="shared" si="0"/>
        <v>0</v>
      </c>
      <c r="J28" s="79">
        <v>14074843.8</v>
      </c>
      <c r="K28" s="83">
        <v>2422228.1</v>
      </c>
      <c r="L28" s="84">
        <f t="shared" si="1"/>
        <v>16497071.9</v>
      </c>
    </row>
    <row r="29" spans="1:12" ht="12.75" customHeight="1">
      <c r="A29" s="228" t="s">
        <v>9</v>
      </c>
      <c r="B29" s="229"/>
      <c r="C29" s="229"/>
      <c r="D29" s="229"/>
      <c r="E29" s="230"/>
      <c r="F29" s="10">
        <v>146</v>
      </c>
      <c r="G29" s="79">
        <v>-7774453</v>
      </c>
      <c r="H29" s="83">
        <v>-2446968</v>
      </c>
      <c r="I29" s="84">
        <f t="shared" si="0"/>
        <v>-10221421</v>
      </c>
      <c r="J29" s="79">
        <v>194676.12</v>
      </c>
      <c r="K29" s="83">
        <v>41543371.76</v>
      </c>
      <c r="L29" s="84">
        <f t="shared" si="1"/>
        <v>41738047.879999995</v>
      </c>
    </row>
    <row r="30" spans="1:12" ht="12.75" customHeight="1">
      <c r="A30" s="231" t="s">
        <v>10</v>
      </c>
      <c r="B30" s="229"/>
      <c r="C30" s="229"/>
      <c r="D30" s="229"/>
      <c r="E30" s="230"/>
      <c r="F30" s="10">
        <v>147</v>
      </c>
      <c r="G30" s="79">
        <v>59978</v>
      </c>
      <c r="H30" s="83">
        <v>35633289</v>
      </c>
      <c r="I30" s="84">
        <f t="shared" si="0"/>
        <v>35693267</v>
      </c>
      <c r="J30" s="79">
        <v>68437.75</v>
      </c>
      <c r="K30" s="83">
        <v>34633323.96</v>
      </c>
      <c r="L30" s="84">
        <f t="shared" si="1"/>
        <v>34701761.71</v>
      </c>
    </row>
    <row r="31" spans="1:12" ht="18" customHeight="1">
      <c r="A31" s="231" t="s">
        <v>11</v>
      </c>
      <c r="B31" s="229"/>
      <c r="C31" s="229"/>
      <c r="D31" s="229"/>
      <c r="E31" s="230"/>
      <c r="F31" s="10">
        <v>148</v>
      </c>
      <c r="G31" s="79">
        <v>690416</v>
      </c>
      <c r="H31" s="83">
        <v>33013135</v>
      </c>
      <c r="I31" s="84">
        <f t="shared" si="0"/>
        <v>33703551</v>
      </c>
      <c r="J31" s="79">
        <v>86241.54</v>
      </c>
      <c r="K31" s="83">
        <v>9258054.54</v>
      </c>
      <c r="L31" s="84">
        <f t="shared" si="1"/>
        <v>9344296.079999998</v>
      </c>
    </row>
    <row r="32" spans="1:12" ht="12.75" customHeight="1">
      <c r="A32" s="231" t="s">
        <v>12</v>
      </c>
      <c r="B32" s="229"/>
      <c r="C32" s="229"/>
      <c r="D32" s="229"/>
      <c r="E32" s="230"/>
      <c r="F32" s="10">
        <v>149</v>
      </c>
      <c r="G32" s="79">
        <v>238084</v>
      </c>
      <c r="H32" s="83">
        <v>198232142</v>
      </c>
      <c r="I32" s="84">
        <f t="shared" si="0"/>
        <v>198470226</v>
      </c>
      <c r="J32" s="79">
        <v>163061.01</v>
      </c>
      <c r="K32" s="83">
        <v>144066349.36</v>
      </c>
      <c r="L32" s="84">
        <f t="shared" si="1"/>
        <v>144229410.37</v>
      </c>
    </row>
    <row r="33" spans="1:12" ht="12.75" customHeight="1">
      <c r="A33" s="231" t="s">
        <v>102</v>
      </c>
      <c r="B33" s="229"/>
      <c r="C33" s="229"/>
      <c r="D33" s="229"/>
      <c r="E33" s="230"/>
      <c r="F33" s="10">
        <v>150</v>
      </c>
      <c r="G33" s="85">
        <f>G34+G38</f>
        <v>-171609041.04</v>
      </c>
      <c r="H33" s="86">
        <f>H34+H38</f>
        <v>-1171177810.5300002</v>
      </c>
      <c r="I33" s="84">
        <f t="shared" si="0"/>
        <v>-1342786851.5700002</v>
      </c>
      <c r="J33" s="85">
        <f>J34+J38</f>
        <v>-244855334.63</v>
      </c>
      <c r="K33" s="86">
        <f>K34+K38</f>
        <v>-1101886281.77</v>
      </c>
      <c r="L33" s="84">
        <f t="shared" si="1"/>
        <v>-1346741616.4</v>
      </c>
    </row>
    <row r="34" spans="1:12" ht="12.75" customHeight="1">
      <c r="A34" s="228" t="s">
        <v>103</v>
      </c>
      <c r="B34" s="229"/>
      <c r="C34" s="229"/>
      <c r="D34" s="229"/>
      <c r="E34" s="230"/>
      <c r="F34" s="10">
        <v>151</v>
      </c>
      <c r="G34" s="85">
        <f>SUM(G35:G37)</f>
        <v>-154153994</v>
      </c>
      <c r="H34" s="86">
        <f>SUM(H35:H37)</f>
        <v>-1097828910.2800002</v>
      </c>
      <c r="I34" s="84">
        <f t="shared" si="0"/>
        <v>-1251982904.2800002</v>
      </c>
      <c r="J34" s="85">
        <f>J35+J36+J37</f>
        <v>-220037494.03</v>
      </c>
      <c r="K34" s="85">
        <f>K35+K36+K37</f>
        <v>-1006210006.62</v>
      </c>
      <c r="L34" s="84">
        <f t="shared" si="1"/>
        <v>-1226247500.65</v>
      </c>
    </row>
    <row r="35" spans="1:12" ht="12.75" customHeight="1">
      <c r="A35" s="228" t="s">
        <v>13</v>
      </c>
      <c r="B35" s="229"/>
      <c r="C35" s="229"/>
      <c r="D35" s="229"/>
      <c r="E35" s="230"/>
      <c r="F35" s="10">
        <v>152</v>
      </c>
      <c r="G35" s="79">
        <v>-154153994</v>
      </c>
      <c r="H35" s="83">
        <v>-1166769386.25</v>
      </c>
      <c r="I35" s="84">
        <f t="shared" si="0"/>
        <v>-1320923380.25</v>
      </c>
      <c r="J35" s="79">
        <v>-220037494.03</v>
      </c>
      <c r="K35" s="83">
        <v>-1068916104.5</v>
      </c>
      <c r="L35" s="84">
        <f t="shared" si="1"/>
        <v>-1288953598.53</v>
      </c>
    </row>
    <row r="36" spans="1:12" ht="12.75" customHeight="1">
      <c r="A36" s="228" t="s">
        <v>14</v>
      </c>
      <c r="B36" s="229"/>
      <c r="C36" s="229"/>
      <c r="D36" s="229"/>
      <c r="E36" s="230"/>
      <c r="F36" s="10">
        <v>153</v>
      </c>
      <c r="G36" s="79"/>
      <c r="H36" s="83">
        <v>-486202.38</v>
      </c>
      <c r="I36" s="84">
        <f t="shared" si="0"/>
        <v>-486202.38</v>
      </c>
      <c r="J36" s="79"/>
      <c r="K36" s="83">
        <v>120.88</v>
      </c>
      <c r="L36" s="84">
        <f t="shared" si="1"/>
        <v>120.88</v>
      </c>
    </row>
    <row r="37" spans="1:12" ht="12.75" customHeight="1">
      <c r="A37" s="228" t="s">
        <v>15</v>
      </c>
      <c r="B37" s="229"/>
      <c r="C37" s="229"/>
      <c r="D37" s="229"/>
      <c r="E37" s="230"/>
      <c r="F37" s="10">
        <v>154</v>
      </c>
      <c r="G37" s="79"/>
      <c r="H37" s="83">
        <v>69426678.35</v>
      </c>
      <c r="I37" s="84">
        <f t="shared" si="0"/>
        <v>69426678.35</v>
      </c>
      <c r="J37" s="79"/>
      <c r="K37" s="83">
        <v>62705977</v>
      </c>
      <c r="L37" s="84">
        <f t="shared" si="1"/>
        <v>62705977</v>
      </c>
    </row>
    <row r="38" spans="1:12" ht="12.75" customHeight="1">
      <c r="A38" s="228" t="s">
        <v>104</v>
      </c>
      <c r="B38" s="229"/>
      <c r="C38" s="229"/>
      <c r="D38" s="229"/>
      <c r="E38" s="230"/>
      <c r="F38" s="10">
        <v>155</v>
      </c>
      <c r="G38" s="85">
        <f>SUM(G39:G41)</f>
        <v>-17455047.04</v>
      </c>
      <c r="H38" s="86">
        <f>SUM(H39:H41)</f>
        <v>-73348900.25</v>
      </c>
      <c r="I38" s="84">
        <f t="shared" si="0"/>
        <v>-90803947.28999999</v>
      </c>
      <c r="J38" s="85">
        <f>SUM(J39:J41)</f>
        <v>-24817840.6</v>
      </c>
      <c r="K38" s="86">
        <f>SUM(K39:K41)</f>
        <v>-95676275.14999998</v>
      </c>
      <c r="L38" s="84">
        <f t="shared" si="1"/>
        <v>-120494115.74999997</v>
      </c>
    </row>
    <row r="39" spans="1:12" ht="12.75" customHeight="1">
      <c r="A39" s="228" t="s">
        <v>16</v>
      </c>
      <c r="B39" s="229"/>
      <c r="C39" s="229"/>
      <c r="D39" s="229"/>
      <c r="E39" s="230"/>
      <c r="F39" s="10">
        <v>156</v>
      </c>
      <c r="G39" s="79">
        <v>-17455047.04</v>
      </c>
      <c r="H39" s="83">
        <v>-74759792.34</v>
      </c>
      <c r="I39" s="84">
        <f aca="true" t="shared" si="2" ref="I39:I69">G39+H39</f>
        <v>-92214839.38</v>
      </c>
      <c r="J39" s="79">
        <v>-24817840.6</v>
      </c>
      <c r="K39" s="83">
        <v>-248175010.64</v>
      </c>
      <c r="L39" s="84">
        <f t="shared" si="1"/>
        <v>-272992851.24</v>
      </c>
    </row>
    <row r="40" spans="1:12" ht="12.75" customHeight="1">
      <c r="A40" s="228" t="s">
        <v>17</v>
      </c>
      <c r="B40" s="229"/>
      <c r="C40" s="229"/>
      <c r="D40" s="229"/>
      <c r="E40" s="230"/>
      <c r="F40" s="10">
        <v>157</v>
      </c>
      <c r="G40" s="79"/>
      <c r="H40" s="83"/>
      <c r="I40" s="84">
        <f t="shared" si="2"/>
        <v>0</v>
      </c>
      <c r="J40" s="79"/>
      <c r="K40" s="83"/>
      <c r="L40" s="84">
        <f t="shared" si="1"/>
        <v>0</v>
      </c>
    </row>
    <row r="41" spans="1:12" ht="12.75" customHeight="1">
      <c r="A41" s="228" t="s">
        <v>18</v>
      </c>
      <c r="B41" s="229"/>
      <c r="C41" s="229"/>
      <c r="D41" s="229"/>
      <c r="E41" s="230"/>
      <c r="F41" s="10">
        <v>158</v>
      </c>
      <c r="G41" s="79"/>
      <c r="H41" s="83">
        <v>1410892.09</v>
      </c>
      <c r="I41" s="84">
        <f t="shared" si="2"/>
        <v>1410892.09</v>
      </c>
      <c r="J41" s="79"/>
      <c r="K41" s="83">
        <v>152498735.49</v>
      </c>
      <c r="L41" s="84">
        <f t="shared" si="1"/>
        <v>152498735.49</v>
      </c>
    </row>
    <row r="42" spans="1:12" ht="25.5" customHeight="1">
      <c r="A42" s="231" t="s">
        <v>105</v>
      </c>
      <c r="B42" s="229"/>
      <c r="C42" s="229"/>
      <c r="D42" s="229"/>
      <c r="E42" s="230"/>
      <c r="F42" s="10">
        <v>159</v>
      </c>
      <c r="G42" s="85">
        <f>G43+G46</f>
        <v>-89489836.39</v>
      </c>
      <c r="H42" s="86">
        <f>H43+H46</f>
        <v>0</v>
      </c>
      <c r="I42" s="84">
        <f t="shared" si="2"/>
        <v>-89489836.39</v>
      </c>
      <c r="J42" s="85">
        <f>J43+J46</f>
        <v>-43581245.39</v>
      </c>
      <c r="K42" s="86">
        <f>K43+K46</f>
        <v>3500000</v>
      </c>
      <c r="L42" s="84">
        <f t="shared" si="1"/>
        <v>-40081245.39</v>
      </c>
    </row>
    <row r="43" spans="1:12" ht="18.75" customHeight="1">
      <c r="A43" s="228" t="s">
        <v>106</v>
      </c>
      <c r="B43" s="229"/>
      <c r="C43" s="229"/>
      <c r="D43" s="229"/>
      <c r="E43" s="230"/>
      <c r="F43" s="10">
        <v>160</v>
      </c>
      <c r="G43" s="86">
        <f>SUM(G44:G45)</f>
        <v>-89489836.39</v>
      </c>
      <c r="H43" s="86">
        <f>SUM(H44:H45)</f>
        <v>0</v>
      </c>
      <c r="I43" s="84">
        <f t="shared" si="2"/>
        <v>-89489836.39</v>
      </c>
      <c r="J43" s="85">
        <f>SUM(J44:J45)</f>
        <v>-43581245.39</v>
      </c>
      <c r="K43" s="86">
        <f>SUM(K44:K45)</f>
        <v>0</v>
      </c>
      <c r="L43" s="84">
        <f t="shared" si="1"/>
        <v>-43581245.39</v>
      </c>
    </row>
    <row r="44" spans="1:12" ht="12.75" customHeight="1">
      <c r="A44" s="228" t="s">
        <v>19</v>
      </c>
      <c r="B44" s="229"/>
      <c r="C44" s="229"/>
      <c r="D44" s="229"/>
      <c r="E44" s="230"/>
      <c r="F44" s="10">
        <v>161</v>
      </c>
      <c r="G44" s="79">
        <v>-89487488.79</v>
      </c>
      <c r="H44" s="83"/>
      <c r="I44" s="84">
        <f t="shared" si="2"/>
        <v>-89487488.79</v>
      </c>
      <c r="J44" s="79">
        <v>-43648668.25</v>
      </c>
      <c r="K44" s="83"/>
      <c r="L44" s="84">
        <f t="shared" si="1"/>
        <v>-43648668.25</v>
      </c>
    </row>
    <row r="45" spans="1:12" ht="12.75" customHeight="1">
      <c r="A45" s="228" t="s">
        <v>20</v>
      </c>
      <c r="B45" s="229"/>
      <c r="C45" s="229"/>
      <c r="D45" s="229"/>
      <c r="E45" s="230"/>
      <c r="F45" s="10">
        <v>162</v>
      </c>
      <c r="G45" s="79">
        <v>-2347.6</v>
      </c>
      <c r="H45" s="83"/>
      <c r="I45" s="84">
        <f t="shared" si="2"/>
        <v>-2347.6</v>
      </c>
      <c r="J45" s="79">
        <v>67422.86</v>
      </c>
      <c r="K45" s="83"/>
      <c r="L45" s="84">
        <f t="shared" si="1"/>
        <v>67422.86</v>
      </c>
    </row>
    <row r="46" spans="1:12" ht="25.5" customHeight="1">
      <c r="A46" s="228" t="s">
        <v>107</v>
      </c>
      <c r="B46" s="229"/>
      <c r="C46" s="229"/>
      <c r="D46" s="229"/>
      <c r="E46" s="230"/>
      <c r="F46" s="10">
        <v>163</v>
      </c>
      <c r="G46" s="85">
        <f>SUM(G47:G49)</f>
        <v>0</v>
      </c>
      <c r="H46" s="86">
        <f>SUM(H47:H49)</f>
        <v>0</v>
      </c>
      <c r="I46" s="84">
        <f t="shared" si="2"/>
        <v>0</v>
      </c>
      <c r="J46" s="85">
        <f>SUM(J47:J49)</f>
        <v>0</v>
      </c>
      <c r="K46" s="86">
        <f>SUM(K47:K49)</f>
        <v>3500000</v>
      </c>
      <c r="L46" s="84">
        <f t="shared" si="1"/>
        <v>3500000</v>
      </c>
    </row>
    <row r="47" spans="1:12" ht="12.75" customHeight="1">
      <c r="A47" s="228" t="s">
        <v>21</v>
      </c>
      <c r="B47" s="229"/>
      <c r="C47" s="229"/>
      <c r="D47" s="229"/>
      <c r="E47" s="230"/>
      <c r="F47" s="10">
        <v>164</v>
      </c>
      <c r="G47" s="79"/>
      <c r="H47" s="83"/>
      <c r="I47" s="84">
        <f t="shared" si="2"/>
        <v>0</v>
      </c>
      <c r="J47" s="79"/>
      <c r="K47" s="83">
        <v>3500000</v>
      </c>
      <c r="L47" s="84">
        <f t="shared" si="1"/>
        <v>3500000</v>
      </c>
    </row>
    <row r="48" spans="1:12" ht="12.75" customHeight="1">
      <c r="A48" s="228" t="s">
        <v>22</v>
      </c>
      <c r="B48" s="229"/>
      <c r="C48" s="229"/>
      <c r="D48" s="229"/>
      <c r="E48" s="230"/>
      <c r="F48" s="10">
        <v>165</v>
      </c>
      <c r="G48" s="79"/>
      <c r="H48" s="83"/>
      <c r="I48" s="84">
        <f t="shared" si="2"/>
        <v>0</v>
      </c>
      <c r="J48" s="79"/>
      <c r="K48" s="83"/>
      <c r="L48" s="84">
        <f t="shared" si="1"/>
        <v>0</v>
      </c>
    </row>
    <row r="49" spans="1:12" ht="12.75" customHeight="1">
      <c r="A49" s="228" t="s">
        <v>23</v>
      </c>
      <c r="B49" s="229"/>
      <c r="C49" s="229"/>
      <c r="D49" s="229"/>
      <c r="E49" s="230"/>
      <c r="F49" s="10">
        <v>166</v>
      </c>
      <c r="G49" s="79"/>
      <c r="H49" s="83"/>
      <c r="I49" s="84">
        <f t="shared" si="2"/>
        <v>0</v>
      </c>
      <c r="J49" s="79"/>
      <c r="K49" s="83"/>
      <c r="L49" s="84">
        <f t="shared" si="1"/>
        <v>0</v>
      </c>
    </row>
    <row r="50" spans="1:12" ht="41.25" customHeight="1">
      <c r="A50" s="231" t="s">
        <v>404</v>
      </c>
      <c r="B50" s="229"/>
      <c r="C50" s="229"/>
      <c r="D50" s="229"/>
      <c r="E50" s="230"/>
      <c r="F50" s="10">
        <v>167</v>
      </c>
      <c r="G50" s="86">
        <f>SUM(G51:G53)</f>
        <v>742759</v>
      </c>
      <c r="H50" s="86">
        <f>SUM(H51:H53)</f>
        <v>0</v>
      </c>
      <c r="I50" s="84">
        <f t="shared" si="2"/>
        <v>742759</v>
      </c>
      <c r="J50" s="85">
        <f>SUM(J51:J53)</f>
        <v>3468687.16</v>
      </c>
      <c r="K50" s="86">
        <f>SUM(K51:K53)</f>
        <v>0</v>
      </c>
      <c r="L50" s="84">
        <f t="shared" si="1"/>
        <v>3468687.16</v>
      </c>
    </row>
    <row r="51" spans="1:12" ht="12.75" customHeight="1">
      <c r="A51" s="228" t="s">
        <v>24</v>
      </c>
      <c r="B51" s="229"/>
      <c r="C51" s="229"/>
      <c r="D51" s="229"/>
      <c r="E51" s="230"/>
      <c r="F51" s="10">
        <v>168</v>
      </c>
      <c r="G51" s="79">
        <v>742759</v>
      </c>
      <c r="H51" s="83"/>
      <c r="I51" s="84">
        <f t="shared" si="2"/>
        <v>742759</v>
      </c>
      <c r="J51" s="79">
        <v>3468687.16</v>
      </c>
      <c r="K51" s="83"/>
      <c r="L51" s="84">
        <f t="shared" si="1"/>
        <v>3468687.16</v>
      </c>
    </row>
    <row r="52" spans="1:12" ht="12.75" customHeight="1">
      <c r="A52" s="228" t="s">
        <v>25</v>
      </c>
      <c r="B52" s="229"/>
      <c r="C52" s="229"/>
      <c r="D52" s="229"/>
      <c r="E52" s="230"/>
      <c r="F52" s="10">
        <v>169</v>
      </c>
      <c r="G52" s="79"/>
      <c r="H52" s="83"/>
      <c r="I52" s="84">
        <f t="shared" si="2"/>
        <v>0</v>
      </c>
      <c r="J52" s="79"/>
      <c r="K52" s="83"/>
      <c r="L52" s="84">
        <f t="shared" si="1"/>
        <v>0</v>
      </c>
    </row>
    <row r="53" spans="1:12" ht="12.75" customHeight="1">
      <c r="A53" s="228" t="s">
        <v>26</v>
      </c>
      <c r="B53" s="229"/>
      <c r="C53" s="229"/>
      <c r="D53" s="229"/>
      <c r="E53" s="230"/>
      <c r="F53" s="10">
        <v>170</v>
      </c>
      <c r="G53" s="79"/>
      <c r="H53" s="83"/>
      <c r="I53" s="84">
        <f t="shared" si="2"/>
        <v>0</v>
      </c>
      <c r="J53" s="79"/>
      <c r="K53" s="83"/>
      <c r="L53" s="84">
        <f t="shared" si="1"/>
        <v>0</v>
      </c>
    </row>
    <row r="54" spans="1:12" ht="24" customHeight="1">
      <c r="A54" s="231" t="s">
        <v>405</v>
      </c>
      <c r="B54" s="229"/>
      <c r="C54" s="229"/>
      <c r="D54" s="229"/>
      <c r="E54" s="230"/>
      <c r="F54" s="10">
        <v>171</v>
      </c>
      <c r="G54" s="85">
        <f>SUM(G55:G56)</f>
        <v>0</v>
      </c>
      <c r="H54" s="86">
        <f>SUM(H55:H56)</f>
        <v>3160090.8400000003</v>
      </c>
      <c r="I54" s="84">
        <f t="shared" si="2"/>
        <v>3160090.8400000003</v>
      </c>
      <c r="J54" s="85">
        <f>SUM(J55:J56)</f>
        <v>0</v>
      </c>
      <c r="K54" s="86">
        <f>SUM(K55:K56)</f>
        <v>-406969.08999999997</v>
      </c>
      <c r="L54" s="84">
        <f t="shared" si="1"/>
        <v>-406969.08999999997</v>
      </c>
    </row>
    <row r="55" spans="1:12" ht="12.75" customHeight="1">
      <c r="A55" s="228" t="s">
        <v>27</v>
      </c>
      <c r="B55" s="229"/>
      <c r="C55" s="229"/>
      <c r="D55" s="229"/>
      <c r="E55" s="230"/>
      <c r="F55" s="10">
        <v>172</v>
      </c>
      <c r="G55" s="79"/>
      <c r="H55" s="83">
        <v>1044616.68</v>
      </c>
      <c r="I55" s="84">
        <f t="shared" si="2"/>
        <v>1044616.68</v>
      </c>
      <c r="J55" s="79"/>
      <c r="K55" s="83">
        <v>-200544.18</v>
      </c>
      <c r="L55" s="84">
        <f t="shared" si="1"/>
        <v>-200544.18</v>
      </c>
    </row>
    <row r="56" spans="1:12" ht="12.75" customHeight="1">
      <c r="A56" s="228" t="s">
        <v>28</v>
      </c>
      <c r="B56" s="229"/>
      <c r="C56" s="229"/>
      <c r="D56" s="229"/>
      <c r="E56" s="230"/>
      <c r="F56" s="10">
        <v>173</v>
      </c>
      <c r="G56" s="79"/>
      <c r="H56" s="83">
        <v>2115474.16</v>
      </c>
      <c r="I56" s="84">
        <f t="shared" si="2"/>
        <v>2115474.16</v>
      </c>
      <c r="J56" s="79"/>
      <c r="K56" s="83">
        <v>-206424.91</v>
      </c>
      <c r="L56" s="84">
        <f t="shared" si="1"/>
        <v>-206424.91</v>
      </c>
    </row>
    <row r="57" spans="1:12" ht="24.75" customHeight="1">
      <c r="A57" s="231" t="s">
        <v>108</v>
      </c>
      <c r="B57" s="229"/>
      <c r="C57" s="229"/>
      <c r="D57" s="229"/>
      <c r="E57" s="230"/>
      <c r="F57" s="10">
        <v>174</v>
      </c>
      <c r="G57" s="85">
        <f>G58+G62</f>
        <v>-84868651.62</v>
      </c>
      <c r="H57" s="86">
        <f>H58+H62</f>
        <v>-807542924.1000001</v>
      </c>
      <c r="I57" s="84">
        <f t="shared" si="2"/>
        <v>-892411575.7200001</v>
      </c>
      <c r="J57" s="85">
        <f>J58+J62</f>
        <v>-80660213.53</v>
      </c>
      <c r="K57" s="86">
        <f>K58+K62</f>
        <v>-731093723.11</v>
      </c>
      <c r="L57" s="84">
        <f t="shared" si="1"/>
        <v>-811753936.64</v>
      </c>
    </row>
    <row r="58" spans="1:12" ht="12.75" customHeight="1">
      <c r="A58" s="228" t="s">
        <v>109</v>
      </c>
      <c r="B58" s="229"/>
      <c r="C58" s="229"/>
      <c r="D58" s="229"/>
      <c r="E58" s="230"/>
      <c r="F58" s="10">
        <v>175</v>
      </c>
      <c r="G58" s="85">
        <f>SUM(G59:G61)</f>
        <v>-29663407.759999998</v>
      </c>
      <c r="H58" s="86">
        <f>SUM(H59:H61)</f>
        <v>-224197670.7</v>
      </c>
      <c r="I58" s="84">
        <f t="shared" si="2"/>
        <v>-253861078.45999998</v>
      </c>
      <c r="J58" s="85">
        <f>SUM(J59:J61)</f>
        <v>-24410019.05</v>
      </c>
      <c r="K58" s="86">
        <f>SUM(K59:K61)</f>
        <v>-202092944.95000002</v>
      </c>
      <c r="L58" s="84">
        <f t="shared" si="1"/>
        <v>-226502964.00000003</v>
      </c>
    </row>
    <row r="59" spans="1:12" ht="12.75" customHeight="1">
      <c r="A59" s="228" t="s">
        <v>29</v>
      </c>
      <c r="B59" s="229"/>
      <c r="C59" s="229"/>
      <c r="D59" s="229"/>
      <c r="E59" s="230"/>
      <c r="F59" s="10">
        <v>176</v>
      </c>
      <c r="G59" s="79">
        <v>-19814260.72</v>
      </c>
      <c r="H59" s="83">
        <v>-111738481.2</v>
      </c>
      <c r="I59" s="84">
        <f t="shared" si="2"/>
        <v>-131552741.92</v>
      </c>
      <c r="J59" s="79">
        <v>-18768194.26</v>
      </c>
      <c r="K59" s="83">
        <v>-120212061.08</v>
      </c>
      <c r="L59" s="84">
        <f t="shared" si="1"/>
        <v>-138980255.34</v>
      </c>
    </row>
    <row r="60" spans="1:12" ht="12.75" customHeight="1">
      <c r="A60" s="228" t="s">
        <v>30</v>
      </c>
      <c r="B60" s="229"/>
      <c r="C60" s="229"/>
      <c r="D60" s="229"/>
      <c r="E60" s="230"/>
      <c r="F60" s="10">
        <v>177</v>
      </c>
      <c r="G60" s="79">
        <v>-9849147.04</v>
      </c>
      <c r="H60" s="83">
        <v>-108025924.32</v>
      </c>
      <c r="I60" s="84">
        <f t="shared" si="2"/>
        <v>-117875071.35999998</v>
      </c>
      <c r="J60" s="79">
        <v>-5641824.79</v>
      </c>
      <c r="K60" s="83">
        <v>-87927124.97</v>
      </c>
      <c r="L60" s="84">
        <f t="shared" si="1"/>
        <v>-93568949.76</v>
      </c>
    </row>
    <row r="61" spans="1:12" ht="12.75" customHeight="1">
      <c r="A61" s="228" t="s">
        <v>31</v>
      </c>
      <c r="B61" s="229"/>
      <c r="C61" s="229"/>
      <c r="D61" s="229"/>
      <c r="E61" s="230"/>
      <c r="F61" s="10">
        <v>178</v>
      </c>
      <c r="G61" s="79"/>
      <c r="H61" s="83">
        <v>-4433265.18</v>
      </c>
      <c r="I61" s="84">
        <f t="shared" si="2"/>
        <v>-4433265.18</v>
      </c>
      <c r="J61" s="79"/>
      <c r="K61" s="83">
        <v>6046241.1</v>
      </c>
      <c r="L61" s="84">
        <f t="shared" si="1"/>
        <v>6046241.1</v>
      </c>
    </row>
    <row r="62" spans="1:12" ht="18" customHeight="1">
      <c r="A62" s="228" t="s">
        <v>110</v>
      </c>
      <c r="B62" s="229"/>
      <c r="C62" s="229"/>
      <c r="D62" s="229"/>
      <c r="E62" s="230"/>
      <c r="F62" s="10">
        <v>179</v>
      </c>
      <c r="G62" s="85">
        <f>SUM(G63:G65)</f>
        <v>-55205243.86</v>
      </c>
      <c r="H62" s="86">
        <f>SUM(H63:H65)</f>
        <v>-583345253.4000001</v>
      </c>
      <c r="I62" s="84">
        <f t="shared" si="2"/>
        <v>-638550497.2600001</v>
      </c>
      <c r="J62" s="85">
        <f>SUM(J63:J65)</f>
        <v>-56250194.480000004</v>
      </c>
      <c r="K62" s="86">
        <f>SUM(K63:K65)</f>
        <v>-529000778.15999997</v>
      </c>
      <c r="L62" s="84">
        <f t="shared" si="1"/>
        <v>-585250972.64</v>
      </c>
    </row>
    <row r="63" spans="1:12" ht="12.75" customHeight="1">
      <c r="A63" s="228" t="s">
        <v>32</v>
      </c>
      <c r="B63" s="229"/>
      <c r="C63" s="229"/>
      <c r="D63" s="229"/>
      <c r="E63" s="230"/>
      <c r="F63" s="10">
        <v>180</v>
      </c>
      <c r="G63" s="79">
        <v>-1533527.17</v>
      </c>
      <c r="H63" s="83">
        <v>-41263105.24</v>
      </c>
      <c r="I63" s="84">
        <f t="shared" si="2"/>
        <v>-42796632.410000004</v>
      </c>
      <c r="J63" s="79">
        <v>-1410903.4</v>
      </c>
      <c r="K63" s="83">
        <v>-40332140.21</v>
      </c>
      <c r="L63" s="84">
        <f t="shared" si="1"/>
        <v>-41743043.61</v>
      </c>
    </row>
    <row r="64" spans="1:12" ht="12.75" customHeight="1">
      <c r="A64" s="228" t="s">
        <v>47</v>
      </c>
      <c r="B64" s="229"/>
      <c r="C64" s="229"/>
      <c r="D64" s="229"/>
      <c r="E64" s="230"/>
      <c r="F64" s="10">
        <v>181</v>
      </c>
      <c r="G64" s="79">
        <v>-32100900.73</v>
      </c>
      <c r="H64" s="83">
        <v>-296523283.23</v>
      </c>
      <c r="I64" s="84">
        <f t="shared" si="2"/>
        <v>-328624183.96000004</v>
      </c>
      <c r="J64" s="79">
        <v>-32965471.53</v>
      </c>
      <c r="K64" s="83">
        <v>-286215067.61</v>
      </c>
      <c r="L64" s="84">
        <f t="shared" si="1"/>
        <v>-319180539.14</v>
      </c>
    </row>
    <row r="65" spans="1:12" ht="12.75" customHeight="1">
      <c r="A65" s="228" t="s">
        <v>48</v>
      </c>
      <c r="B65" s="229"/>
      <c r="C65" s="229"/>
      <c r="D65" s="229"/>
      <c r="E65" s="230"/>
      <c r="F65" s="10">
        <v>182</v>
      </c>
      <c r="G65" s="79">
        <v>-21570815.96</v>
      </c>
      <c r="H65" s="83">
        <v>-245558864.93</v>
      </c>
      <c r="I65" s="84">
        <f t="shared" si="2"/>
        <v>-267129680.89000002</v>
      </c>
      <c r="J65" s="79">
        <v>-21873819.55</v>
      </c>
      <c r="K65" s="83">
        <v>-202453570.34</v>
      </c>
      <c r="L65" s="84">
        <f t="shared" si="1"/>
        <v>-224327389.89000002</v>
      </c>
    </row>
    <row r="66" spans="1:12" ht="12.75" customHeight="1">
      <c r="A66" s="231" t="s">
        <v>111</v>
      </c>
      <c r="B66" s="229"/>
      <c r="C66" s="229"/>
      <c r="D66" s="229"/>
      <c r="E66" s="230"/>
      <c r="F66" s="10">
        <v>183</v>
      </c>
      <c r="G66" s="85">
        <f>SUM(G67:G73)</f>
        <v>-11602371</v>
      </c>
      <c r="H66" s="86">
        <f>SUM(H67:H73)</f>
        <v>-48416096</v>
      </c>
      <c r="I66" s="84">
        <f t="shared" si="2"/>
        <v>-60018467</v>
      </c>
      <c r="J66" s="85">
        <f>SUM(J67:J73)</f>
        <v>-7577887.78</v>
      </c>
      <c r="K66" s="86">
        <f>SUM(K67:K73)</f>
        <v>-52431191.06</v>
      </c>
      <c r="L66" s="84">
        <f t="shared" si="1"/>
        <v>-60009078.84</v>
      </c>
    </row>
    <row r="67" spans="1:12" ht="24.75" customHeight="1">
      <c r="A67" s="228" t="s">
        <v>406</v>
      </c>
      <c r="B67" s="229"/>
      <c r="C67" s="229"/>
      <c r="D67" s="229"/>
      <c r="E67" s="230"/>
      <c r="F67" s="10">
        <v>184</v>
      </c>
      <c r="G67" s="79"/>
      <c r="H67" s="83">
        <v>-1146263</v>
      </c>
      <c r="I67" s="84">
        <f t="shared" si="2"/>
        <v>-1146263</v>
      </c>
      <c r="J67" s="79"/>
      <c r="K67" s="83"/>
      <c r="L67" s="84">
        <f t="shared" si="1"/>
        <v>0</v>
      </c>
    </row>
    <row r="68" spans="1:12" ht="12.75" customHeight="1">
      <c r="A68" s="228" t="s">
        <v>49</v>
      </c>
      <c r="B68" s="229"/>
      <c r="C68" s="229"/>
      <c r="D68" s="229"/>
      <c r="E68" s="230"/>
      <c r="F68" s="10">
        <v>185</v>
      </c>
      <c r="G68" s="79"/>
      <c r="H68" s="83">
        <v>-457967</v>
      </c>
      <c r="I68" s="84">
        <f t="shared" si="2"/>
        <v>-457967</v>
      </c>
      <c r="J68" s="79"/>
      <c r="K68" s="83">
        <v>-1350.77</v>
      </c>
      <c r="L68" s="84">
        <f t="shared" si="1"/>
        <v>-1350.77</v>
      </c>
    </row>
    <row r="69" spans="1:12" ht="12.75" customHeight="1">
      <c r="A69" s="228" t="s">
        <v>205</v>
      </c>
      <c r="B69" s="229"/>
      <c r="C69" s="229"/>
      <c r="D69" s="229"/>
      <c r="E69" s="230"/>
      <c r="F69" s="10">
        <v>186</v>
      </c>
      <c r="G69" s="138"/>
      <c r="H69" s="151"/>
      <c r="I69" s="84">
        <f t="shared" si="2"/>
        <v>0</v>
      </c>
      <c r="J69" s="79"/>
      <c r="K69" s="83">
        <v>-1483200</v>
      </c>
      <c r="L69" s="84">
        <f t="shared" si="1"/>
        <v>-1483200</v>
      </c>
    </row>
    <row r="70" spans="1:12" ht="16.5" customHeight="1">
      <c r="A70" s="228" t="s">
        <v>251</v>
      </c>
      <c r="B70" s="229"/>
      <c r="C70" s="229"/>
      <c r="D70" s="229"/>
      <c r="E70" s="230"/>
      <c r="F70" s="10">
        <v>187</v>
      </c>
      <c r="G70" s="79">
        <v>-9944211</v>
      </c>
      <c r="H70" s="83">
        <v>-10921802</v>
      </c>
      <c r="I70" s="84">
        <f>G70+H70</f>
        <v>-20866013</v>
      </c>
      <c r="J70" s="79">
        <v>-2546241.9</v>
      </c>
      <c r="K70" s="83">
        <v>-12899326.41</v>
      </c>
      <c r="L70" s="84">
        <f t="shared" si="1"/>
        <v>-15445568.31</v>
      </c>
    </row>
    <row r="71" spans="1:12" ht="16.5" customHeight="1">
      <c r="A71" s="228" t="s">
        <v>252</v>
      </c>
      <c r="B71" s="229"/>
      <c r="C71" s="229"/>
      <c r="D71" s="229"/>
      <c r="E71" s="230"/>
      <c r="F71" s="10">
        <v>188</v>
      </c>
      <c r="G71" s="79">
        <v>-644828</v>
      </c>
      <c r="H71" s="83">
        <v>-5419659</v>
      </c>
      <c r="I71" s="84">
        <f>G71+H71</f>
        <v>-6064487</v>
      </c>
      <c r="J71" s="79">
        <v>-4649983.68</v>
      </c>
      <c r="K71" s="83">
        <v>-4570836.17</v>
      </c>
      <c r="L71" s="84">
        <f t="shared" si="1"/>
        <v>-9220819.85</v>
      </c>
    </row>
    <row r="72" spans="1:12" ht="12.75" customHeight="1">
      <c r="A72" s="228" t="s">
        <v>254</v>
      </c>
      <c r="B72" s="229"/>
      <c r="C72" s="229"/>
      <c r="D72" s="229"/>
      <c r="E72" s="230"/>
      <c r="F72" s="10">
        <v>189</v>
      </c>
      <c r="G72" s="79">
        <v>-430635</v>
      </c>
      <c r="H72" s="83">
        <v>-279378</v>
      </c>
      <c r="I72" s="84">
        <f aca="true" t="shared" si="3" ref="I72:I99">G72+H72</f>
        <v>-710013</v>
      </c>
      <c r="J72" s="79"/>
      <c r="K72" s="83"/>
      <c r="L72" s="84">
        <f aca="true" t="shared" si="4" ref="L72:L99">J72+K72</f>
        <v>0</v>
      </c>
    </row>
    <row r="73" spans="1:12" ht="12.75" customHeight="1">
      <c r="A73" s="228" t="s">
        <v>253</v>
      </c>
      <c r="B73" s="229"/>
      <c r="C73" s="229"/>
      <c r="D73" s="229"/>
      <c r="E73" s="230"/>
      <c r="F73" s="10">
        <v>190</v>
      </c>
      <c r="G73" s="79">
        <v>-582697</v>
      </c>
      <c r="H73" s="83">
        <v>-30191027</v>
      </c>
      <c r="I73" s="84">
        <f t="shared" si="3"/>
        <v>-30773724</v>
      </c>
      <c r="J73" s="79">
        <v>-381662.2</v>
      </c>
      <c r="K73" s="83">
        <v>-33476477.71</v>
      </c>
      <c r="L73" s="84">
        <f t="shared" si="4"/>
        <v>-33858139.910000004</v>
      </c>
    </row>
    <row r="74" spans="1:12" ht="23.25" customHeight="1">
      <c r="A74" s="231" t="s">
        <v>112</v>
      </c>
      <c r="B74" s="229"/>
      <c r="C74" s="229"/>
      <c r="D74" s="229"/>
      <c r="E74" s="230"/>
      <c r="F74" s="10">
        <v>191</v>
      </c>
      <c r="G74" s="85">
        <f>SUM(G75:G76)</f>
        <v>-3727262.58</v>
      </c>
      <c r="H74" s="86">
        <f>SUM(H75:H76)</f>
        <v>-58194046.75</v>
      </c>
      <c r="I74" s="84">
        <f t="shared" si="3"/>
        <v>-61921309.33</v>
      </c>
      <c r="J74" s="85">
        <f>SUM(J75:J76)</f>
        <v>-74053.53</v>
      </c>
      <c r="K74" s="86">
        <f>SUM(K75:K76)</f>
        <v>-62998141.769999996</v>
      </c>
      <c r="L74" s="84">
        <f t="shared" si="4"/>
        <v>-63072195.3</v>
      </c>
    </row>
    <row r="75" spans="1:12" ht="12.75" customHeight="1">
      <c r="A75" s="228" t="s">
        <v>50</v>
      </c>
      <c r="B75" s="229"/>
      <c r="C75" s="229"/>
      <c r="D75" s="229"/>
      <c r="E75" s="230"/>
      <c r="F75" s="10">
        <v>192</v>
      </c>
      <c r="G75" s="79">
        <v>-3715160.44</v>
      </c>
      <c r="H75" s="83">
        <v>-1938513.53</v>
      </c>
      <c r="I75" s="84">
        <f t="shared" si="3"/>
        <v>-5653673.97</v>
      </c>
      <c r="J75" s="79"/>
      <c r="K75" s="83">
        <v>-4011945.29</v>
      </c>
      <c r="L75" s="84">
        <f t="shared" si="4"/>
        <v>-4011945.29</v>
      </c>
    </row>
    <row r="76" spans="1:12" ht="12.75" customHeight="1">
      <c r="A76" s="228" t="s">
        <v>51</v>
      </c>
      <c r="B76" s="229"/>
      <c r="C76" s="229"/>
      <c r="D76" s="229"/>
      <c r="E76" s="230"/>
      <c r="F76" s="10">
        <v>193</v>
      </c>
      <c r="G76" s="79">
        <v>-12102.14</v>
      </c>
      <c r="H76" s="90">
        <v>-56255533.22</v>
      </c>
      <c r="I76" s="84">
        <f t="shared" si="3"/>
        <v>-56267635.36</v>
      </c>
      <c r="J76" s="79">
        <v>-74053.53</v>
      </c>
      <c r="K76" s="83">
        <v>-58986196.48</v>
      </c>
      <c r="L76" s="84">
        <f t="shared" si="4"/>
        <v>-59060250.01</v>
      </c>
    </row>
    <row r="77" spans="1:12" ht="12.75" customHeight="1">
      <c r="A77" s="231" t="s">
        <v>59</v>
      </c>
      <c r="B77" s="229"/>
      <c r="C77" s="229"/>
      <c r="D77" s="229"/>
      <c r="E77" s="230"/>
      <c r="F77" s="10">
        <v>194</v>
      </c>
      <c r="G77" s="79">
        <v>-62832</v>
      </c>
      <c r="H77" s="90">
        <v>-202692019</v>
      </c>
      <c r="I77" s="84">
        <f t="shared" si="3"/>
        <v>-202754851</v>
      </c>
      <c r="J77" s="79">
        <v>-100.73</v>
      </c>
      <c r="K77" s="83">
        <v>-151565218.4</v>
      </c>
      <c r="L77" s="84">
        <f t="shared" si="4"/>
        <v>-151565319.13</v>
      </c>
    </row>
    <row r="78" spans="1:12" ht="43.5" customHeight="1">
      <c r="A78" s="231" t="s">
        <v>356</v>
      </c>
      <c r="B78" s="229"/>
      <c r="C78" s="229"/>
      <c r="D78" s="229"/>
      <c r="E78" s="230"/>
      <c r="F78" s="10">
        <v>195</v>
      </c>
      <c r="G78" s="85">
        <f>G7+G16+G30+G31+G32+G33+G42+G50+G54+G57+G66+G74+G77</f>
        <v>5856430.78999996</v>
      </c>
      <c r="H78" s="152">
        <f>H7+H16+H30+H31+H32+H33+H42+H50+H54+H57+H66+H74+H77</f>
        <v>93622595.36999941</v>
      </c>
      <c r="I78" s="84">
        <f t="shared" si="3"/>
        <v>99479026.15999937</v>
      </c>
      <c r="J78" s="85">
        <f>J7+J16+J30+J31+J32+J33+J42+J50+J54+J57+J66+J74+J77</f>
        <v>6986628.840000039</v>
      </c>
      <c r="K78" s="86">
        <f>K7+K16+K30+K31+K32+K33+K42+K50+K54+K57+K66+K74+K77</f>
        <v>103712374.46000043</v>
      </c>
      <c r="L78" s="84">
        <f t="shared" si="4"/>
        <v>110699003.30000046</v>
      </c>
    </row>
    <row r="79" spans="1:12" ht="12.75" customHeight="1">
      <c r="A79" s="231" t="s">
        <v>113</v>
      </c>
      <c r="B79" s="229"/>
      <c r="C79" s="229"/>
      <c r="D79" s="229"/>
      <c r="E79" s="230"/>
      <c r="F79" s="10">
        <v>196</v>
      </c>
      <c r="G79" s="85">
        <f>SUM(G80:G81)</f>
        <v>-710426</v>
      </c>
      <c r="H79" s="86">
        <f>SUM(H80:H81)</f>
        <v>-21762687.17</v>
      </c>
      <c r="I79" s="84">
        <f t="shared" si="3"/>
        <v>-22473113.17</v>
      </c>
      <c r="J79" s="85">
        <f>SUM(J80:J81)</f>
        <v>-1023743.1</v>
      </c>
      <c r="K79" s="86">
        <f>SUM(K80:K81)</f>
        <v>-24043984.94</v>
      </c>
      <c r="L79" s="84">
        <f t="shared" si="4"/>
        <v>-25067728.040000003</v>
      </c>
    </row>
    <row r="80" spans="1:12" ht="12.75" customHeight="1">
      <c r="A80" s="228" t="s">
        <v>52</v>
      </c>
      <c r="B80" s="229"/>
      <c r="C80" s="229"/>
      <c r="D80" s="229"/>
      <c r="E80" s="230"/>
      <c r="F80" s="10">
        <v>197</v>
      </c>
      <c r="G80" s="79">
        <v>-710426</v>
      </c>
      <c r="H80" s="90">
        <v>-21762687.17</v>
      </c>
      <c r="I80" s="84">
        <f t="shared" si="3"/>
        <v>-22473113.17</v>
      </c>
      <c r="J80" s="79">
        <v>-1023743.1</v>
      </c>
      <c r="K80" s="83">
        <v>-24043984.94</v>
      </c>
      <c r="L80" s="84">
        <f t="shared" si="4"/>
        <v>-25067728.040000003</v>
      </c>
    </row>
    <row r="81" spans="1:12" ht="12.75" customHeight="1">
      <c r="A81" s="228" t="s">
        <v>53</v>
      </c>
      <c r="B81" s="229"/>
      <c r="C81" s="229"/>
      <c r="D81" s="229"/>
      <c r="E81" s="230"/>
      <c r="F81" s="10">
        <v>198</v>
      </c>
      <c r="G81" s="79"/>
      <c r="H81" s="90"/>
      <c r="I81" s="84">
        <f t="shared" si="3"/>
        <v>0</v>
      </c>
      <c r="J81" s="79"/>
      <c r="K81" s="83"/>
      <c r="L81" s="84">
        <f t="shared" si="4"/>
        <v>0</v>
      </c>
    </row>
    <row r="82" spans="1:12" ht="24" customHeight="1">
      <c r="A82" s="231" t="s">
        <v>207</v>
      </c>
      <c r="B82" s="229"/>
      <c r="C82" s="229"/>
      <c r="D82" s="229"/>
      <c r="E82" s="230"/>
      <c r="F82" s="10">
        <v>199</v>
      </c>
      <c r="G82" s="152">
        <f>G78+G79</f>
        <v>5146004.78999996</v>
      </c>
      <c r="H82" s="152">
        <f>H78+H79</f>
        <v>71859908.1999994</v>
      </c>
      <c r="I82" s="84">
        <f t="shared" si="3"/>
        <v>77005912.98999937</v>
      </c>
      <c r="J82" s="85">
        <f>J78+J79</f>
        <v>5962885.740000039</v>
      </c>
      <c r="K82" s="86">
        <f>K78+K79</f>
        <v>79668389.52000043</v>
      </c>
      <c r="L82" s="84">
        <f>J82+K82</f>
        <v>85631275.26000047</v>
      </c>
    </row>
    <row r="83" spans="1:12" ht="12.75" customHeight="1">
      <c r="A83" s="231" t="s">
        <v>255</v>
      </c>
      <c r="B83" s="232"/>
      <c r="C83" s="232"/>
      <c r="D83" s="232"/>
      <c r="E83" s="240"/>
      <c r="F83" s="10">
        <v>200</v>
      </c>
      <c r="G83" s="79">
        <v>4727416.04</v>
      </c>
      <c r="H83" s="90">
        <v>69486973.56</v>
      </c>
      <c r="I83" s="84">
        <f t="shared" si="3"/>
        <v>74214389.60000001</v>
      </c>
      <c r="J83" s="79">
        <v>5648858.14</v>
      </c>
      <c r="K83" s="83">
        <v>76858162.79</v>
      </c>
      <c r="L83" s="84">
        <f t="shared" si="4"/>
        <v>82507020.93</v>
      </c>
    </row>
    <row r="84" spans="1:12" ht="12.75" customHeight="1">
      <c r="A84" s="231" t="s">
        <v>256</v>
      </c>
      <c r="B84" s="232"/>
      <c r="C84" s="232"/>
      <c r="D84" s="232"/>
      <c r="E84" s="240"/>
      <c r="F84" s="10">
        <v>201</v>
      </c>
      <c r="G84" s="79">
        <v>418589</v>
      </c>
      <c r="H84" s="90">
        <v>2372933.963</v>
      </c>
      <c r="I84" s="84">
        <f>G84+H84</f>
        <v>2791522.963</v>
      </c>
      <c r="J84" s="79">
        <v>314027.6</v>
      </c>
      <c r="K84" s="83">
        <v>2810226.62</v>
      </c>
      <c r="L84" s="84">
        <f t="shared" si="4"/>
        <v>3124254.22</v>
      </c>
    </row>
    <row r="85" spans="1:12" ht="12.75" customHeight="1">
      <c r="A85" s="231" t="s">
        <v>261</v>
      </c>
      <c r="B85" s="232"/>
      <c r="C85" s="232"/>
      <c r="D85" s="232"/>
      <c r="E85" s="232"/>
      <c r="F85" s="10">
        <v>202</v>
      </c>
      <c r="G85" s="79">
        <f>G7+G16+G30+G31+G32</f>
        <v>366473666.41999996</v>
      </c>
      <c r="H85" s="90">
        <f>H7+H16+H30+H31+H32</f>
        <v>2378485400.91</v>
      </c>
      <c r="I85" s="91">
        <f t="shared" si="3"/>
        <v>2744959067.33</v>
      </c>
      <c r="J85" s="90">
        <f>J7+J16+J30+J31+J32</f>
        <v>380266777.27000004</v>
      </c>
      <c r="K85" s="90">
        <f>K7+K16+K30+K31+K32</f>
        <v>2200593899.6600003</v>
      </c>
      <c r="L85" s="91">
        <f t="shared" si="4"/>
        <v>2580860676.9300003</v>
      </c>
    </row>
    <row r="86" spans="1:12" ht="12.75" customHeight="1">
      <c r="A86" s="231" t="s">
        <v>262</v>
      </c>
      <c r="B86" s="232"/>
      <c r="C86" s="232"/>
      <c r="D86" s="232"/>
      <c r="E86" s="232"/>
      <c r="F86" s="10">
        <v>203</v>
      </c>
      <c r="G86" s="92">
        <f>G33+G42+G50+G54+G57+G66+G74+G77+G79</f>
        <v>-361327661.63</v>
      </c>
      <c r="H86" s="83">
        <f>H33+H42+H50+H54+H57+H66+H74+H77+H79</f>
        <v>-2306625492.7100005</v>
      </c>
      <c r="I86" s="91">
        <f t="shared" si="3"/>
        <v>-2667953154.3400006</v>
      </c>
      <c r="J86" s="92">
        <f>J33+J42+J50+J54+J57+J66+J74+J77+J79</f>
        <v>-374303891.53</v>
      </c>
      <c r="K86" s="83">
        <f>K33+K42+K50+K54+K57+K66+K74+K77+K79</f>
        <v>-2120925510.1399999</v>
      </c>
      <c r="L86" s="91">
        <f t="shared" si="4"/>
        <v>-2495229401.67</v>
      </c>
    </row>
    <row r="87" spans="1:12" ht="12.75" customHeight="1">
      <c r="A87" s="231" t="s">
        <v>208</v>
      </c>
      <c r="B87" s="229"/>
      <c r="C87" s="229"/>
      <c r="D87" s="229"/>
      <c r="E87" s="229"/>
      <c r="F87" s="10">
        <v>204</v>
      </c>
      <c r="G87" s="85">
        <f>SUM(G88:G94)-G95</f>
        <v>-2603642</v>
      </c>
      <c r="H87" s="86">
        <f>SUM(H88:H94)-H95</f>
        <v>21769524</v>
      </c>
      <c r="I87" s="84">
        <f t="shared" si="3"/>
        <v>19165882</v>
      </c>
      <c r="J87" s="85">
        <f>SUM(J88:J94)-J95</f>
        <v>-26679871</v>
      </c>
      <c r="K87" s="86">
        <f>SUM(K88:K94)-K95</f>
        <v>-58598246</v>
      </c>
      <c r="L87" s="84">
        <f t="shared" si="4"/>
        <v>-85278117</v>
      </c>
    </row>
    <row r="88" spans="1:12" ht="23.25" customHeight="1">
      <c r="A88" s="228" t="s">
        <v>263</v>
      </c>
      <c r="B88" s="229"/>
      <c r="C88" s="229"/>
      <c r="D88" s="229"/>
      <c r="E88" s="229"/>
      <c r="F88" s="10">
        <v>205</v>
      </c>
      <c r="G88" s="79"/>
      <c r="H88" s="83">
        <v>-2158</v>
      </c>
      <c r="I88" s="84">
        <f t="shared" si="3"/>
        <v>-2158</v>
      </c>
      <c r="J88" s="79"/>
      <c r="K88" s="83">
        <v>40085</v>
      </c>
      <c r="L88" s="84">
        <f>J88+K88</f>
        <v>40085</v>
      </c>
    </row>
    <row r="89" spans="1:12" ht="26.25" customHeight="1">
      <c r="A89" s="228" t="s">
        <v>408</v>
      </c>
      <c r="B89" s="229"/>
      <c r="C89" s="229"/>
      <c r="D89" s="229"/>
      <c r="E89" s="229"/>
      <c r="F89" s="10">
        <v>206</v>
      </c>
      <c r="G89" s="79">
        <v>-2603642</v>
      </c>
      <c r="H89" s="83">
        <v>23789704</v>
      </c>
      <c r="I89" s="84">
        <f t="shared" si="3"/>
        <v>21186062</v>
      </c>
      <c r="J89" s="79">
        <v>-26679871</v>
      </c>
      <c r="K89" s="153">
        <v>-51254229</v>
      </c>
      <c r="L89" s="84">
        <f aca="true" t="shared" si="5" ref="L89:L95">J89+K89</f>
        <v>-77934100</v>
      </c>
    </row>
    <row r="90" spans="1:12" ht="25.5" customHeight="1">
      <c r="A90" s="228" t="s">
        <v>409</v>
      </c>
      <c r="B90" s="229"/>
      <c r="C90" s="229"/>
      <c r="D90" s="229"/>
      <c r="E90" s="229"/>
      <c r="F90" s="10">
        <v>207</v>
      </c>
      <c r="G90" s="79"/>
      <c r="H90" s="83">
        <v>-2018022</v>
      </c>
      <c r="I90" s="84">
        <f t="shared" si="3"/>
        <v>-2018022</v>
      </c>
      <c r="J90" s="79"/>
      <c r="K90" s="83">
        <v>-7384102</v>
      </c>
      <c r="L90" s="84">
        <f t="shared" si="5"/>
        <v>-7384102</v>
      </c>
    </row>
    <row r="91" spans="1:12" ht="23.25" customHeight="1">
      <c r="A91" s="228" t="s">
        <v>410</v>
      </c>
      <c r="B91" s="229"/>
      <c r="C91" s="229"/>
      <c r="D91" s="229"/>
      <c r="E91" s="229"/>
      <c r="F91" s="10">
        <v>208</v>
      </c>
      <c r="G91" s="79"/>
      <c r="H91" s="83"/>
      <c r="I91" s="84">
        <f t="shared" si="3"/>
        <v>0</v>
      </c>
      <c r="J91" s="79"/>
      <c r="K91" s="83"/>
      <c r="L91" s="84">
        <f t="shared" si="5"/>
        <v>0</v>
      </c>
    </row>
    <row r="92" spans="1:12" ht="12.75" customHeight="1">
      <c r="A92" s="228" t="s">
        <v>264</v>
      </c>
      <c r="B92" s="229"/>
      <c r="C92" s="229"/>
      <c r="D92" s="229"/>
      <c r="E92" s="229"/>
      <c r="F92" s="10">
        <v>209</v>
      </c>
      <c r="G92" s="79"/>
      <c r="H92" s="83"/>
      <c r="I92" s="84">
        <f t="shared" si="3"/>
        <v>0</v>
      </c>
      <c r="J92" s="79"/>
      <c r="K92" s="83"/>
      <c r="L92" s="84">
        <f t="shared" si="5"/>
        <v>0</v>
      </c>
    </row>
    <row r="93" spans="1:12" ht="24" customHeight="1">
      <c r="A93" s="228" t="s">
        <v>265</v>
      </c>
      <c r="B93" s="229"/>
      <c r="C93" s="229"/>
      <c r="D93" s="229"/>
      <c r="E93" s="229"/>
      <c r="F93" s="10">
        <v>210</v>
      </c>
      <c r="G93" s="79"/>
      <c r="H93" s="83"/>
      <c r="I93" s="84">
        <f t="shared" si="3"/>
        <v>0</v>
      </c>
      <c r="J93" s="79"/>
      <c r="K93" s="83"/>
      <c r="L93" s="84">
        <f t="shared" si="5"/>
        <v>0</v>
      </c>
    </row>
    <row r="94" spans="1:12" ht="12.75" customHeight="1">
      <c r="A94" s="228" t="s">
        <v>266</v>
      </c>
      <c r="B94" s="229"/>
      <c r="C94" s="229"/>
      <c r="D94" s="229"/>
      <c r="E94" s="229"/>
      <c r="F94" s="10">
        <v>211</v>
      </c>
      <c r="G94" s="79"/>
      <c r="H94" s="83"/>
      <c r="I94" s="84">
        <f t="shared" si="3"/>
        <v>0</v>
      </c>
      <c r="J94" s="79"/>
      <c r="K94" s="83"/>
      <c r="L94" s="84">
        <f t="shared" si="5"/>
        <v>0</v>
      </c>
    </row>
    <row r="95" spans="1:12" ht="12.75" customHeight="1">
      <c r="A95" s="228" t="s">
        <v>267</v>
      </c>
      <c r="B95" s="229"/>
      <c r="C95" s="229"/>
      <c r="D95" s="229"/>
      <c r="E95" s="229"/>
      <c r="F95" s="10">
        <v>212</v>
      </c>
      <c r="G95" s="79"/>
      <c r="H95" s="83"/>
      <c r="I95" s="84">
        <f t="shared" si="3"/>
        <v>0</v>
      </c>
      <c r="J95" s="79"/>
      <c r="K95" s="83"/>
      <c r="L95" s="84">
        <f t="shared" si="5"/>
        <v>0</v>
      </c>
    </row>
    <row r="96" spans="1:12" ht="12.75" customHeight="1">
      <c r="A96" s="231" t="s">
        <v>206</v>
      </c>
      <c r="B96" s="229"/>
      <c r="C96" s="229"/>
      <c r="D96" s="229"/>
      <c r="E96" s="229"/>
      <c r="F96" s="10">
        <v>213</v>
      </c>
      <c r="G96" s="85">
        <f>G82+G87</f>
        <v>2542362.78999996</v>
      </c>
      <c r="H96" s="86">
        <f>H82+H87</f>
        <v>93629432.1999994</v>
      </c>
      <c r="I96" s="84">
        <f t="shared" si="3"/>
        <v>96171794.98999937</v>
      </c>
      <c r="J96" s="85">
        <f>J82+J87</f>
        <v>-20716985.25999996</v>
      </c>
      <c r="K96" s="86">
        <f>K82+K87</f>
        <v>21070143.520000428</v>
      </c>
      <c r="L96" s="84">
        <f t="shared" si="4"/>
        <v>353158.2600004673</v>
      </c>
    </row>
    <row r="97" spans="1:12" ht="12.75" customHeight="1">
      <c r="A97" s="231" t="s">
        <v>255</v>
      </c>
      <c r="B97" s="232"/>
      <c r="C97" s="232"/>
      <c r="D97" s="232"/>
      <c r="E97" s="240"/>
      <c r="F97" s="10">
        <v>214</v>
      </c>
      <c r="G97" s="79">
        <v>2123774</v>
      </c>
      <c r="H97" s="83">
        <v>90998798</v>
      </c>
      <c r="I97" s="84">
        <f t="shared" si="3"/>
        <v>93122572</v>
      </c>
      <c r="J97" s="79">
        <v>-21031013</v>
      </c>
      <c r="K97" s="83">
        <v>17908559</v>
      </c>
      <c r="L97" s="84">
        <f t="shared" si="4"/>
        <v>-3122454</v>
      </c>
    </row>
    <row r="98" spans="1:12" ht="12.75" customHeight="1">
      <c r="A98" s="231" t="s">
        <v>256</v>
      </c>
      <c r="B98" s="232"/>
      <c r="C98" s="232"/>
      <c r="D98" s="232"/>
      <c r="E98" s="240"/>
      <c r="F98" s="10">
        <v>215</v>
      </c>
      <c r="G98" s="79">
        <v>418589</v>
      </c>
      <c r="H98" s="83">
        <v>2630634</v>
      </c>
      <c r="I98" s="84">
        <f t="shared" si="3"/>
        <v>3049223</v>
      </c>
      <c r="J98" s="79">
        <v>314028</v>
      </c>
      <c r="K98" s="83">
        <v>3161585</v>
      </c>
      <c r="L98" s="84">
        <f t="shared" si="4"/>
        <v>3475613</v>
      </c>
    </row>
    <row r="99" spans="1:12" ht="12.75" customHeight="1">
      <c r="A99" s="233" t="s">
        <v>292</v>
      </c>
      <c r="B99" s="235"/>
      <c r="C99" s="235"/>
      <c r="D99" s="235"/>
      <c r="E99" s="235"/>
      <c r="F99" s="11">
        <v>216</v>
      </c>
      <c r="G99" s="87">
        <v>0</v>
      </c>
      <c r="H99" s="88">
        <v>0</v>
      </c>
      <c r="I99" s="89">
        <f t="shared" si="3"/>
        <v>0</v>
      </c>
      <c r="J99" s="87">
        <v>0</v>
      </c>
      <c r="K99" s="88">
        <v>0</v>
      </c>
      <c r="L99" s="89">
        <f t="shared" si="4"/>
        <v>0</v>
      </c>
    </row>
    <row r="100" spans="1:12" ht="12.75">
      <c r="A100" s="248" t="s">
        <v>368</v>
      </c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</row>
    <row r="102" spans="7:12" ht="12.75">
      <c r="G102" s="136"/>
      <c r="H102" s="136"/>
      <c r="I102" s="136"/>
      <c r="J102" s="136"/>
      <c r="K102" s="136"/>
      <c r="L102" s="136"/>
    </row>
    <row r="103" spans="7:12" ht="12.75">
      <c r="G103" s="93"/>
      <c r="H103" s="93"/>
      <c r="I103" s="93"/>
      <c r="J103" s="93"/>
      <c r="K103" s="93"/>
      <c r="L103" s="93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F65536 G70:H65536 G1:H68 I1:IV65536"/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6" max="255" man="1"/>
  </rowBreaks>
  <ignoredErrors>
    <ignoredError sqref="I8:I29 I33:I42 I57:I68 I83 I96 I87 I43:I53 I75 I85 I54:I56 I72:I73 I70 I79" formula="1"/>
    <ignoredError sqref="J18:K18 J74:K74 G74:H74 G18:H18" formulaRange="1"/>
    <ignoredError sqref="I78 I80:I82 I86 I74" evalError="1" formula="1"/>
    <ignoredError sqref="H78 H82" evalError="1"/>
    <ignoredError sqref="G85:H85 G86:H86 J85:K86" unlockedFormula="1"/>
    <ignoredError sqref="I86" formula="1" unlockedFormula="1"/>
    <ignoredError sqref="I74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J6" sqref="J6:K62"/>
    </sheetView>
  </sheetViews>
  <sheetFormatPr defaultColWidth="9.140625" defaultRowHeight="12.75"/>
  <cols>
    <col min="1" max="10" width="9.140625" style="66" customWidth="1"/>
    <col min="11" max="11" width="10.28125" style="66" bestFit="1" customWidth="1"/>
    <col min="12" max="16384" width="9.140625" style="66" customWidth="1"/>
  </cols>
  <sheetData>
    <row r="1" spans="1:10" ht="19.5" customHeight="1">
      <c r="A1" s="250" t="s">
        <v>209</v>
      </c>
      <c r="B1" s="251"/>
      <c r="C1" s="251"/>
      <c r="D1" s="251"/>
      <c r="E1" s="251"/>
      <c r="F1" s="251"/>
      <c r="G1" s="251"/>
      <c r="H1" s="251"/>
      <c r="I1" s="251"/>
      <c r="J1" s="252"/>
    </row>
    <row r="2" spans="1:10" ht="12.75">
      <c r="A2" s="253" t="s">
        <v>416</v>
      </c>
      <c r="B2" s="254"/>
      <c r="C2" s="254"/>
      <c r="D2" s="254"/>
      <c r="E2" s="254"/>
      <c r="F2" s="254"/>
      <c r="G2" s="254"/>
      <c r="H2" s="254"/>
      <c r="I2" s="254"/>
      <c r="J2" s="252"/>
    </row>
    <row r="3" spans="1:11" ht="12.75">
      <c r="A3" s="129"/>
      <c r="B3" s="133"/>
      <c r="C3" s="133"/>
      <c r="D3" s="269"/>
      <c r="E3" s="269"/>
      <c r="F3" s="133"/>
      <c r="G3" s="133"/>
      <c r="H3" s="133"/>
      <c r="I3" s="133"/>
      <c r="J3" s="134"/>
      <c r="K3" s="135" t="s">
        <v>58</v>
      </c>
    </row>
    <row r="4" spans="1:11" ht="33.75">
      <c r="A4" s="255" t="s">
        <v>6</v>
      </c>
      <c r="B4" s="255"/>
      <c r="C4" s="255"/>
      <c r="D4" s="255"/>
      <c r="E4" s="255"/>
      <c r="F4" s="255"/>
      <c r="G4" s="255"/>
      <c r="H4" s="255"/>
      <c r="I4" s="73" t="s">
        <v>62</v>
      </c>
      <c r="J4" s="74" t="s">
        <v>364</v>
      </c>
      <c r="K4" s="74" t="s">
        <v>365</v>
      </c>
    </row>
    <row r="5" spans="1:11" ht="12.75" customHeight="1">
      <c r="A5" s="256">
        <v>1</v>
      </c>
      <c r="B5" s="256"/>
      <c r="C5" s="256"/>
      <c r="D5" s="256"/>
      <c r="E5" s="256"/>
      <c r="F5" s="256"/>
      <c r="G5" s="256"/>
      <c r="H5" s="256"/>
      <c r="I5" s="75">
        <v>2</v>
      </c>
      <c r="J5" s="76" t="s">
        <v>60</v>
      </c>
      <c r="K5" s="76" t="s">
        <v>61</v>
      </c>
    </row>
    <row r="6" spans="1:11" ht="12.75">
      <c r="A6" s="260" t="s">
        <v>211</v>
      </c>
      <c r="B6" s="261"/>
      <c r="C6" s="261"/>
      <c r="D6" s="261"/>
      <c r="E6" s="261"/>
      <c r="F6" s="261"/>
      <c r="G6" s="261"/>
      <c r="H6" s="262"/>
      <c r="I6" s="71">
        <v>1</v>
      </c>
      <c r="J6" s="72">
        <f>J7+J18+J36</f>
        <v>139777395</v>
      </c>
      <c r="K6" s="72">
        <f>K7+K18+K36</f>
        <v>306320502</v>
      </c>
    </row>
    <row r="7" spans="1:11" ht="12.75">
      <c r="A7" s="263" t="s">
        <v>212</v>
      </c>
      <c r="B7" s="258"/>
      <c r="C7" s="258"/>
      <c r="D7" s="258"/>
      <c r="E7" s="258"/>
      <c r="F7" s="258"/>
      <c r="G7" s="258"/>
      <c r="H7" s="259"/>
      <c r="I7" s="14">
        <v>2</v>
      </c>
      <c r="J7" s="67">
        <f>J8+J9</f>
        <v>222370701</v>
      </c>
      <c r="K7" s="67">
        <f>K8+K9</f>
        <v>-110097397</v>
      </c>
    </row>
    <row r="8" spans="1:11" ht="12.75">
      <c r="A8" s="257" t="s">
        <v>85</v>
      </c>
      <c r="B8" s="258"/>
      <c r="C8" s="258"/>
      <c r="D8" s="258"/>
      <c r="E8" s="258"/>
      <c r="F8" s="258"/>
      <c r="G8" s="258"/>
      <c r="H8" s="259"/>
      <c r="I8" s="14">
        <v>3</v>
      </c>
      <c r="J8" s="20">
        <v>99479023</v>
      </c>
      <c r="K8" s="20">
        <v>110699003</v>
      </c>
    </row>
    <row r="9" spans="1:11" ht="12.75">
      <c r="A9" s="257" t="s">
        <v>86</v>
      </c>
      <c r="B9" s="258"/>
      <c r="C9" s="258"/>
      <c r="D9" s="258"/>
      <c r="E9" s="258"/>
      <c r="F9" s="258"/>
      <c r="G9" s="258"/>
      <c r="H9" s="259"/>
      <c r="I9" s="14">
        <v>4</v>
      </c>
      <c r="J9" s="67">
        <f>J10+J11+J12+J13+J14+J15+J16+J17</f>
        <v>122891678</v>
      </c>
      <c r="K9" s="67">
        <f>K10+K11+K12+K13+K14+K15+K16+K17</f>
        <v>-220796400</v>
      </c>
    </row>
    <row r="10" spans="1:11" ht="12.75">
      <c r="A10" s="257" t="s">
        <v>114</v>
      </c>
      <c r="B10" s="258"/>
      <c r="C10" s="258"/>
      <c r="D10" s="258"/>
      <c r="E10" s="258"/>
      <c r="F10" s="258"/>
      <c r="G10" s="258"/>
      <c r="H10" s="259"/>
      <c r="I10" s="14">
        <v>5</v>
      </c>
      <c r="J10" s="20">
        <v>71271558</v>
      </c>
      <c r="K10" s="20">
        <v>58958402</v>
      </c>
    </row>
    <row r="11" spans="1:11" ht="12.75">
      <c r="A11" s="257" t="s">
        <v>115</v>
      </c>
      <c r="B11" s="258"/>
      <c r="C11" s="258"/>
      <c r="D11" s="258"/>
      <c r="E11" s="258"/>
      <c r="F11" s="258"/>
      <c r="G11" s="258"/>
      <c r="H11" s="259"/>
      <c r="I11" s="14">
        <v>6</v>
      </c>
      <c r="J11" s="20">
        <v>4847137</v>
      </c>
      <c r="K11" s="20">
        <v>4492242</v>
      </c>
    </row>
    <row r="12" spans="1:11" ht="12.75">
      <c r="A12" s="257" t="s">
        <v>116</v>
      </c>
      <c r="B12" s="258"/>
      <c r="C12" s="258"/>
      <c r="D12" s="258"/>
      <c r="E12" s="258"/>
      <c r="F12" s="258"/>
      <c r="G12" s="258"/>
      <c r="H12" s="259"/>
      <c r="I12" s="14">
        <v>7</v>
      </c>
      <c r="J12" s="20">
        <v>234994542</v>
      </c>
      <c r="K12" s="20">
        <v>4139159</v>
      </c>
    </row>
    <row r="13" spans="1:11" ht="12.75">
      <c r="A13" s="257" t="s">
        <v>117</v>
      </c>
      <c r="B13" s="258"/>
      <c r="C13" s="258"/>
      <c r="D13" s="258"/>
      <c r="E13" s="258"/>
      <c r="F13" s="258"/>
      <c r="G13" s="258"/>
      <c r="H13" s="259"/>
      <c r="I13" s="14">
        <v>8</v>
      </c>
      <c r="J13" s="20">
        <v>-963892</v>
      </c>
      <c r="K13" s="20"/>
    </row>
    <row r="14" spans="1:11" ht="12.75">
      <c r="A14" s="257" t="s">
        <v>118</v>
      </c>
      <c r="B14" s="258"/>
      <c r="C14" s="258"/>
      <c r="D14" s="258"/>
      <c r="E14" s="258"/>
      <c r="F14" s="258"/>
      <c r="G14" s="258"/>
      <c r="H14" s="259"/>
      <c r="I14" s="14">
        <v>9</v>
      </c>
      <c r="J14" s="20">
        <v>-179491719</v>
      </c>
      <c r="K14" s="20">
        <v>-171119253</v>
      </c>
    </row>
    <row r="15" spans="1:11" ht="12.75">
      <c r="A15" s="257" t="s">
        <v>119</v>
      </c>
      <c r="B15" s="258"/>
      <c r="C15" s="258"/>
      <c r="D15" s="258"/>
      <c r="E15" s="258"/>
      <c r="F15" s="258"/>
      <c r="G15" s="258"/>
      <c r="H15" s="259"/>
      <c r="I15" s="14">
        <v>10</v>
      </c>
      <c r="J15" s="20"/>
      <c r="K15" s="20">
        <v>-34558009</v>
      </c>
    </row>
    <row r="16" spans="1:11" ht="24.75" customHeight="1">
      <c r="A16" s="257" t="s">
        <v>120</v>
      </c>
      <c r="B16" s="258"/>
      <c r="C16" s="258"/>
      <c r="D16" s="258"/>
      <c r="E16" s="258"/>
      <c r="F16" s="258"/>
      <c r="G16" s="258"/>
      <c r="H16" s="259"/>
      <c r="I16" s="14">
        <v>11</v>
      </c>
      <c r="J16" s="20">
        <v>1572</v>
      </c>
      <c r="K16" s="20">
        <v>4983339</v>
      </c>
    </row>
    <row r="17" spans="1:11" ht="12.75">
      <c r="A17" s="257" t="s">
        <v>121</v>
      </c>
      <c r="B17" s="258"/>
      <c r="C17" s="258"/>
      <c r="D17" s="258"/>
      <c r="E17" s="258"/>
      <c r="F17" s="258"/>
      <c r="G17" s="258"/>
      <c r="H17" s="259"/>
      <c r="I17" s="14">
        <v>12</v>
      </c>
      <c r="J17" s="20">
        <v>-7767520</v>
      </c>
      <c r="K17" s="20">
        <v>-87692280</v>
      </c>
    </row>
    <row r="18" spans="1:11" ht="12.75">
      <c r="A18" s="263" t="s">
        <v>122</v>
      </c>
      <c r="B18" s="258"/>
      <c r="C18" s="258"/>
      <c r="D18" s="258"/>
      <c r="E18" s="258"/>
      <c r="F18" s="258"/>
      <c r="G18" s="258"/>
      <c r="H18" s="259"/>
      <c r="I18" s="14">
        <v>13</v>
      </c>
      <c r="J18" s="68">
        <f>SUM(J19:J35)</f>
        <v>-42975397</v>
      </c>
      <c r="K18" s="68">
        <f>SUM(K19:K35)</f>
        <v>441539044</v>
      </c>
    </row>
    <row r="19" spans="1:11" ht="12.75">
      <c r="A19" s="257" t="s">
        <v>123</v>
      </c>
      <c r="B19" s="258"/>
      <c r="C19" s="258"/>
      <c r="D19" s="258"/>
      <c r="E19" s="258"/>
      <c r="F19" s="258"/>
      <c r="G19" s="258"/>
      <c r="H19" s="259"/>
      <c r="I19" s="14">
        <v>14</v>
      </c>
      <c r="J19" s="20">
        <v>9208316</v>
      </c>
      <c r="K19" s="20">
        <v>126467615</v>
      </c>
    </row>
    <row r="20" spans="1:11" ht="24" customHeight="1">
      <c r="A20" s="257" t="s">
        <v>146</v>
      </c>
      <c r="B20" s="258"/>
      <c r="C20" s="258"/>
      <c r="D20" s="258"/>
      <c r="E20" s="258"/>
      <c r="F20" s="258"/>
      <c r="G20" s="258"/>
      <c r="H20" s="259"/>
      <c r="I20" s="14">
        <v>15</v>
      </c>
      <c r="J20" s="20">
        <v>-172308395</v>
      </c>
      <c r="K20" s="20">
        <v>-178169545</v>
      </c>
    </row>
    <row r="21" spans="1:11" ht="12.75">
      <c r="A21" s="257" t="s">
        <v>124</v>
      </c>
      <c r="B21" s="258"/>
      <c r="C21" s="258"/>
      <c r="D21" s="258"/>
      <c r="E21" s="258"/>
      <c r="F21" s="258"/>
      <c r="G21" s="258"/>
      <c r="H21" s="259"/>
      <c r="I21" s="14">
        <v>16</v>
      </c>
      <c r="J21" s="20">
        <v>29874442</v>
      </c>
      <c r="K21" s="20">
        <v>47461818</v>
      </c>
    </row>
    <row r="22" spans="1:11" ht="23.25" customHeight="1">
      <c r="A22" s="257" t="s">
        <v>125</v>
      </c>
      <c r="B22" s="258"/>
      <c r="C22" s="258"/>
      <c r="D22" s="258"/>
      <c r="E22" s="258"/>
      <c r="F22" s="258"/>
      <c r="G22" s="258"/>
      <c r="H22" s="259"/>
      <c r="I22" s="14">
        <v>17</v>
      </c>
      <c r="J22" s="20"/>
      <c r="K22" s="20"/>
    </row>
    <row r="23" spans="1:11" ht="23.25" customHeight="1">
      <c r="A23" s="257" t="s">
        <v>126</v>
      </c>
      <c r="B23" s="258"/>
      <c r="C23" s="258"/>
      <c r="D23" s="258"/>
      <c r="E23" s="258"/>
      <c r="F23" s="258"/>
      <c r="G23" s="258"/>
      <c r="H23" s="259"/>
      <c r="I23" s="14">
        <v>18</v>
      </c>
      <c r="J23" s="20">
        <v>-430438</v>
      </c>
      <c r="K23" s="20">
        <v>4641712</v>
      </c>
    </row>
    <row r="24" spans="1:11" ht="12.75">
      <c r="A24" s="257" t="s">
        <v>127</v>
      </c>
      <c r="B24" s="258"/>
      <c r="C24" s="258"/>
      <c r="D24" s="258"/>
      <c r="E24" s="258"/>
      <c r="F24" s="258"/>
      <c r="G24" s="258"/>
      <c r="H24" s="259"/>
      <c r="I24" s="14">
        <v>19</v>
      </c>
      <c r="J24" s="20">
        <v>-54391647</v>
      </c>
      <c r="K24" s="20">
        <v>-189795816</v>
      </c>
    </row>
    <row r="25" spans="1:11" ht="12.75">
      <c r="A25" s="257" t="s">
        <v>128</v>
      </c>
      <c r="B25" s="258"/>
      <c r="C25" s="258"/>
      <c r="D25" s="258"/>
      <c r="E25" s="258"/>
      <c r="F25" s="258"/>
      <c r="G25" s="258"/>
      <c r="H25" s="259"/>
      <c r="I25" s="14">
        <v>20</v>
      </c>
      <c r="J25" s="20">
        <v>4364253</v>
      </c>
      <c r="K25" s="20">
        <v>3510225</v>
      </c>
    </row>
    <row r="26" spans="1:11" ht="12.75">
      <c r="A26" s="257" t="s">
        <v>129</v>
      </c>
      <c r="B26" s="258"/>
      <c r="C26" s="258"/>
      <c r="D26" s="258"/>
      <c r="E26" s="258"/>
      <c r="F26" s="258"/>
      <c r="G26" s="258"/>
      <c r="H26" s="259"/>
      <c r="I26" s="14">
        <v>21</v>
      </c>
      <c r="J26" s="20">
        <v>-50807515</v>
      </c>
      <c r="K26" s="20">
        <v>43523599</v>
      </c>
    </row>
    <row r="27" spans="1:11" ht="12.75">
      <c r="A27" s="257" t="s">
        <v>130</v>
      </c>
      <c r="B27" s="258"/>
      <c r="C27" s="258"/>
      <c r="D27" s="258"/>
      <c r="E27" s="258"/>
      <c r="F27" s="258"/>
      <c r="G27" s="258"/>
      <c r="H27" s="259"/>
      <c r="I27" s="14">
        <v>22</v>
      </c>
      <c r="J27" s="20">
        <v>251757</v>
      </c>
      <c r="K27" s="20"/>
    </row>
    <row r="28" spans="1:11" ht="25.5" customHeight="1">
      <c r="A28" s="257" t="s">
        <v>145</v>
      </c>
      <c r="B28" s="258"/>
      <c r="C28" s="258"/>
      <c r="D28" s="258"/>
      <c r="E28" s="258"/>
      <c r="F28" s="258"/>
      <c r="G28" s="258"/>
      <c r="H28" s="259"/>
      <c r="I28" s="14">
        <v>23</v>
      </c>
      <c r="J28" s="20">
        <v>-14468042</v>
      </c>
      <c r="K28" s="20">
        <v>-11424421</v>
      </c>
    </row>
    <row r="29" spans="1:11" ht="12.75">
      <c r="A29" s="257" t="s">
        <v>131</v>
      </c>
      <c r="B29" s="258"/>
      <c r="C29" s="258"/>
      <c r="D29" s="258"/>
      <c r="E29" s="258"/>
      <c r="F29" s="258"/>
      <c r="G29" s="258"/>
      <c r="H29" s="259"/>
      <c r="I29" s="14">
        <v>24</v>
      </c>
      <c r="J29" s="20">
        <v>320360375</v>
      </c>
      <c r="K29" s="20">
        <v>531171347</v>
      </c>
    </row>
    <row r="30" spans="1:11" ht="25.5" customHeight="1">
      <c r="A30" s="257" t="s">
        <v>132</v>
      </c>
      <c r="B30" s="258"/>
      <c r="C30" s="258"/>
      <c r="D30" s="258"/>
      <c r="E30" s="258"/>
      <c r="F30" s="258"/>
      <c r="G30" s="258"/>
      <c r="H30" s="259"/>
      <c r="I30" s="14">
        <v>25</v>
      </c>
      <c r="J30" s="20">
        <v>430438</v>
      </c>
      <c r="K30" s="20">
        <v>-4641712</v>
      </c>
    </row>
    <row r="31" spans="1:11" ht="12.75">
      <c r="A31" s="257" t="s">
        <v>133</v>
      </c>
      <c r="B31" s="258"/>
      <c r="C31" s="258"/>
      <c r="D31" s="258"/>
      <c r="E31" s="258"/>
      <c r="F31" s="258"/>
      <c r="G31" s="258"/>
      <c r="H31" s="259"/>
      <c r="I31" s="14">
        <v>26</v>
      </c>
      <c r="J31" s="20">
        <v>-10093095</v>
      </c>
      <c r="K31" s="20">
        <v>8362157</v>
      </c>
    </row>
    <row r="32" spans="1:11" ht="12.75">
      <c r="A32" s="257" t="s">
        <v>134</v>
      </c>
      <c r="B32" s="258"/>
      <c r="C32" s="258"/>
      <c r="D32" s="258"/>
      <c r="E32" s="258"/>
      <c r="F32" s="258"/>
      <c r="G32" s="258"/>
      <c r="H32" s="259"/>
      <c r="I32" s="14">
        <v>27</v>
      </c>
      <c r="J32" s="20"/>
      <c r="K32" s="20"/>
    </row>
    <row r="33" spans="1:11" ht="12.75">
      <c r="A33" s="257" t="s">
        <v>135</v>
      </c>
      <c r="B33" s="258"/>
      <c r="C33" s="258"/>
      <c r="D33" s="258"/>
      <c r="E33" s="258"/>
      <c r="F33" s="258"/>
      <c r="G33" s="258"/>
      <c r="H33" s="259"/>
      <c r="I33" s="14">
        <v>28</v>
      </c>
      <c r="J33" s="20">
        <v>-58027305</v>
      </c>
      <c r="K33" s="20">
        <v>-63948268</v>
      </c>
    </row>
    <row r="34" spans="1:11" ht="12.75">
      <c r="A34" s="257" t="s">
        <v>136</v>
      </c>
      <c r="B34" s="258"/>
      <c r="C34" s="258"/>
      <c r="D34" s="258"/>
      <c r="E34" s="258"/>
      <c r="F34" s="258"/>
      <c r="G34" s="258"/>
      <c r="H34" s="259"/>
      <c r="I34" s="14">
        <v>29</v>
      </c>
      <c r="J34" s="20">
        <v>-41573703</v>
      </c>
      <c r="K34" s="20">
        <v>116082363</v>
      </c>
    </row>
    <row r="35" spans="1:11" ht="25.5" customHeight="1">
      <c r="A35" s="257" t="s">
        <v>137</v>
      </c>
      <c r="B35" s="258"/>
      <c r="C35" s="258"/>
      <c r="D35" s="258"/>
      <c r="E35" s="258"/>
      <c r="F35" s="258"/>
      <c r="G35" s="258"/>
      <c r="H35" s="259"/>
      <c r="I35" s="14">
        <v>30</v>
      </c>
      <c r="J35" s="20">
        <v>-5364838</v>
      </c>
      <c r="K35" s="20">
        <v>8297970</v>
      </c>
    </row>
    <row r="36" spans="1:11" ht="12.75">
      <c r="A36" s="263" t="s">
        <v>138</v>
      </c>
      <c r="B36" s="258"/>
      <c r="C36" s="258"/>
      <c r="D36" s="258"/>
      <c r="E36" s="258"/>
      <c r="F36" s="258"/>
      <c r="G36" s="258"/>
      <c r="H36" s="259"/>
      <c r="I36" s="14">
        <v>31</v>
      </c>
      <c r="J36" s="20">
        <v>-39617909</v>
      </c>
      <c r="K36" s="20">
        <v>-25121145</v>
      </c>
    </row>
    <row r="37" spans="1:11" ht="12.75">
      <c r="A37" s="263" t="s">
        <v>92</v>
      </c>
      <c r="B37" s="258"/>
      <c r="C37" s="258"/>
      <c r="D37" s="258"/>
      <c r="E37" s="258"/>
      <c r="F37" s="258"/>
      <c r="G37" s="258"/>
      <c r="H37" s="259"/>
      <c r="I37" s="14">
        <v>32</v>
      </c>
      <c r="J37" s="68">
        <f>SUM(J38:J51)</f>
        <v>-55817100</v>
      </c>
      <c r="K37" s="68">
        <f>SUM(K38:K51)</f>
        <v>-225486410</v>
      </c>
    </row>
    <row r="38" spans="1:11" ht="12.75">
      <c r="A38" s="257" t="s">
        <v>139</v>
      </c>
      <c r="B38" s="258"/>
      <c r="C38" s="258"/>
      <c r="D38" s="258"/>
      <c r="E38" s="258"/>
      <c r="F38" s="258"/>
      <c r="G38" s="258"/>
      <c r="H38" s="259"/>
      <c r="I38" s="14">
        <v>33</v>
      </c>
      <c r="J38" s="20">
        <v>7164970</v>
      </c>
      <c r="K38" s="20">
        <v>13262673</v>
      </c>
    </row>
    <row r="39" spans="1:11" ht="12.75">
      <c r="A39" s="257" t="s">
        <v>140</v>
      </c>
      <c r="B39" s="258"/>
      <c r="C39" s="258"/>
      <c r="D39" s="258"/>
      <c r="E39" s="258"/>
      <c r="F39" s="258"/>
      <c r="G39" s="258"/>
      <c r="H39" s="259"/>
      <c r="I39" s="14">
        <v>34</v>
      </c>
      <c r="J39" s="20">
        <v>-34385410</v>
      </c>
      <c r="K39" s="20">
        <v>-25768384</v>
      </c>
    </row>
    <row r="40" spans="1:11" ht="12.75">
      <c r="A40" s="257" t="s">
        <v>141</v>
      </c>
      <c r="B40" s="258"/>
      <c r="C40" s="258"/>
      <c r="D40" s="258"/>
      <c r="E40" s="258"/>
      <c r="F40" s="258"/>
      <c r="G40" s="258"/>
      <c r="H40" s="259"/>
      <c r="I40" s="14">
        <v>35</v>
      </c>
      <c r="J40" s="20"/>
      <c r="K40" s="20">
        <v>24026</v>
      </c>
    </row>
    <row r="41" spans="1:11" ht="12.75">
      <c r="A41" s="257" t="s">
        <v>142</v>
      </c>
      <c r="B41" s="258"/>
      <c r="C41" s="258"/>
      <c r="D41" s="258"/>
      <c r="E41" s="258"/>
      <c r="F41" s="258"/>
      <c r="G41" s="258"/>
      <c r="H41" s="259"/>
      <c r="I41" s="14">
        <v>36</v>
      </c>
      <c r="J41" s="20">
        <v>-3378056</v>
      </c>
      <c r="K41" s="20">
        <v>-4706925</v>
      </c>
    </row>
    <row r="42" spans="1:11" ht="24.75" customHeight="1">
      <c r="A42" s="257" t="s">
        <v>143</v>
      </c>
      <c r="B42" s="258"/>
      <c r="C42" s="258"/>
      <c r="D42" s="258"/>
      <c r="E42" s="258"/>
      <c r="F42" s="258"/>
      <c r="G42" s="258"/>
      <c r="H42" s="259"/>
      <c r="I42" s="14">
        <v>37</v>
      </c>
      <c r="J42" s="20">
        <v>21647337</v>
      </c>
      <c r="K42" s="20"/>
    </row>
    <row r="43" spans="1:11" ht="25.5" customHeight="1">
      <c r="A43" s="257" t="s">
        <v>144</v>
      </c>
      <c r="B43" s="258"/>
      <c r="C43" s="258"/>
      <c r="D43" s="258"/>
      <c r="E43" s="258"/>
      <c r="F43" s="258"/>
      <c r="G43" s="258"/>
      <c r="H43" s="259"/>
      <c r="I43" s="14">
        <v>38</v>
      </c>
      <c r="J43" s="20">
        <v>-33012667</v>
      </c>
      <c r="K43" s="20">
        <v>-99854360</v>
      </c>
    </row>
    <row r="44" spans="1:11" ht="23.25" customHeight="1">
      <c r="A44" s="257" t="s">
        <v>147</v>
      </c>
      <c r="B44" s="258"/>
      <c r="C44" s="258"/>
      <c r="D44" s="258"/>
      <c r="E44" s="258"/>
      <c r="F44" s="258"/>
      <c r="G44" s="258"/>
      <c r="H44" s="259"/>
      <c r="I44" s="14">
        <v>39</v>
      </c>
      <c r="J44" s="20">
        <v>-592704</v>
      </c>
      <c r="K44" s="20">
        <v>34842182</v>
      </c>
    </row>
    <row r="45" spans="1:11" ht="12.75">
      <c r="A45" s="257" t="s">
        <v>246</v>
      </c>
      <c r="B45" s="258"/>
      <c r="C45" s="258"/>
      <c r="D45" s="258"/>
      <c r="E45" s="258"/>
      <c r="F45" s="258"/>
      <c r="G45" s="258"/>
      <c r="H45" s="259"/>
      <c r="I45" s="14">
        <v>40</v>
      </c>
      <c r="J45" s="20">
        <v>173892981</v>
      </c>
      <c r="K45" s="20">
        <v>33693594</v>
      </c>
    </row>
    <row r="46" spans="1:11" ht="12.75">
      <c r="A46" s="257" t="s">
        <v>247</v>
      </c>
      <c r="B46" s="258"/>
      <c r="C46" s="258"/>
      <c r="D46" s="258"/>
      <c r="E46" s="258"/>
      <c r="F46" s="258"/>
      <c r="G46" s="258"/>
      <c r="H46" s="259"/>
      <c r="I46" s="14">
        <v>41</v>
      </c>
      <c r="J46" s="20">
        <v>-184019929</v>
      </c>
      <c r="K46" s="20">
        <v>-118979330</v>
      </c>
    </row>
    <row r="47" spans="1:11" ht="12.75">
      <c r="A47" s="257" t="s">
        <v>248</v>
      </c>
      <c r="B47" s="258"/>
      <c r="C47" s="258"/>
      <c r="D47" s="258"/>
      <c r="E47" s="258"/>
      <c r="F47" s="258"/>
      <c r="G47" s="258"/>
      <c r="H47" s="259"/>
      <c r="I47" s="14">
        <v>42</v>
      </c>
      <c r="J47" s="20"/>
      <c r="K47" s="20"/>
    </row>
    <row r="48" spans="1:11" ht="12.75">
      <c r="A48" s="257" t="s">
        <v>249</v>
      </c>
      <c r="B48" s="258"/>
      <c r="C48" s="258"/>
      <c r="D48" s="258"/>
      <c r="E48" s="258"/>
      <c r="F48" s="258"/>
      <c r="G48" s="258"/>
      <c r="H48" s="259"/>
      <c r="I48" s="14">
        <v>43</v>
      </c>
      <c r="J48" s="20">
        <v>-6793837</v>
      </c>
      <c r="K48" s="20"/>
    </row>
    <row r="49" spans="1:11" ht="12.75">
      <c r="A49" s="257" t="s">
        <v>250</v>
      </c>
      <c r="B49" s="264"/>
      <c r="C49" s="264"/>
      <c r="D49" s="264"/>
      <c r="E49" s="264"/>
      <c r="F49" s="264"/>
      <c r="G49" s="264"/>
      <c r="H49" s="265"/>
      <c r="I49" s="14">
        <v>44</v>
      </c>
      <c r="J49" s="20">
        <v>1531715</v>
      </c>
      <c r="K49" s="20">
        <v>1725996</v>
      </c>
    </row>
    <row r="50" spans="1:11" ht="12.75">
      <c r="A50" s="257" t="s">
        <v>271</v>
      </c>
      <c r="B50" s="264"/>
      <c r="C50" s="264"/>
      <c r="D50" s="264"/>
      <c r="E50" s="264"/>
      <c r="F50" s="264"/>
      <c r="G50" s="264"/>
      <c r="H50" s="265"/>
      <c r="I50" s="14">
        <v>45</v>
      </c>
      <c r="J50" s="20">
        <v>4830801</v>
      </c>
      <c r="K50" s="20">
        <v>179228385</v>
      </c>
    </row>
    <row r="51" spans="1:11" ht="12.75">
      <c r="A51" s="257" t="s">
        <v>272</v>
      </c>
      <c r="B51" s="264"/>
      <c r="C51" s="264"/>
      <c r="D51" s="264"/>
      <c r="E51" s="264"/>
      <c r="F51" s="264"/>
      <c r="G51" s="264"/>
      <c r="H51" s="265"/>
      <c r="I51" s="14">
        <v>46</v>
      </c>
      <c r="J51" s="20">
        <v>-2702301</v>
      </c>
      <c r="K51" s="20">
        <v>-238954267</v>
      </c>
    </row>
    <row r="52" spans="1:11" ht="12.75">
      <c r="A52" s="263" t="s">
        <v>93</v>
      </c>
      <c r="B52" s="264"/>
      <c r="C52" s="264"/>
      <c r="D52" s="264"/>
      <c r="E52" s="264"/>
      <c r="F52" s="264"/>
      <c r="G52" s="264"/>
      <c r="H52" s="265"/>
      <c r="I52" s="14">
        <v>47</v>
      </c>
      <c r="J52" s="68">
        <f>SUM(J53:J57)</f>
        <v>-84212052</v>
      </c>
      <c r="K52" s="68">
        <f>SUM(K53:K57)</f>
        <v>-40665814</v>
      </c>
    </row>
    <row r="53" spans="1:11" ht="12.75">
      <c r="A53" s="257" t="s">
        <v>273</v>
      </c>
      <c r="B53" s="264"/>
      <c r="C53" s="264"/>
      <c r="D53" s="264"/>
      <c r="E53" s="264"/>
      <c r="F53" s="264"/>
      <c r="G53" s="264"/>
      <c r="H53" s="265"/>
      <c r="I53" s="14">
        <v>48</v>
      </c>
      <c r="J53" s="20">
        <v>-249265</v>
      </c>
      <c r="K53" s="20"/>
    </row>
    <row r="54" spans="1:11" ht="12.75">
      <c r="A54" s="257" t="s">
        <v>274</v>
      </c>
      <c r="B54" s="264"/>
      <c r="C54" s="264"/>
      <c r="D54" s="264"/>
      <c r="E54" s="264"/>
      <c r="F54" s="264"/>
      <c r="G54" s="264"/>
      <c r="H54" s="265"/>
      <c r="I54" s="14">
        <v>49</v>
      </c>
      <c r="J54" s="20">
        <v>141694</v>
      </c>
      <c r="K54" s="20">
        <v>27447</v>
      </c>
    </row>
    <row r="55" spans="1:11" ht="12.75">
      <c r="A55" s="257" t="s">
        <v>275</v>
      </c>
      <c r="B55" s="264"/>
      <c r="C55" s="264"/>
      <c r="D55" s="264"/>
      <c r="E55" s="264"/>
      <c r="F55" s="264"/>
      <c r="G55" s="264"/>
      <c r="H55" s="265"/>
      <c r="I55" s="14">
        <v>50</v>
      </c>
      <c r="J55" s="20">
        <v>-81073413</v>
      </c>
      <c r="K55" s="20">
        <v>-605513</v>
      </c>
    </row>
    <row r="56" spans="1:11" ht="12.75">
      <c r="A56" s="257" t="s">
        <v>276</v>
      </c>
      <c r="B56" s="264"/>
      <c r="C56" s="264"/>
      <c r="D56" s="264"/>
      <c r="E56" s="264"/>
      <c r="F56" s="264"/>
      <c r="G56" s="264"/>
      <c r="H56" s="265"/>
      <c r="I56" s="14">
        <v>51</v>
      </c>
      <c r="J56" s="20">
        <v>-132185</v>
      </c>
      <c r="K56" s="20"/>
    </row>
    <row r="57" spans="1:11" ht="12.75">
      <c r="A57" s="257" t="s">
        <v>277</v>
      </c>
      <c r="B57" s="264"/>
      <c r="C57" s="264"/>
      <c r="D57" s="264"/>
      <c r="E57" s="264"/>
      <c r="F57" s="264"/>
      <c r="G57" s="264"/>
      <c r="H57" s="265"/>
      <c r="I57" s="14">
        <v>52</v>
      </c>
      <c r="J57" s="20">
        <v>-2898883</v>
      </c>
      <c r="K57" s="20">
        <v>-40087748</v>
      </c>
    </row>
    <row r="58" spans="1:11" ht="12.75">
      <c r="A58" s="263" t="s">
        <v>94</v>
      </c>
      <c r="B58" s="264"/>
      <c r="C58" s="264"/>
      <c r="D58" s="264"/>
      <c r="E58" s="264"/>
      <c r="F58" s="264"/>
      <c r="G58" s="264"/>
      <c r="H58" s="265"/>
      <c r="I58" s="14">
        <v>53</v>
      </c>
      <c r="J58" s="68">
        <f>J6+J37+J52</f>
        <v>-251757</v>
      </c>
      <c r="K58" s="68">
        <f>K6+K37+K52</f>
        <v>40168278</v>
      </c>
    </row>
    <row r="59" spans="1:11" ht="23.25" customHeight="1">
      <c r="A59" s="263" t="s">
        <v>278</v>
      </c>
      <c r="B59" s="264"/>
      <c r="C59" s="264"/>
      <c r="D59" s="264"/>
      <c r="E59" s="264"/>
      <c r="F59" s="264"/>
      <c r="G59" s="264"/>
      <c r="H59" s="265"/>
      <c r="I59" s="14">
        <v>54</v>
      </c>
      <c r="J59" s="20"/>
      <c r="K59" s="20">
        <v>-22236209</v>
      </c>
    </row>
    <row r="60" spans="1:11" ht="12.75">
      <c r="A60" s="263" t="s">
        <v>95</v>
      </c>
      <c r="B60" s="264"/>
      <c r="C60" s="264"/>
      <c r="D60" s="264"/>
      <c r="E60" s="264"/>
      <c r="F60" s="264"/>
      <c r="G60" s="264"/>
      <c r="H60" s="265"/>
      <c r="I60" s="14">
        <v>55</v>
      </c>
      <c r="J60" s="68">
        <f>SUM(J58:J59)</f>
        <v>-251757</v>
      </c>
      <c r="K60" s="68">
        <f>SUM(K58:K59)</f>
        <v>17932069</v>
      </c>
    </row>
    <row r="61" spans="1:11" ht="12.75">
      <c r="A61" s="257" t="s">
        <v>279</v>
      </c>
      <c r="B61" s="264"/>
      <c r="C61" s="264"/>
      <c r="D61" s="264"/>
      <c r="E61" s="264"/>
      <c r="F61" s="264"/>
      <c r="G61" s="264"/>
      <c r="H61" s="265"/>
      <c r="I61" s="14">
        <v>56</v>
      </c>
      <c r="J61" s="20">
        <v>88487953</v>
      </c>
      <c r="K61" s="20">
        <v>85212974</v>
      </c>
    </row>
    <row r="62" spans="1:11" ht="12.75">
      <c r="A62" s="266" t="s">
        <v>96</v>
      </c>
      <c r="B62" s="267"/>
      <c r="C62" s="267"/>
      <c r="D62" s="267"/>
      <c r="E62" s="267"/>
      <c r="F62" s="267"/>
      <c r="G62" s="267"/>
      <c r="H62" s="268"/>
      <c r="I62" s="15">
        <v>57</v>
      </c>
      <c r="J62" s="69">
        <f>SUM(J60:J61)</f>
        <v>88236196</v>
      </c>
      <c r="K62" s="69">
        <f>SUM(K60:K61)</f>
        <v>103145043</v>
      </c>
    </row>
    <row r="63" ht="12.75">
      <c r="A63" s="70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65536 J6:J36 J1:IV5 K18 L6:IV36 K6:K7 K9 J37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9">
      <selection activeCell="A3" sqref="A3:M40"/>
    </sheetView>
  </sheetViews>
  <sheetFormatPr defaultColWidth="9.140625" defaultRowHeight="12.75"/>
  <cols>
    <col min="1" max="2" width="9.140625" style="54" customWidth="1"/>
    <col min="3" max="3" width="15.00390625" style="54" customWidth="1"/>
    <col min="4" max="4" width="9.140625" style="54" customWidth="1"/>
    <col min="5" max="5" width="9.57421875" style="54" customWidth="1"/>
    <col min="6" max="7" width="9.140625" style="54" customWidth="1"/>
    <col min="8" max="8" width="10.140625" style="54" customWidth="1"/>
    <col min="9" max="10" width="9.140625" style="54" customWidth="1"/>
    <col min="11" max="11" width="9.7109375" style="54" customWidth="1"/>
    <col min="12" max="12" width="12.421875" style="54" customWidth="1"/>
    <col min="13" max="13" width="11.140625" style="54" customWidth="1"/>
    <col min="14" max="16384" width="9.140625" style="54" customWidth="1"/>
  </cols>
  <sheetData>
    <row r="1" spans="1:12" ht="21.75" customHeight="1">
      <c r="A1" s="275" t="s">
        <v>148</v>
      </c>
      <c r="B1" s="252"/>
      <c r="C1" s="252"/>
      <c r="D1" s="252"/>
      <c r="E1" s="276"/>
      <c r="F1" s="277"/>
      <c r="G1" s="277"/>
      <c r="H1" s="277"/>
      <c r="I1" s="277"/>
      <c r="J1" s="277"/>
      <c r="K1" s="278"/>
      <c r="L1" s="53"/>
    </row>
    <row r="2" spans="1:12" ht="12.75">
      <c r="A2" s="253" t="s">
        <v>418</v>
      </c>
      <c r="B2" s="254"/>
      <c r="C2" s="254"/>
      <c r="D2" s="254"/>
      <c r="E2" s="276"/>
      <c r="F2" s="279"/>
      <c r="G2" s="279"/>
      <c r="H2" s="279"/>
      <c r="I2" s="279"/>
      <c r="J2" s="279"/>
      <c r="K2" s="280"/>
      <c r="L2" s="53"/>
    </row>
    <row r="3" spans="1:13" ht="12.75">
      <c r="A3" s="129"/>
      <c r="B3" s="130"/>
      <c r="C3" s="130"/>
      <c r="D3" s="130"/>
      <c r="E3" s="131"/>
      <c r="F3" s="132"/>
      <c r="G3" s="132"/>
      <c r="H3" s="132"/>
      <c r="I3" s="132"/>
      <c r="J3" s="132"/>
      <c r="K3" s="132"/>
      <c r="L3" s="270" t="s">
        <v>58</v>
      </c>
      <c r="M3" s="270"/>
    </row>
    <row r="4" spans="1:13" ht="13.5" customHeight="1">
      <c r="A4" s="255" t="s">
        <v>46</v>
      </c>
      <c r="B4" s="255"/>
      <c r="C4" s="255"/>
      <c r="D4" s="255" t="s">
        <v>62</v>
      </c>
      <c r="E4" s="256" t="s">
        <v>210</v>
      </c>
      <c r="F4" s="256"/>
      <c r="G4" s="256"/>
      <c r="H4" s="256"/>
      <c r="I4" s="256"/>
      <c r="J4" s="256"/>
      <c r="K4" s="256"/>
      <c r="L4" s="256" t="s">
        <v>217</v>
      </c>
      <c r="M4" s="256" t="s">
        <v>84</v>
      </c>
    </row>
    <row r="5" spans="1:13" ht="56.25">
      <c r="A5" s="284"/>
      <c r="B5" s="284"/>
      <c r="C5" s="284"/>
      <c r="D5" s="284"/>
      <c r="E5" s="74" t="s">
        <v>213</v>
      </c>
      <c r="F5" s="74" t="s">
        <v>44</v>
      </c>
      <c r="G5" s="74" t="s">
        <v>214</v>
      </c>
      <c r="H5" s="74" t="s">
        <v>215</v>
      </c>
      <c r="I5" s="74" t="s">
        <v>45</v>
      </c>
      <c r="J5" s="74" t="s">
        <v>216</v>
      </c>
      <c r="K5" s="74" t="s">
        <v>83</v>
      </c>
      <c r="L5" s="256"/>
      <c r="M5" s="256"/>
    </row>
    <row r="6" spans="1:13" ht="12.75">
      <c r="A6" s="281">
        <v>1</v>
      </c>
      <c r="B6" s="281"/>
      <c r="C6" s="281"/>
      <c r="D6" s="77">
        <v>2</v>
      </c>
      <c r="E6" s="77" t="s">
        <v>60</v>
      </c>
      <c r="F6" s="78" t="s">
        <v>61</v>
      </c>
      <c r="G6" s="77" t="s">
        <v>63</v>
      </c>
      <c r="H6" s="78" t="s">
        <v>64</v>
      </c>
      <c r="I6" s="77" t="s">
        <v>65</v>
      </c>
      <c r="J6" s="78" t="s">
        <v>66</v>
      </c>
      <c r="K6" s="77" t="s">
        <v>67</v>
      </c>
      <c r="L6" s="78" t="s">
        <v>68</v>
      </c>
      <c r="M6" s="77" t="s">
        <v>69</v>
      </c>
    </row>
    <row r="7" spans="1:13" ht="21" customHeight="1">
      <c r="A7" s="282" t="s">
        <v>294</v>
      </c>
      <c r="B7" s="283"/>
      <c r="C7" s="283"/>
      <c r="D7" s="17">
        <v>1</v>
      </c>
      <c r="E7" s="143">
        <v>442887200</v>
      </c>
      <c r="F7" s="143"/>
      <c r="G7" s="143">
        <v>492570679</v>
      </c>
      <c r="H7" s="143">
        <v>423894652</v>
      </c>
      <c r="I7" s="143">
        <v>274246101</v>
      </c>
      <c r="J7" s="143">
        <v>152504002</v>
      </c>
      <c r="K7" s="144">
        <f>SUM(E7:J7)</f>
        <v>1786102634</v>
      </c>
      <c r="L7" s="143">
        <v>62855107</v>
      </c>
      <c r="M7" s="144">
        <f>K7+L7</f>
        <v>1848957741</v>
      </c>
    </row>
    <row r="8" spans="1:13" ht="14.25" customHeight="1">
      <c r="A8" s="271" t="s">
        <v>257</v>
      </c>
      <c r="B8" s="272"/>
      <c r="C8" s="272"/>
      <c r="D8" s="4">
        <v>2</v>
      </c>
      <c r="E8" s="145"/>
      <c r="F8" s="145"/>
      <c r="G8" s="145"/>
      <c r="H8" s="145"/>
      <c r="I8" s="145">
        <v>906944</v>
      </c>
      <c r="J8" s="145"/>
      <c r="K8" s="146">
        <f aca="true" t="shared" si="0" ref="K8:K40">SUM(E8:J8)</f>
        <v>906944</v>
      </c>
      <c r="L8" s="145">
        <v>1746368</v>
      </c>
      <c r="M8" s="146">
        <f aca="true" t="shared" si="1" ref="M8:M40">K8+L8</f>
        <v>2653312</v>
      </c>
    </row>
    <row r="9" spans="1:13" ht="13.5" customHeight="1">
      <c r="A9" s="271" t="s">
        <v>258</v>
      </c>
      <c r="B9" s="272"/>
      <c r="C9" s="272"/>
      <c r="D9" s="4">
        <v>3</v>
      </c>
      <c r="E9" s="145"/>
      <c r="F9" s="145"/>
      <c r="G9" s="145">
        <v>-7526061</v>
      </c>
      <c r="H9" s="145"/>
      <c r="I9" s="145">
        <v>-6134196</v>
      </c>
      <c r="J9" s="145"/>
      <c r="K9" s="146">
        <f t="shared" si="0"/>
        <v>-13660257</v>
      </c>
      <c r="L9" s="145">
        <v>835504</v>
      </c>
      <c r="M9" s="146">
        <f t="shared" si="1"/>
        <v>-12824753</v>
      </c>
    </row>
    <row r="10" spans="1:13" ht="27.75" customHeight="1">
      <c r="A10" s="273" t="s">
        <v>344</v>
      </c>
      <c r="B10" s="272"/>
      <c r="C10" s="272"/>
      <c r="D10" s="4">
        <v>4</v>
      </c>
      <c r="E10" s="146">
        <f aca="true" t="shared" si="2" ref="E10:J10">SUM(E7:E9)</f>
        <v>442887200</v>
      </c>
      <c r="F10" s="146">
        <f t="shared" si="2"/>
        <v>0</v>
      </c>
      <c r="G10" s="146">
        <f t="shared" si="2"/>
        <v>485044618</v>
      </c>
      <c r="H10" s="146">
        <f t="shared" si="2"/>
        <v>423894652</v>
      </c>
      <c r="I10" s="146">
        <f t="shared" si="2"/>
        <v>269018849</v>
      </c>
      <c r="J10" s="146">
        <f t="shared" si="2"/>
        <v>152504002</v>
      </c>
      <c r="K10" s="146">
        <f t="shared" si="0"/>
        <v>1773349321</v>
      </c>
      <c r="L10" s="146">
        <f>SUM(L7:L9)</f>
        <v>65436979</v>
      </c>
      <c r="M10" s="146">
        <f t="shared" si="1"/>
        <v>1838786300</v>
      </c>
    </row>
    <row r="11" spans="1:13" ht="27" customHeight="1">
      <c r="A11" s="273" t="s">
        <v>345</v>
      </c>
      <c r="B11" s="274"/>
      <c r="C11" s="274"/>
      <c r="D11" s="4">
        <v>5</v>
      </c>
      <c r="E11" s="146">
        <f>E12+E13</f>
        <v>0</v>
      </c>
      <c r="F11" s="146">
        <f aca="true" t="shared" si="3" ref="F11:L11">F12+F13</f>
        <v>0</v>
      </c>
      <c r="G11" s="146">
        <f t="shared" si="3"/>
        <v>75727778</v>
      </c>
      <c r="H11" s="146">
        <f t="shared" si="3"/>
        <v>0</v>
      </c>
      <c r="I11" s="146">
        <f t="shared" si="3"/>
        <v>4166959</v>
      </c>
      <c r="J11" s="146">
        <f t="shared" si="3"/>
        <v>84949765</v>
      </c>
      <c r="K11" s="146">
        <f t="shared" si="0"/>
        <v>164844502</v>
      </c>
      <c r="L11" s="146">
        <f t="shared" si="3"/>
        <v>4147754</v>
      </c>
      <c r="M11" s="146">
        <f t="shared" si="1"/>
        <v>168992256</v>
      </c>
    </row>
    <row r="12" spans="1:13" ht="12.75">
      <c r="A12" s="271" t="s">
        <v>259</v>
      </c>
      <c r="B12" s="272"/>
      <c r="C12" s="272"/>
      <c r="D12" s="4">
        <v>6</v>
      </c>
      <c r="E12" s="145"/>
      <c r="F12" s="145"/>
      <c r="G12" s="145"/>
      <c r="H12" s="145"/>
      <c r="I12" s="145"/>
      <c r="J12" s="145">
        <v>84949765</v>
      </c>
      <c r="K12" s="146">
        <f t="shared" si="0"/>
        <v>84949765</v>
      </c>
      <c r="L12" s="145">
        <v>3349219</v>
      </c>
      <c r="M12" s="146">
        <f t="shared" si="1"/>
        <v>88298984</v>
      </c>
    </row>
    <row r="13" spans="1:13" ht="24.75" customHeight="1">
      <c r="A13" s="271" t="s">
        <v>88</v>
      </c>
      <c r="B13" s="272"/>
      <c r="C13" s="272"/>
      <c r="D13" s="4">
        <v>7</v>
      </c>
      <c r="E13" s="146">
        <f aca="true" t="shared" si="4" ref="E13:J13">SUM(E14:E17)</f>
        <v>0</v>
      </c>
      <c r="F13" s="146">
        <f t="shared" si="4"/>
        <v>0</v>
      </c>
      <c r="G13" s="146">
        <f t="shared" si="4"/>
        <v>75727778</v>
      </c>
      <c r="H13" s="146">
        <f t="shared" si="4"/>
        <v>0</v>
      </c>
      <c r="I13" s="146">
        <f t="shared" si="4"/>
        <v>4166959</v>
      </c>
      <c r="J13" s="146">
        <f t="shared" si="4"/>
        <v>0</v>
      </c>
      <c r="K13" s="146">
        <f t="shared" si="0"/>
        <v>79894737</v>
      </c>
      <c r="L13" s="146">
        <f>SUM(L14:L17)</f>
        <v>798535</v>
      </c>
      <c r="M13" s="146">
        <f t="shared" si="1"/>
        <v>80693272</v>
      </c>
    </row>
    <row r="14" spans="1:13" ht="36" customHeight="1">
      <c r="A14" s="271" t="s">
        <v>411</v>
      </c>
      <c r="B14" s="272"/>
      <c r="C14" s="272"/>
      <c r="D14" s="4">
        <v>8</v>
      </c>
      <c r="E14" s="145"/>
      <c r="F14" s="145"/>
      <c r="G14" s="145">
        <v>-3244589</v>
      </c>
      <c r="H14" s="145"/>
      <c r="I14" s="145">
        <v>5356680</v>
      </c>
      <c r="J14" s="145"/>
      <c r="K14" s="146">
        <f t="shared" si="0"/>
        <v>2112091</v>
      </c>
      <c r="L14" s="145"/>
      <c r="M14" s="146">
        <f t="shared" si="1"/>
        <v>2112091</v>
      </c>
    </row>
    <row r="15" spans="1:13" ht="26.25" customHeight="1">
      <c r="A15" s="271" t="s">
        <v>412</v>
      </c>
      <c r="B15" s="272"/>
      <c r="C15" s="272"/>
      <c r="D15" s="4">
        <v>9</v>
      </c>
      <c r="E15" s="145"/>
      <c r="F15" s="145"/>
      <c r="G15" s="145">
        <v>-7746521</v>
      </c>
      <c r="H15" s="145"/>
      <c r="I15" s="145"/>
      <c r="J15" s="145"/>
      <c r="K15" s="146">
        <f t="shared" si="0"/>
        <v>-7746521</v>
      </c>
      <c r="L15" s="145">
        <v>245624</v>
      </c>
      <c r="M15" s="146">
        <f t="shared" si="1"/>
        <v>-7500897</v>
      </c>
    </row>
    <row r="16" spans="1:13" ht="27" customHeight="1">
      <c r="A16" s="271" t="s">
        <v>295</v>
      </c>
      <c r="B16" s="272"/>
      <c r="C16" s="272"/>
      <c r="D16" s="4">
        <v>10</v>
      </c>
      <c r="E16" s="145"/>
      <c r="F16" s="145"/>
      <c r="G16" s="145">
        <v>85933880</v>
      </c>
      <c r="H16" s="145"/>
      <c r="I16" s="145"/>
      <c r="J16" s="145"/>
      <c r="K16" s="146">
        <f t="shared" si="0"/>
        <v>85933880</v>
      </c>
      <c r="L16" s="145"/>
      <c r="M16" s="146">
        <f t="shared" si="1"/>
        <v>85933880</v>
      </c>
    </row>
    <row r="17" spans="1:13" ht="18" customHeight="1">
      <c r="A17" s="271" t="s">
        <v>260</v>
      </c>
      <c r="B17" s="272"/>
      <c r="C17" s="272"/>
      <c r="D17" s="4">
        <v>11</v>
      </c>
      <c r="E17" s="145"/>
      <c r="F17" s="145"/>
      <c r="G17" s="145">
        <v>785008</v>
      </c>
      <c r="H17" s="145"/>
      <c r="I17" s="145">
        <v>-1189721</v>
      </c>
      <c r="J17" s="145"/>
      <c r="K17" s="146">
        <f t="shared" si="0"/>
        <v>-404713</v>
      </c>
      <c r="L17" s="145">
        <v>552911</v>
      </c>
      <c r="M17" s="146">
        <f t="shared" si="1"/>
        <v>148198</v>
      </c>
    </row>
    <row r="18" spans="1:13" ht="21.75" customHeight="1">
      <c r="A18" s="273" t="s">
        <v>346</v>
      </c>
      <c r="B18" s="272"/>
      <c r="C18" s="272"/>
      <c r="D18" s="4">
        <v>12</v>
      </c>
      <c r="E18" s="146">
        <f>SUM(E19:E22)</f>
        <v>0</v>
      </c>
      <c r="F18" s="146">
        <f aca="true" t="shared" si="5" ref="F18:L18">SUM(F19:F22)</f>
        <v>0</v>
      </c>
      <c r="G18" s="146">
        <f t="shared" si="5"/>
        <v>0</v>
      </c>
      <c r="H18" s="146">
        <f t="shared" si="5"/>
        <v>20036009</v>
      </c>
      <c r="I18" s="146">
        <f t="shared" si="5"/>
        <v>129569111</v>
      </c>
      <c r="J18" s="146">
        <f t="shared" si="5"/>
        <v>-152504002</v>
      </c>
      <c r="K18" s="146">
        <f t="shared" si="0"/>
        <v>-2898882</v>
      </c>
      <c r="L18" s="146">
        <f t="shared" si="5"/>
        <v>-986729</v>
      </c>
      <c r="M18" s="146">
        <f t="shared" si="1"/>
        <v>-3885611</v>
      </c>
    </row>
    <row r="19" spans="1:13" ht="16.5" customHeight="1">
      <c r="A19" s="271" t="s">
        <v>89</v>
      </c>
      <c r="B19" s="272"/>
      <c r="C19" s="272"/>
      <c r="D19" s="4">
        <v>13</v>
      </c>
      <c r="E19" s="145"/>
      <c r="F19" s="145"/>
      <c r="G19" s="145"/>
      <c r="H19" s="145"/>
      <c r="I19" s="145"/>
      <c r="J19" s="145"/>
      <c r="K19" s="146">
        <f t="shared" si="0"/>
        <v>0</v>
      </c>
      <c r="L19" s="145"/>
      <c r="M19" s="146">
        <f t="shared" si="1"/>
        <v>0</v>
      </c>
    </row>
    <row r="20" spans="1:13" ht="14.25" customHeight="1">
      <c r="A20" s="271" t="s">
        <v>297</v>
      </c>
      <c r="B20" s="272"/>
      <c r="C20" s="272"/>
      <c r="D20" s="4">
        <v>14</v>
      </c>
      <c r="E20" s="145"/>
      <c r="F20" s="145"/>
      <c r="G20" s="145"/>
      <c r="H20" s="145"/>
      <c r="I20" s="145"/>
      <c r="J20" s="145"/>
      <c r="K20" s="146">
        <f t="shared" si="0"/>
        <v>0</v>
      </c>
      <c r="L20" s="145"/>
      <c r="M20" s="146">
        <f t="shared" si="1"/>
        <v>0</v>
      </c>
    </row>
    <row r="21" spans="1:13" ht="14.25" customHeight="1">
      <c r="A21" s="271" t="s">
        <v>298</v>
      </c>
      <c r="B21" s="272"/>
      <c r="C21" s="272"/>
      <c r="D21" s="4">
        <v>15</v>
      </c>
      <c r="E21" s="145"/>
      <c r="F21" s="145"/>
      <c r="G21" s="145"/>
      <c r="H21" s="145"/>
      <c r="I21" s="145"/>
      <c r="J21" s="145">
        <v>-2898882</v>
      </c>
      <c r="K21" s="146">
        <f t="shared" si="0"/>
        <v>-2898882</v>
      </c>
      <c r="L21" s="145">
        <v>-986729</v>
      </c>
      <c r="M21" s="146">
        <f t="shared" si="1"/>
        <v>-3885611</v>
      </c>
    </row>
    <row r="22" spans="1:13" ht="12.75">
      <c r="A22" s="271" t="s">
        <v>299</v>
      </c>
      <c r="B22" s="272"/>
      <c r="C22" s="272"/>
      <c r="D22" s="4">
        <v>16</v>
      </c>
      <c r="E22" s="145"/>
      <c r="F22" s="145"/>
      <c r="G22" s="145"/>
      <c r="H22" s="145">
        <v>20036009</v>
      </c>
      <c r="I22" s="145">
        <v>129569111</v>
      </c>
      <c r="J22" s="145">
        <v>-149605120</v>
      </c>
      <c r="K22" s="146">
        <f t="shared" si="0"/>
        <v>0</v>
      </c>
      <c r="L22" s="145"/>
      <c r="M22" s="146">
        <f t="shared" si="1"/>
        <v>0</v>
      </c>
    </row>
    <row r="23" spans="1:13" ht="33" customHeight="1" thickBot="1">
      <c r="A23" s="285" t="s">
        <v>347</v>
      </c>
      <c r="B23" s="286"/>
      <c r="C23" s="286"/>
      <c r="D23" s="18">
        <v>17</v>
      </c>
      <c r="E23" s="147">
        <f aca="true" t="shared" si="6" ref="E23:J23">E10+E11+E18</f>
        <v>442887200</v>
      </c>
      <c r="F23" s="147">
        <f t="shared" si="6"/>
        <v>0</v>
      </c>
      <c r="G23" s="147">
        <f t="shared" si="6"/>
        <v>560772396</v>
      </c>
      <c r="H23" s="147">
        <f t="shared" si="6"/>
        <v>443930661</v>
      </c>
      <c r="I23" s="147">
        <f t="shared" si="6"/>
        <v>402754919</v>
      </c>
      <c r="J23" s="147">
        <f t="shared" si="6"/>
        <v>84949765</v>
      </c>
      <c r="K23" s="147">
        <f t="shared" si="0"/>
        <v>1935294941</v>
      </c>
      <c r="L23" s="147">
        <f>L10+L11+L18</f>
        <v>68598004</v>
      </c>
      <c r="M23" s="147">
        <f t="shared" si="1"/>
        <v>2003892945</v>
      </c>
    </row>
    <row r="24" spans="1:13" ht="19.5" customHeight="1" thickTop="1">
      <c r="A24" s="287" t="s">
        <v>300</v>
      </c>
      <c r="B24" s="288"/>
      <c r="C24" s="288"/>
      <c r="D24" s="19">
        <v>18</v>
      </c>
      <c r="E24" s="148">
        <f>E23</f>
        <v>442887200</v>
      </c>
      <c r="F24" s="148">
        <f aca="true" t="shared" si="7" ref="F24:M24">F23</f>
        <v>0</v>
      </c>
      <c r="G24" s="148">
        <f t="shared" si="7"/>
        <v>560772396</v>
      </c>
      <c r="H24" s="148">
        <f t="shared" si="7"/>
        <v>443930661</v>
      </c>
      <c r="I24" s="148">
        <f t="shared" si="7"/>
        <v>402754919</v>
      </c>
      <c r="J24" s="148">
        <f t="shared" si="7"/>
        <v>84949765</v>
      </c>
      <c r="K24" s="149">
        <f t="shared" si="7"/>
        <v>1935294941</v>
      </c>
      <c r="L24" s="148">
        <f t="shared" si="7"/>
        <v>68598004</v>
      </c>
      <c r="M24" s="149">
        <f t="shared" si="7"/>
        <v>2003892945</v>
      </c>
    </row>
    <row r="25" spans="1:13" ht="12.75">
      <c r="A25" s="271" t="s">
        <v>302</v>
      </c>
      <c r="B25" s="272"/>
      <c r="C25" s="272"/>
      <c r="D25" s="4">
        <v>19</v>
      </c>
      <c r="E25" s="145"/>
      <c r="F25" s="145"/>
      <c r="G25" s="145"/>
      <c r="H25" s="145"/>
      <c r="I25" s="145"/>
      <c r="J25" s="145"/>
      <c r="K25" s="146">
        <f t="shared" si="0"/>
        <v>0</v>
      </c>
      <c r="L25" s="145"/>
      <c r="M25" s="146">
        <f t="shared" si="1"/>
        <v>0</v>
      </c>
    </row>
    <row r="26" spans="1:13" ht="15.75" customHeight="1">
      <c r="A26" s="271" t="s">
        <v>301</v>
      </c>
      <c r="B26" s="272"/>
      <c r="C26" s="272"/>
      <c r="D26" s="4">
        <v>20</v>
      </c>
      <c r="E26" s="145"/>
      <c r="F26" s="145"/>
      <c r="G26" s="145">
        <v>-3392067</v>
      </c>
      <c r="H26" s="145"/>
      <c r="I26" s="145">
        <v>3331694</v>
      </c>
      <c r="J26" s="145"/>
      <c r="K26" s="146">
        <f t="shared" si="0"/>
        <v>-60373</v>
      </c>
      <c r="L26" s="145">
        <v>74453</v>
      </c>
      <c r="M26" s="146">
        <f t="shared" si="1"/>
        <v>14080</v>
      </c>
    </row>
    <row r="27" spans="1:13" ht="24" customHeight="1">
      <c r="A27" s="273" t="s">
        <v>348</v>
      </c>
      <c r="B27" s="272"/>
      <c r="C27" s="272"/>
      <c r="D27" s="4">
        <v>21</v>
      </c>
      <c r="E27" s="146">
        <f>SUM(E24:E26)</f>
        <v>442887200</v>
      </c>
      <c r="F27" s="146">
        <f aca="true" t="shared" si="8" ref="F27:L27">SUM(F24:F26)</f>
        <v>0</v>
      </c>
      <c r="G27" s="146">
        <f t="shared" si="8"/>
        <v>557380329</v>
      </c>
      <c r="H27" s="146">
        <f t="shared" si="8"/>
        <v>443930661</v>
      </c>
      <c r="I27" s="146">
        <f t="shared" si="8"/>
        <v>406086613</v>
      </c>
      <c r="J27" s="146">
        <f t="shared" si="8"/>
        <v>84949765</v>
      </c>
      <c r="K27" s="146">
        <f t="shared" si="0"/>
        <v>1935234568</v>
      </c>
      <c r="L27" s="146">
        <f t="shared" si="8"/>
        <v>68672457</v>
      </c>
      <c r="M27" s="146">
        <f t="shared" si="1"/>
        <v>2003907025</v>
      </c>
    </row>
    <row r="28" spans="1:13" ht="23.25" customHeight="1">
      <c r="A28" s="273" t="s">
        <v>349</v>
      </c>
      <c r="B28" s="272"/>
      <c r="C28" s="272"/>
      <c r="D28" s="4">
        <v>22</v>
      </c>
      <c r="E28" s="146">
        <f>E29+E30</f>
        <v>0</v>
      </c>
      <c r="F28" s="146">
        <f aca="true" t="shared" si="9" ref="F28:L28">F29+F30</f>
        <v>0</v>
      </c>
      <c r="G28" s="146">
        <f t="shared" si="9"/>
        <v>-81886050</v>
      </c>
      <c r="H28" s="146">
        <f t="shared" si="9"/>
        <v>0</v>
      </c>
      <c r="I28" s="146">
        <f t="shared" si="9"/>
        <v>3053050</v>
      </c>
      <c r="J28" s="146">
        <f t="shared" si="9"/>
        <v>82507021</v>
      </c>
      <c r="K28" s="146">
        <f t="shared" si="0"/>
        <v>3674021</v>
      </c>
      <c r="L28" s="146">
        <f t="shared" si="9"/>
        <v>3475611</v>
      </c>
      <c r="M28" s="146">
        <f t="shared" si="1"/>
        <v>7149632</v>
      </c>
    </row>
    <row r="29" spans="1:13" ht="13.5" customHeight="1">
      <c r="A29" s="271" t="s">
        <v>90</v>
      </c>
      <c r="B29" s="272"/>
      <c r="C29" s="272"/>
      <c r="D29" s="4">
        <v>23</v>
      </c>
      <c r="E29" s="145"/>
      <c r="F29" s="145"/>
      <c r="G29" s="145"/>
      <c r="H29" s="145"/>
      <c r="I29" s="145"/>
      <c r="J29" s="145">
        <v>82507021</v>
      </c>
      <c r="K29" s="146">
        <f t="shared" si="0"/>
        <v>82507021</v>
      </c>
      <c r="L29" s="145">
        <v>3124254</v>
      </c>
      <c r="M29" s="146">
        <f t="shared" si="1"/>
        <v>85631275</v>
      </c>
    </row>
    <row r="30" spans="1:13" ht="24" customHeight="1">
      <c r="A30" s="271" t="s">
        <v>87</v>
      </c>
      <c r="B30" s="272"/>
      <c r="C30" s="272"/>
      <c r="D30" s="4">
        <v>24</v>
      </c>
      <c r="E30" s="146">
        <f aca="true" t="shared" si="10" ref="E30:J30">SUM(E31:E34)</f>
        <v>0</v>
      </c>
      <c r="F30" s="146">
        <f t="shared" si="10"/>
        <v>0</v>
      </c>
      <c r="G30" s="146">
        <f t="shared" si="10"/>
        <v>-81886050</v>
      </c>
      <c r="H30" s="146">
        <f t="shared" si="10"/>
        <v>0</v>
      </c>
      <c r="I30" s="146">
        <f t="shared" si="10"/>
        <v>3053050</v>
      </c>
      <c r="J30" s="146">
        <f t="shared" si="10"/>
        <v>0</v>
      </c>
      <c r="K30" s="146">
        <f t="shared" si="0"/>
        <v>-78833000</v>
      </c>
      <c r="L30" s="146">
        <f>SUM(L31:L34)</f>
        <v>351357</v>
      </c>
      <c r="M30" s="146">
        <f t="shared" si="1"/>
        <v>-78481643</v>
      </c>
    </row>
    <row r="31" spans="1:13" ht="33" customHeight="1">
      <c r="A31" s="271" t="s">
        <v>411</v>
      </c>
      <c r="B31" s="272"/>
      <c r="C31" s="272"/>
      <c r="D31" s="4">
        <v>25</v>
      </c>
      <c r="E31" s="145"/>
      <c r="F31" s="145"/>
      <c r="G31" s="145">
        <v>-3992035</v>
      </c>
      <c r="H31" s="145"/>
      <c r="I31" s="145">
        <v>4990046</v>
      </c>
      <c r="J31" s="145"/>
      <c r="K31" s="146">
        <f t="shared" si="0"/>
        <v>998011</v>
      </c>
      <c r="L31" s="145"/>
      <c r="M31" s="146">
        <f t="shared" si="1"/>
        <v>998011</v>
      </c>
    </row>
    <row r="32" spans="1:13" ht="24" customHeight="1">
      <c r="A32" s="271" t="s">
        <v>412</v>
      </c>
      <c r="B32" s="272"/>
      <c r="C32" s="272"/>
      <c r="D32" s="4">
        <v>26</v>
      </c>
      <c r="E32" s="145"/>
      <c r="F32" s="145"/>
      <c r="G32" s="145">
        <v>-68487351</v>
      </c>
      <c r="H32" s="145"/>
      <c r="I32" s="145"/>
      <c r="J32" s="145"/>
      <c r="K32" s="146">
        <f t="shared" si="0"/>
        <v>-68487351</v>
      </c>
      <c r="L32" s="145">
        <v>-46896</v>
      </c>
      <c r="M32" s="146">
        <f t="shared" si="1"/>
        <v>-68534247</v>
      </c>
    </row>
    <row r="33" spans="1:13" ht="22.5" customHeight="1">
      <c r="A33" s="271" t="s">
        <v>295</v>
      </c>
      <c r="B33" s="272"/>
      <c r="C33" s="272"/>
      <c r="D33" s="4">
        <v>27</v>
      </c>
      <c r="E33" s="145"/>
      <c r="F33" s="145"/>
      <c r="G33" s="145">
        <v>-9446749</v>
      </c>
      <c r="H33" s="145"/>
      <c r="I33" s="145"/>
      <c r="J33" s="145"/>
      <c r="K33" s="146">
        <f t="shared" si="0"/>
        <v>-9446749</v>
      </c>
      <c r="L33" s="145"/>
      <c r="M33" s="146">
        <f t="shared" si="1"/>
        <v>-9446749</v>
      </c>
    </row>
    <row r="34" spans="1:13" ht="16.5" customHeight="1">
      <c r="A34" s="271" t="s">
        <v>260</v>
      </c>
      <c r="B34" s="272"/>
      <c r="C34" s="272"/>
      <c r="D34" s="4">
        <v>28</v>
      </c>
      <c r="E34" s="145"/>
      <c r="F34" s="145"/>
      <c r="G34" s="145">
        <v>40085</v>
      </c>
      <c r="H34" s="145"/>
      <c r="I34" s="145">
        <v>-1936996</v>
      </c>
      <c r="J34" s="145"/>
      <c r="K34" s="146">
        <f t="shared" si="0"/>
        <v>-1896911</v>
      </c>
      <c r="L34" s="145">
        <v>398253</v>
      </c>
      <c r="M34" s="146">
        <f t="shared" si="1"/>
        <v>-1498658</v>
      </c>
    </row>
    <row r="35" spans="1:13" ht="30.75" customHeight="1">
      <c r="A35" s="273" t="s">
        <v>350</v>
      </c>
      <c r="B35" s="272"/>
      <c r="C35" s="272"/>
      <c r="D35" s="4">
        <v>29</v>
      </c>
      <c r="E35" s="146">
        <f aca="true" t="shared" si="11" ref="E35:J35">SUM(E36:E39)</f>
        <v>0</v>
      </c>
      <c r="F35" s="146">
        <f t="shared" si="11"/>
        <v>0</v>
      </c>
      <c r="G35" s="146">
        <f t="shared" si="11"/>
        <v>0</v>
      </c>
      <c r="H35" s="146">
        <f t="shared" si="11"/>
        <v>12536117</v>
      </c>
      <c r="I35" s="146">
        <f t="shared" si="11"/>
        <v>43749828</v>
      </c>
      <c r="J35" s="146">
        <f t="shared" si="11"/>
        <v>-84949765</v>
      </c>
      <c r="K35" s="146">
        <f t="shared" si="0"/>
        <v>-28663820</v>
      </c>
      <c r="L35" s="146">
        <f>SUM(L36:L39)</f>
        <v>-2101173</v>
      </c>
      <c r="M35" s="146">
        <f t="shared" si="1"/>
        <v>-30764993</v>
      </c>
    </row>
    <row r="36" spans="1:13" ht="16.5" customHeight="1">
      <c r="A36" s="271" t="s">
        <v>296</v>
      </c>
      <c r="B36" s="272"/>
      <c r="C36" s="272"/>
      <c r="D36" s="4">
        <v>30</v>
      </c>
      <c r="E36" s="145"/>
      <c r="F36" s="145"/>
      <c r="G36" s="145"/>
      <c r="H36" s="145"/>
      <c r="I36" s="145"/>
      <c r="J36" s="145"/>
      <c r="K36" s="146">
        <f t="shared" si="0"/>
        <v>0</v>
      </c>
      <c r="L36" s="145"/>
      <c r="M36" s="146">
        <f t="shared" si="1"/>
        <v>0</v>
      </c>
    </row>
    <row r="37" spans="1:13" ht="12.75">
      <c r="A37" s="271" t="s">
        <v>297</v>
      </c>
      <c r="B37" s="272"/>
      <c r="C37" s="272"/>
      <c r="D37" s="4">
        <v>31</v>
      </c>
      <c r="E37" s="145"/>
      <c r="F37" s="145"/>
      <c r="G37" s="145"/>
      <c r="H37" s="145"/>
      <c r="I37" s="145"/>
      <c r="J37" s="145"/>
      <c r="K37" s="146">
        <f t="shared" si="0"/>
        <v>0</v>
      </c>
      <c r="L37" s="145"/>
      <c r="M37" s="146">
        <f t="shared" si="1"/>
        <v>0</v>
      </c>
    </row>
    <row r="38" spans="1:13" ht="12.75">
      <c r="A38" s="271" t="s">
        <v>298</v>
      </c>
      <c r="B38" s="272"/>
      <c r="C38" s="272"/>
      <c r="D38" s="4">
        <v>32</v>
      </c>
      <c r="E38" s="145"/>
      <c r="F38" s="145"/>
      <c r="G38" s="145"/>
      <c r="H38" s="145"/>
      <c r="I38" s="145"/>
      <c r="J38" s="145">
        <v>-28663820</v>
      </c>
      <c r="K38" s="146">
        <f t="shared" si="0"/>
        <v>-28663820</v>
      </c>
      <c r="L38" s="145">
        <v>-2101173</v>
      </c>
      <c r="M38" s="146">
        <f t="shared" si="1"/>
        <v>-30764993</v>
      </c>
    </row>
    <row r="39" spans="1:13" ht="12.75">
      <c r="A39" s="271" t="s">
        <v>91</v>
      </c>
      <c r="B39" s="272"/>
      <c r="C39" s="272"/>
      <c r="D39" s="4">
        <v>33</v>
      </c>
      <c r="E39" s="145"/>
      <c r="F39" s="145"/>
      <c r="G39" s="145"/>
      <c r="H39" s="145">
        <v>12536117</v>
      </c>
      <c r="I39" s="145">
        <v>43749828</v>
      </c>
      <c r="J39" s="145">
        <v>-56285945</v>
      </c>
      <c r="K39" s="146">
        <f t="shared" si="0"/>
        <v>0</v>
      </c>
      <c r="L39" s="145"/>
      <c r="M39" s="146">
        <f t="shared" si="1"/>
        <v>0</v>
      </c>
    </row>
    <row r="40" spans="1:13" ht="42" customHeight="1">
      <c r="A40" s="289" t="s">
        <v>351</v>
      </c>
      <c r="B40" s="290"/>
      <c r="C40" s="290"/>
      <c r="D40" s="16">
        <v>34</v>
      </c>
      <c r="E40" s="150">
        <f aca="true" t="shared" si="12" ref="E40:J40">E27+E28+E35</f>
        <v>442887200</v>
      </c>
      <c r="F40" s="150">
        <f t="shared" si="12"/>
        <v>0</v>
      </c>
      <c r="G40" s="150">
        <f t="shared" si="12"/>
        <v>475494279</v>
      </c>
      <c r="H40" s="150">
        <f t="shared" si="12"/>
        <v>456466778</v>
      </c>
      <c r="I40" s="150">
        <f t="shared" si="12"/>
        <v>452889491</v>
      </c>
      <c r="J40" s="150">
        <f t="shared" si="12"/>
        <v>82507021</v>
      </c>
      <c r="K40" s="150">
        <f t="shared" si="0"/>
        <v>1910244769</v>
      </c>
      <c r="L40" s="150">
        <f>L27+L28+L35</f>
        <v>70046895</v>
      </c>
      <c r="M40" s="150">
        <f t="shared" si="1"/>
        <v>1980291664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ignoredErrors>
    <ignoredError sqref="E6:M6" numberStoredAsText="1"/>
    <ignoredError sqref="K7:K9 K25:K26" formulaRange="1"/>
    <ignoredError sqref="K10:K23 K27:K40 K24:M24" formula="1" formulaRange="1"/>
    <ignoredError sqref="E24:J24" unlockedFormula="1"/>
    <ignoredError sqref="K24:M24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spans="1:10" ht="12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91" t="s">
        <v>343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92" t="s">
        <v>82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">
      <c r="A25" s="36"/>
      <c r="B25" s="36"/>
      <c r="C25" s="36"/>
      <c r="D25" s="36"/>
      <c r="E25" s="36"/>
      <c r="F25" s="36"/>
      <c r="G25" s="36"/>
      <c r="H25" s="36"/>
      <c r="J25" s="36"/>
    </row>
    <row r="26" spans="1:10" ht="12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2">
      <c r="A27" s="36"/>
      <c r="B27" s="36"/>
      <c r="C27" s="36"/>
      <c r="D27" s="36"/>
      <c r="E27" s="36"/>
      <c r="F27" s="36"/>
      <c r="G27" s="36"/>
      <c r="H27" s="36"/>
      <c r="I27" s="36"/>
      <c r="J27" s="3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2011-10-27T13:17:59Z</cp:lastPrinted>
  <dcterms:created xsi:type="dcterms:W3CDTF">2008-10-17T11:51:54Z</dcterms:created>
  <dcterms:modified xsi:type="dcterms:W3CDTF">2011-10-27T13:22:39Z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