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5" windowWidth="18180" windowHeight="12570" tabRatio="835" activeTab="5"/>
  </bookViews>
  <sheets>
    <sheet name="OPĆI PODACI" sheetId="1" r:id="rId1"/>
    <sheet name="BILANCA" sheetId="2" r:id="rId2"/>
    <sheet name="RDiG-tekuće razdoblje" sheetId="3" r:id="rId3"/>
    <sheet name="RDiG-kumulativno" sheetId="4" r:id="rId4"/>
    <sheet name="NOVČANI TIJEK" sheetId="5" r:id="rId5"/>
    <sheet name="PROMJENE KAPITALA" sheetId="6" r:id="rId6"/>
    <sheet name="BILJEŠKE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_xlnm.Print_Area" localSheetId="1">'BILANCA'!$A$1:$I$65</definedName>
    <definedName name="_xlnm.Print_Area" localSheetId="6">'BILJEŠKE'!$A$1:$J$49</definedName>
    <definedName name="_xlnm.Print_Area" localSheetId="4">'NOVČANI TIJEK'!$A$1:$E$65</definedName>
    <definedName name="_xlnm.Print_Area" localSheetId="5">'PROMJENE KAPITALA'!$A$1:$P$41</definedName>
    <definedName name="_xlnm.Print_Area" localSheetId="3">'RDiG-kumulativno'!$A$1:$J$47</definedName>
    <definedName name="_xlnm.Print_Area" localSheetId="2">'RDiG-tekuće razdoblje'!$A$1:$J$49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<sst xmlns="http://schemas.openxmlformats.org/spreadsheetml/2006/main" count="661" uniqueCount="461">
  <si>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</si>
  <si>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</si>
  <si>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</si>
  <si>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</si>
  <si>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</si>
  <si>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</si>
  <si>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</si>
  <si>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</si>
  <si>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</si>
  <si>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</si>
  <si>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</si>
  <si>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</si>
  <si>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</si>
  <si>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</si>
  <si>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</si>
  <si>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</si>
  <si>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</si>
  <si>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</si>
  <si>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</si>
  <si>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</si>
  <si>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</si>
  <si>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</si>
  <si>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</si>
  <si>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</si>
  <si>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</si>
  <si>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</si>
  <si>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</si>
  <si>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</si>
  <si>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</si>
  <si>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</si>
  <si>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</si>
  <si>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</si>
  <si>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</si>
  <si>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</si>
  <si>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</si>
  <si>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</si>
  <si>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</si>
  <si>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</si>
  <si>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</si>
  <si>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</si>
  <si>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</si>
  <si>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</si>
  <si>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</si>
  <si>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</si>
  <si>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</si>
  <si>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</si>
  <si>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</si>
  <si>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</si>
  <si>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</si>
  <si>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</si>
  <si>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</si>
  <si>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</si>
  <si>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</si>
  <si>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</si>
  <si>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</si>
  <si>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</si>
  <si>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</si>
  <si>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</si>
  <si>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</si>
  <si>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</si>
  <si>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</si>
  <si>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</si>
  <si>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</si>
  <si>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</si>
  <si>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</si>
  <si>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</si>
  <si>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</si>
  <si>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</si>
  <si>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</si>
  <si>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</si>
  <si>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</si>
  <si>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</si>
  <si>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</si>
  <si>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</si>
  <si>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</si>
  <si>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</si>
  <si>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</si>
  <si>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</si>
  <si>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</si>
  <si>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</si>
  <si>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</si>
  <si>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</si>
  <si>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</si>
  <si>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</si>
  <si>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</si>
  <si>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</si>
  <si>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</si>
  <si>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</si>
  <si>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</si>
  <si>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</si>
  <si>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</si>
  <si>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</si>
  <si>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</si>
  <si>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</si>
  <si>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</si>
  <si>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</si>
  <si>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</si>
  <si>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</si>
  <si>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</si>
  <si>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</si>
  <si>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</si>
  <si>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</si>
  <si>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</si>
  <si>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</si>
  <si>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</si>
  <si>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</si>
  <si>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</si>
  <si>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</si>
  <si>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</si>
  <si>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</si>
  <si>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</si>
  <si>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</si>
  <si>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</si>
  <si>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</si>
  <si>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</si>
  <si>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</si>
  <si>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</si>
  <si>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</si>
  <si>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</si>
  <si>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</si>
  <si>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</si>
  <si>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</si>
  <si>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</si>
  <si>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</si>
  <si>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</si>
  <si>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</si>
  <si>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</si>
  <si>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</si>
  <si>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</si>
  <si>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</si>
  <si>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</si>
  <si>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</si>
  <si>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</si>
  <si>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</si>
  <si>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</si>
  <si>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</si>
  <si>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</si>
  <si>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</si>
  <si>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</si>
  <si>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</si>
  <si>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</si>
  <si>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</si>
  <si>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</si>
  <si>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</si>
  <si>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</si>
  <si>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</si>
  <si>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</si>
  <si>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</si>
  <si>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</si>
  <si>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</si>
  <si>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</si>
  <si>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</si>
  <si>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</si>
  <si>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</si>
  <si>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</si>
  <si>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</si>
  <si>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</si>
  <si>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</si>
  <si>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</si>
  <si>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</si>
  <si>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</si>
  <si>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</si>
  <si>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</si>
  <si>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</si>
  <si>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</si>
  <si>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</si>
  <si>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</si>
  <si>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</si>
  <si>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</si>
  <si>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</si>
  <si>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</si>
  <si>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</si>
  <si>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</si>
  <si>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</si>
  <si>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</si>
  <si>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</si>
  <si>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</si>
  <si>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</si>
  <si>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</si>
  <si>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</si>
  <si>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</si>
  <si>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</si>
  <si>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</si>
  <si>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</si>
  <si>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</si>
  <si>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</si>
  <si>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</si>
  <si>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</si>
  <si>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</si>
  <si>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</si>
  <si>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</si>
  <si>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</si>
  <si>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</si>
  <si>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</si>
  <si>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</si>
  <si>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</si>
  <si>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</si>
  <si>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</si>
  <si>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</si>
  <si>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</si>
  <si>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</si>
  <si>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</si>
  <si>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</si>
  <si>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</si>
  <si>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</si>
  <si>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</si>
  <si>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</si>
  <si>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</si>
  <si>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</si>
  <si>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</si>
  <si>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</si>
  <si>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</si>
  <si>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</si>
  <si>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</si>
  <si>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</si>
  <si>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</si>
  <si>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</si>
  <si>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</si>
  <si>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</si>
  <si>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</si>
  <si>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</si>
  <si>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</si>
  <si>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</si>
  <si>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</si>
  <si>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</si>
  <si>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</si>
  <si>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</si>
  <si>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</si>
  <si>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</si>
  <si>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</si>
  <si>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</si>
  <si>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</si>
  <si>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</si>
  <si>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</si>
  <si>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</si>
  <si>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</si>
  <si>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</si>
  <si>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</si>
  <si>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</si>
  <si>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</si>
  <si>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</si>
  <si>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</si>
  <si>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</si>
  <si>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</si>
  <si>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</si>
  <si>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</si>
  <si>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</si>
  <si>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</si>
  <si>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</si>
  <si>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</si>
  <si>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</si>
  <si>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</si>
  <si>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</si>
  <si>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</si>
  <si>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</si>
  <si>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</si>
  <si>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</si>
  <si>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</si>
  <si>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</si>
  <si>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</si>
  <si>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</si>
  <si>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</si>
  <si>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</si>
  <si>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</si>
  <si>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</si>
  <si>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</si>
  <si>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</si>
  <si>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</si>
  <si>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</si>
  <si>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</si>
  <si>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</si>
  <si>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</si>
  <si>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</si>
  <si>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</si>
  <si>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</si>
  <si>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</si>
  <si>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</si>
  <si>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</si>
  <si>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</si>
  <si>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</si>
  <si>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</si>
  <si>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</si>
  <si>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</si>
  <si>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</si>
  <si>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</si>
  <si>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</si>
  <si>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</si>
  <si>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</si>
  <si>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</si>
  <si>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</si>
  <si>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</si>
  <si>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</si>
  <si>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</si>
  <si>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</si>
  <si>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</si>
  <si>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</si>
  <si>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</si>
  <si>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</si>
  <si>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</si>
  <si>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</si>
  <si>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</si>
  <si>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</si>
  <si>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</si>
  <si>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</si>
  <si>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</si>
  <si>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</si>
  <si>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</si>
  <si>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</si>
  <si>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</si>
  <si>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</si>
  <si>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</si>
  <si>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</si>
  <si>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</si>
  <si>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</si>
  <si>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</si>
  <si>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</si>
  <si>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</si>
  <si>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</si>
  <si>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</si>
  <si>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</si>
  <si>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</si>
  <si>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</si>
  <si>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</si>
  <si>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</si>
  <si>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</si>
  <si>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</si>
  <si>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</si>
  <si>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</si>
  <si>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</si>
  <si>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</si>
  <si>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</si>
  <si>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</si>
  <si>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</si>
  <si>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</si>
  <si>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</si>
  <si>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</si>
  <si>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</si>
  <si>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</si>
  <si>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</si>
  <si>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</si>
  <si>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</si>
  <si>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</si>
  <si>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</si>
  <si>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</si>
  <si>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</si>
  <si>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</si>
  <si>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</si>
  <si>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</si>
  <si>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</si>
  <si>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</si>
  <si>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</si>
  <si>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</si>
  <si>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</si>
  <si>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 xml:space="preserve">Dobit ili gubitak prethodnog razdoblja razdoblja 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</si>
  <si>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</si>
  <si>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</si>
  <si>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</si>
  <si>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</si>
  <si>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</si>
  <si>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</si>
  <si>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</si>
  <si>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</si>
  <si>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</si>
  <si>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</si>
  <si>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</si>
  <si>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</si>
  <si>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</si>
  <si>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</si>
  <si>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</si>
  <si>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</si>
  <si>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</si>
  <si>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</si>
  <si>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</si>
  <si>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</si>
  <si>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</si>
  <si>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</si>
  <si>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</si>
  <si>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</si>
  <si>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</si>
  <si>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</si>
  <si>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</si>
  <si>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</si>
  <si>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</si>
  <si>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</si>
  <si>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</si>
  <si>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</si>
  <si>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</si>
  <si>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</si>
  <si>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OBVEZE  DRUGOG  REDA (PODREĐENE  OBVEZE)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</si>
  <si>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</si>
  <si>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</si>
  <si>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</si>
  <si>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</si>
  <si>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</si>
  <si>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</si>
  <si>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</si>
  <si>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</si>
  <si>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</si>
  <si>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</si>
  <si>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</si>
  <si>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</si>
  <si>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</si>
  <si>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</si>
  <si>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</si>
  <si>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</si>
  <si>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</si>
  <si>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</si>
  <si>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</si>
  <si>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</si>
  <si>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</si>
  <si>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</si>
  <si>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</si>
  <si>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</si>
  <si>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</si>
  <si>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</si>
  <si>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</si>
  <si>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</si>
  <si>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</si>
  <si>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</si>
  <si>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</si>
  <si>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</si>
  <si>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</si>
  <si>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</si>
  <si>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</si>
  <si>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</si>
  <si>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</si>
  <si>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</si>
  <si>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</si>
  <si>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</si>
  <si>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</si>
  <si>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</si>
  <si>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</si>
  <si>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</si>
  <si>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</si>
  <si>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</si>
  <si>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</si>
  <si>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</si>
  <si>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080051022</t>
  </si>
  <si>
    <t>26187994862</t>
  </si>
  <si>
    <t>CROATIA osiguranje d.d.</t>
  </si>
  <si>
    <t>ZAGREB</t>
  </si>
  <si>
    <t>Miramarska 22</t>
  </si>
  <si>
    <t>www.crosig.hr</t>
  </si>
  <si>
    <t>NE</t>
  </si>
  <si>
    <t>KATICA KUZMANOVIĆ</t>
  </si>
  <si>
    <t>01/6333-117</t>
  </si>
  <si>
    <t>01/6170-381</t>
  </si>
  <si>
    <t>katica.kuzmanovic@crosig.hr</t>
  </si>
  <si>
    <t>ZDRAVKO ZRINUŠIĆ, SILVANA IVANČIĆ</t>
  </si>
  <si>
    <t>01.01.2010.</t>
  </si>
  <si>
    <t>Zagreb</t>
  </si>
  <si>
    <t>GRAD ZAGREB</t>
  </si>
  <si>
    <t>6512</t>
  </si>
  <si>
    <t>03276147</t>
  </si>
  <si>
    <t>30.09.2010.</t>
  </si>
  <si>
    <t>01.07.2010.</t>
  </si>
  <si>
    <t>u kunama</t>
  </si>
  <si>
    <t>Članica Uprave</t>
  </si>
  <si>
    <t>Predsjednik Uprave</t>
  </si>
  <si>
    <t>Silvana Ivančić</t>
  </si>
  <si>
    <t>Zdravko Zrinušić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</si>
</sst>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#,##0.00;[Red]#,##0.00"/>
  </numFmts>
  <fonts count="25">
    <font>
      <sz val="10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color indexed="8"/>
      <name val="Arial Rounded MT Bold"/>
      <family val="2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>
        <color indexed="8"/>
      </right>
      <top>
        <color indexed="63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hair"/>
      <top style="thin"/>
      <bottom style="hair"/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>
        <color indexed="8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</borders>
  <cellStyleXfs count="29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5" fillId="0" borderId="0" xfId="0" applyFont="1" applyAlignment="1">
      <alignment vertical="top"/>
    </xf>
    <xf numFmtId="14" fontId="6" fillId="2" borderId="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2" borderId="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vertical="top"/>
      <protection hidden="1"/>
    </xf>
    <xf numFmtId="3" fontId="6" fillId="2" borderId="3" xfId="0" applyNumberFormat="1" applyFont="1" applyFill="1" applyBorder="1" applyAlignment="1" applyProtection="1">
      <alignment horizontal="right" vertical="center"/>
      <protection hidden="1" locked="0"/>
    </xf>
    <xf numFmtId="0" fontId="6" fillId="2" borderId="3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49" fontId="6" fillId="2" borderId="3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>
      <alignment/>
    </xf>
    <xf numFmtId="49" fontId="6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Alignment="1">
      <alignment vertical="center"/>
    </xf>
    <xf numFmtId="164" fontId="9" fillId="0" borderId="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49" fontId="9" fillId="0" borderId="0" xfId="21" applyNumberFormat="1" applyFont="1" applyBorder="1" applyAlignment="1" applyProtection="1">
      <alignment vertical="center" wrapText="1"/>
      <protection locked="0"/>
    </xf>
    <xf numFmtId="49" fontId="9" fillId="0" borderId="0" xfId="23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 quotePrefix="1">
      <alignment horizontal="center" vertical="center" wrapText="1"/>
    </xf>
    <xf numFmtId="164" fontId="9" fillId="0" borderId="6" xfId="0" applyNumberFormat="1" applyFont="1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 quotePrefix="1">
      <alignment horizontal="center" vertical="center" wrapText="1"/>
    </xf>
    <xf numFmtId="164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9" fillId="0" borderId="8" xfId="0" applyFont="1" applyFill="1" applyBorder="1" applyAlignment="1" quotePrefix="1">
      <alignment horizontal="center" vertical="center" wrapText="1"/>
    </xf>
    <xf numFmtId="0" fontId="10" fillId="0" borderId="8" xfId="0" applyFont="1" applyBorder="1" applyAlignment="1">
      <alignment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vertical="center" wrapText="1"/>
    </xf>
    <xf numFmtId="164" fontId="9" fillId="0" borderId="8" xfId="0" applyNumberFormat="1" applyFont="1" applyBorder="1" applyAlignment="1">
      <alignment vertical="center"/>
    </xf>
    <xf numFmtId="0" fontId="10" fillId="3" borderId="8" xfId="0" applyFont="1" applyFill="1" applyBorder="1" applyAlignment="1">
      <alignment vertical="center" wrapText="1"/>
    </xf>
    <xf numFmtId="0" fontId="10" fillId="3" borderId="8" xfId="25" applyFont="1" applyFill="1" applyBorder="1" applyAlignment="1">
      <alignment vertical="center" wrapText="1"/>
      <protection/>
    </xf>
    <xf numFmtId="164" fontId="5" fillId="0" borderId="8" xfId="0" applyNumberFormat="1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9" fillId="3" borderId="9" xfId="25" applyFont="1" applyFill="1" applyBorder="1" applyAlignment="1">
      <alignment vertical="center" wrapText="1"/>
      <protection/>
    </xf>
    <xf numFmtId="0" fontId="9" fillId="0" borderId="9" xfId="0" applyFont="1" applyBorder="1" applyAlignment="1" quotePrefix="1">
      <alignment horizontal="center" vertical="center" wrapText="1"/>
    </xf>
    <xf numFmtId="164" fontId="10" fillId="0" borderId="9" xfId="0" applyNumberFormat="1" applyFont="1" applyBorder="1" applyAlignment="1">
      <alignment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9" fillId="0" borderId="6" xfId="0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9" fillId="0" borderId="9" xfId="0" applyFont="1" applyFill="1" applyBorder="1" applyAlignment="1" quotePrefix="1">
      <alignment horizontal="center" vertical="center" wrapText="1"/>
    </xf>
    <xf numFmtId="164" fontId="9" fillId="0" borderId="9" xfId="0" applyNumberFormat="1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Fill="1" applyBorder="1" applyAlignment="1" quotePrefix="1">
      <alignment horizontal="center" vertical="center" wrapText="1"/>
    </xf>
    <xf numFmtId="164" fontId="10" fillId="0" borderId="6" xfId="0" applyNumberFormat="1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13" xfId="0" applyFont="1" applyBorder="1" applyAlignment="1" quotePrefix="1">
      <alignment horizontal="center" vertical="center" wrapText="1"/>
    </xf>
    <xf numFmtId="164" fontId="10" fillId="0" borderId="13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9" fillId="5" borderId="14" xfId="21" applyNumberFormat="1" applyFont="1" applyFill="1" applyBorder="1" applyAlignment="1">
      <alignment horizontal="center" vertical="center" wrapText="1"/>
      <protection/>
    </xf>
    <xf numFmtId="49" fontId="9" fillId="5" borderId="1" xfId="21" applyNumberFormat="1" applyFont="1" applyFill="1" applyBorder="1" applyAlignment="1">
      <alignment horizontal="center" vertical="center" wrapText="1"/>
      <protection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 quotePrefix="1">
      <alignment horizontal="center" vertical="center" wrapText="1"/>
    </xf>
    <xf numFmtId="164" fontId="9" fillId="7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9" fillId="5" borderId="17" xfId="21" applyNumberFormat="1" applyFont="1" applyFill="1" applyBorder="1" applyAlignment="1">
      <alignment horizontal="center" vertical="center" wrapText="1"/>
      <protection/>
    </xf>
    <xf numFmtId="49" fontId="9" fillId="5" borderId="18" xfId="21" applyNumberFormat="1" applyFont="1" applyFill="1" applyBorder="1" applyAlignment="1">
      <alignment horizontal="center" vertical="center" wrapText="1"/>
      <protection/>
    </xf>
    <xf numFmtId="0" fontId="10" fillId="5" borderId="19" xfId="25" applyFont="1" applyFill="1" applyBorder="1" applyAlignment="1">
      <alignment horizontal="center" vertical="center" wrapText="1"/>
      <protection/>
    </xf>
    <xf numFmtId="0" fontId="9" fillId="5" borderId="20" xfId="25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3" borderId="23" xfId="25" applyFont="1" applyFill="1" applyBorder="1" applyAlignment="1">
      <alignment vertical="center" wrapText="1"/>
      <protection/>
    </xf>
    <xf numFmtId="0" fontId="9" fillId="3" borderId="24" xfId="25" applyFont="1" applyFill="1" applyBorder="1" applyAlignment="1">
      <alignment horizontal="center" vertical="center" wrapText="1"/>
      <protection/>
    </xf>
    <xf numFmtId="164" fontId="5" fillId="0" borderId="25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" borderId="29" xfId="25" applyFont="1" applyFill="1" applyBorder="1" applyAlignment="1">
      <alignment vertical="center" wrapText="1"/>
      <protection/>
    </xf>
    <xf numFmtId="0" fontId="9" fillId="3" borderId="30" xfId="25" applyFont="1" applyFill="1" applyBorder="1" applyAlignment="1">
      <alignment horizontal="center" vertical="center" wrapText="1"/>
      <protection/>
    </xf>
    <xf numFmtId="164" fontId="5" fillId="0" borderId="5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9" fillId="3" borderId="29" xfId="25" applyFont="1" applyFill="1" applyBorder="1" applyAlignment="1">
      <alignment vertical="center" wrapText="1"/>
      <protection/>
    </xf>
    <xf numFmtId="0" fontId="10" fillId="3" borderId="29" xfId="25" applyFont="1" applyFill="1" applyBorder="1" applyAlignment="1">
      <alignment vertical="center" wrapText="1"/>
      <protection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 wrapText="1"/>
    </xf>
    <xf numFmtId="0" fontId="9" fillId="0" borderId="30" xfId="25" applyFont="1" applyFill="1" applyBorder="1" applyAlignment="1">
      <alignment horizontal="center" vertical="center" wrapText="1"/>
      <protection/>
    </xf>
    <xf numFmtId="164" fontId="6" fillId="0" borderId="1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9" fillId="3" borderId="34" xfId="25" applyFont="1" applyFill="1" applyBorder="1" applyAlignment="1">
      <alignment horizontal="center" vertical="center" wrapText="1"/>
      <protection/>
    </xf>
    <xf numFmtId="164" fontId="9" fillId="0" borderId="34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9" fillId="0" borderId="0" xfId="21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9" fillId="0" borderId="0" xfId="23" applyNumberFormat="1" applyFont="1" applyAlignment="1" applyProtection="1">
      <alignment horizontal="right" vertical="center"/>
      <protection locked="0"/>
    </xf>
    <xf numFmtId="49" fontId="9" fillId="1" borderId="1" xfId="23" applyNumberFormat="1" applyFont="1" applyFill="1" applyBorder="1" applyAlignment="1" applyProtection="1">
      <alignment horizontal="center" vertical="center"/>
      <protection locked="0"/>
    </xf>
    <xf numFmtId="49" fontId="9" fillId="0" borderId="0" xfId="21" applyNumberFormat="1" applyFont="1" applyBorder="1" applyAlignment="1" applyProtection="1">
      <alignment horizontal="right" vertical="center" wrapText="1"/>
      <protection locked="0"/>
    </xf>
    <xf numFmtId="49" fontId="9" fillId="1" borderId="1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 vertical="center" wrapText="1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164" fontId="10" fillId="4" borderId="8" xfId="0" applyNumberFormat="1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9" fillId="7" borderId="14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0" borderId="40" xfId="0" applyFont="1" applyBorder="1" applyAlignment="1" quotePrefix="1">
      <alignment horizontal="center" vertical="center"/>
    </xf>
    <xf numFmtId="16" fontId="11" fillId="0" borderId="40" xfId="0" applyNumberFormat="1" applyFont="1" applyBorder="1" applyAlignment="1" quotePrefix="1">
      <alignment horizontal="center" vertical="center"/>
    </xf>
    <xf numFmtId="14" fontId="11" fillId="0" borderId="40" xfId="0" applyNumberFormat="1" applyFont="1" applyBorder="1" applyAlignment="1" quotePrefix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40" xfId="0" applyNumberFormat="1" applyFont="1" applyBorder="1" applyAlignment="1" quotePrefix="1">
      <alignment horizontal="center" vertical="center"/>
    </xf>
    <xf numFmtId="0" fontId="9" fillId="0" borderId="41" xfId="0" applyNumberFormat="1" applyFont="1" applyBorder="1" applyAlignment="1" quotePrefix="1">
      <alignment horizontal="center" vertical="center"/>
    </xf>
    <xf numFmtId="0" fontId="9" fillId="7" borderId="14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0" xfId="27" applyFont="1" applyAlignment="1">
      <alignment/>
      <protection/>
    </xf>
    <xf numFmtId="0" fontId="0" fillId="0" borderId="0" xfId="27" applyAlignment="1">
      <alignment/>
      <protection/>
    </xf>
    <xf numFmtId="0" fontId="5" fillId="0" borderId="43" xfId="26" applyFont="1" applyBorder="1" applyProtection="1">
      <alignment vertical="top"/>
      <protection hidden="1"/>
    </xf>
    <xf numFmtId="0" fontId="5" fillId="0" borderId="43" xfId="26" applyFont="1" applyBorder="1">
      <alignment vertical="top"/>
      <protection/>
    </xf>
    <xf numFmtId="0" fontId="20" fillId="0" borderId="44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6" fillId="2" borderId="45" xfId="0" applyFont="1" applyFill="1" applyBorder="1" applyAlignment="1" applyProtection="1">
      <alignment horizontal="left" vertical="center"/>
      <protection hidden="1" locked="0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4" xfId="0" applyFont="1" applyBorder="1" applyAlignment="1" applyProtection="1">
      <alignment horizontal="right"/>
      <protection hidden="1"/>
    </xf>
    <xf numFmtId="49" fontId="6" fillId="2" borderId="45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47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wrapText="1"/>
      <protection hidden="1"/>
    </xf>
    <xf numFmtId="0" fontId="20" fillId="0" borderId="0" xfId="0" applyFont="1" applyBorder="1" applyAlignment="1" applyProtection="1">
      <alignment horizontal="right" vertical="center" wrapText="1"/>
      <protection hidden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4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left"/>
    </xf>
    <xf numFmtId="1" fontId="6" fillId="2" borderId="45" xfId="0" applyNumberFormat="1" applyFont="1" applyFill="1" applyBorder="1" applyAlignment="1" applyProtection="1">
      <alignment horizontal="center" vertical="center"/>
      <protection hidden="1" locked="0"/>
    </xf>
    <xf numFmtId="1" fontId="6" fillId="2" borderId="47" xfId="0" applyNumberFormat="1" applyFont="1" applyFill="1" applyBorder="1" applyAlignment="1" applyProtection="1">
      <alignment horizontal="center" vertical="center"/>
      <protection hidden="1" locked="0"/>
    </xf>
    <xf numFmtId="0" fontId="8" fillId="2" borderId="45" xfId="20" applyFont="1" applyFill="1" applyBorder="1" applyAlignment="1" applyProtection="1">
      <alignment/>
      <protection hidden="1" locked="0"/>
    </xf>
    <xf numFmtId="0" fontId="6" fillId="0" borderId="46" xfId="0" applyFont="1" applyBorder="1" applyAlignment="1" applyProtection="1">
      <alignment/>
      <protection hidden="1" locked="0"/>
    </xf>
    <xf numFmtId="0" fontId="6" fillId="0" borderId="47" xfId="0" applyFont="1" applyBorder="1" applyAlignment="1" applyProtection="1">
      <alignment/>
      <protection hidden="1" locked="0"/>
    </xf>
    <xf numFmtId="0" fontId="4" fillId="2" borderId="45" xfId="20" applyFill="1" applyBorder="1" applyAlignment="1" applyProtection="1">
      <alignment/>
      <protection hidden="1" locked="0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2" borderId="45" xfId="0" applyFont="1" applyFill="1" applyBorder="1" applyAlignment="1" applyProtection="1">
      <alignment horizontal="right" vertical="center"/>
      <protection hidden="1" locked="0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44" xfId="0" applyFont="1" applyBorder="1" applyAlignment="1" applyProtection="1">
      <alignment horizontal="right"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left" vertical="center"/>
      <protection hidden="1" locked="0"/>
    </xf>
    <xf numFmtId="49" fontId="6" fillId="2" borderId="45" xfId="0" applyNumberFormat="1" applyFont="1" applyFill="1" applyBorder="1" applyAlignment="1" applyProtection="1">
      <alignment horizontal="left" vertical="center"/>
      <protection hidden="1" locked="0"/>
    </xf>
    <xf numFmtId="49" fontId="6" fillId="0" borderId="46" xfId="0" applyNumberFormat="1" applyFont="1" applyBorder="1" applyAlignment="1" applyProtection="1">
      <alignment horizontal="left" vertical="center"/>
      <protection hidden="1" locked="0"/>
    </xf>
    <xf numFmtId="49" fontId="6" fillId="0" borderId="47" xfId="0" applyNumberFormat="1" applyFont="1" applyBorder="1" applyAlignment="1" applyProtection="1">
      <alignment horizontal="left" vertical="center"/>
      <protection hidden="1" locked="0"/>
    </xf>
    <xf numFmtId="49" fontId="4" fillId="2" borderId="45" xfId="20" applyNumberFormat="1" applyFill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Alignment="1">
      <alignment/>
    </xf>
    <xf numFmtId="0" fontId="5" fillId="0" borderId="48" xfId="0" applyFont="1" applyBorder="1" applyAlignment="1" applyProtection="1">
      <alignment horizontal="center" vertical="top"/>
      <protection hidden="1"/>
    </xf>
    <xf numFmtId="0" fontId="5" fillId="0" borderId="48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4" fillId="0" borderId="46" xfId="0" applyFont="1" applyFill="1" applyBorder="1" applyAlignment="1">
      <alignment horizontal="right"/>
    </xf>
    <xf numFmtId="49" fontId="9" fillId="0" borderId="0" xfId="21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right" vertical="center" wrapText="1"/>
    </xf>
    <xf numFmtId="0" fontId="23" fillId="0" borderId="4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47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49" fontId="9" fillId="0" borderId="0" xfId="21" applyNumberFormat="1" applyFont="1" applyBorder="1" applyAlignment="1" applyProtection="1">
      <alignment horizontal="right" vertical="center" wrapText="1"/>
      <protection/>
    </xf>
    <xf numFmtId="49" fontId="9" fillId="1" borderId="14" xfId="21" applyNumberFormat="1" applyFont="1" applyFill="1" applyBorder="1" applyAlignment="1" applyProtection="1">
      <alignment horizontal="left" vertical="center" wrapText="1"/>
      <protection/>
    </xf>
    <xf numFmtId="49" fontId="9" fillId="1" borderId="49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horizontal="center" vertical="center" wrapText="1"/>
      <protection/>
    </xf>
    <xf numFmtId="49" fontId="10" fillId="0" borderId="46" xfId="21" applyNumberFormat="1" applyFont="1" applyBorder="1" applyAlignment="1" applyProtection="1">
      <alignment horizontal="center" vertical="center" wrapText="1"/>
      <protection/>
    </xf>
    <xf numFmtId="49" fontId="10" fillId="0" borderId="46" xfId="21" applyNumberFormat="1" applyFont="1" applyBorder="1" applyAlignment="1" applyProtection="1">
      <alignment vertical="center" wrapText="1"/>
      <protection/>
    </xf>
    <xf numFmtId="0" fontId="14" fillId="0" borderId="46" xfId="0" applyFont="1" applyFill="1" applyBorder="1" applyAlignment="1" applyProtection="1">
      <alignment horizontal="right"/>
      <protection/>
    </xf>
    <xf numFmtId="49" fontId="9" fillId="5" borderId="50" xfId="21" applyNumberFormat="1" applyFont="1" applyFill="1" applyBorder="1" applyAlignment="1" applyProtection="1">
      <alignment horizontal="center" vertical="center" wrapText="1"/>
      <protection/>
    </xf>
    <xf numFmtId="3" fontId="9" fillId="5" borderId="14" xfId="21" applyNumberFormat="1" applyFont="1" applyFill="1" applyBorder="1" applyAlignment="1" applyProtection="1">
      <alignment horizontal="center" vertical="center"/>
      <protection/>
    </xf>
    <xf numFmtId="3" fontId="9" fillId="5" borderId="51" xfId="21" applyNumberFormat="1" applyFont="1" applyFill="1" applyBorder="1" applyAlignment="1" applyProtection="1">
      <alignment horizontal="center" vertical="center"/>
      <protection/>
    </xf>
    <xf numFmtId="3" fontId="9" fillId="5" borderId="49" xfId="21" applyNumberFormat="1" applyFont="1" applyFill="1" applyBorder="1" applyAlignment="1" applyProtection="1">
      <alignment horizontal="center" vertical="center"/>
      <protection/>
    </xf>
    <xf numFmtId="49" fontId="9" fillId="5" borderId="3" xfId="21" applyNumberFormat="1" applyFont="1" applyFill="1" applyBorder="1" applyAlignment="1" applyProtection="1">
      <alignment horizontal="center" vertical="center" wrapText="1"/>
      <protection/>
    </xf>
    <xf numFmtId="3" fontId="9" fillId="5" borderId="14" xfId="21" applyNumberFormat="1" applyFont="1" applyFill="1" applyBorder="1" applyAlignment="1" applyProtection="1">
      <alignment horizontal="center" vertical="center"/>
      <protection/>
    </xf>
    <xf numFmtId="3" fontId="9" fillId="5" borderId="51" xfId="21" applyNumberFormat="1" applyFont="1" applyFill="1" applyBorder="1" applyAlignment="1" applyProtection="1">
      <alignment horizontal="center" vertical="center" wrapText="1"/>
      <protection/>
    </xf>
    <xf numFmtId="3" fontId="9" fillId="5" borderId="49" xfId="21" applyNumberFormat="1" applyFont="1" applyFill="1" applyBorder="1" applyAlignment="1" applyProtection="1">
      <alignment horizontal="center" vertical="center" wrapText="1"/>
      <protection/>
    </xf>
    <xf numFmtId="49" fontId="9" fillId="8" borderId="45" xfId="21" applyNumberFormat="1" applyFont="1" applyFill="1" applyBorder="1" applyAlignment="1" applyProtection="1">
      <alignment horizontal="center" vertical="center" wrapText="1"/>
      <protection/>
    </xf>
    <xf numFmtId="49" fontId="9" fillId="8" borderId="46" xfId="21" applyNumberFormat="1" applyFont="1" applyFill="1" applyBorder="1" applyAlignment="1" applyProtection="1">
      <alignment horizontal="center" vertical="center" wrapText="1"/>
      <protection/>
    </xf>
    <xf numFmtId="49" fontId="9" fillId="8" borderId="3" xfId="21" applyNumberFormat="1" applyFont="1" applyFill="1" applyBorder="1" applyAlignment="1" applyProtection="1">
      <alignment horizontal="center" vertical="center" wrapText="1"/>
      <protection/>
    </xf>
    <xf numFmtId="3" fontId="9" fillId="8" borderId="51" xfId="21" applyNumberFormat="1" applyFont="1" applyFill="1" applyBorder="1" applyAlignment="1" applyProtection="1">
      <alignment horizontal="center" vertical="center"/>
      <protection/>
    </xf>
    <xf numFmtId="3" fontId="9" fillId="8" borderId="51" xfId="21" applyNumberFormat="1" applyFont="1" applyFill="1" applyBorder="1" applyAlignment="1" applyProtection="1">
      <alignment horizontal="center" vertical="center" wrapText="1"/>
      <protection/>
    </xf>
    <xf numFmtId="3" fontId="9" fillId="8" borderId="49" xfId="21" applyNumberFormat="1" applyFont="1" applyFill="1" applyBorder="1" applyAlignment="1" applyProtection="1">
      <alignment horizontal="center" vertical="center" wrapText="1"/>
      <protection/>
    </xf>
    <xf numFmtId="49" fontId="9" fillId="8" borderId="14" xfId="21" applyNumberFormat="1" applyFont="1" applyFill="1" applyBorder="1" applyAlignment="1" applyProtection="1">
      <alignment horizontal="left" vertical="center" wrapText="1"/>
      <protection/>
    </xf>
    <xf numFmtId="49" fontId="9" fillId="8" borderId="51" xfId="21" applyNumberFormat="1" applyFont="1" applyFill="1" applyBorder="1" applyAlignment="1" applyProtection="1">
      <alignment horizontal="left" vertical="center" wrapText="1"/>
      <protection/>
    </xf>
    <xf numFmtId="49" fontId="9" fillId="8" borderId="49" xfId="21" applyNumberFormat="1" applyFont="1" applyFill="1" applyBorder="1" applyAlignment="1" applyProtection="1">
      <alignment horizontal="left" vertical="center" wrapText="1"/>
      <protection/>
    </xf>
    <xf numFmtId="49" fontId="9" fillId="0" borderId="7" xfId="21" applyNumberFormat="1" applyFont="1" applyFill="1" applyBorder="1" applyAlignment="1" applyProtection="1">
      <alignment horizontal="center" vertical="center" wrapText="1"/>
      <protection/>
    </xf>
    <xf numFmtId="49" fontId="9" fillId="0" borderId="52" xfId="21" applyNumberFormat="1" applyFont="1" applyFill="1" applyBorder="1" applyAlignment="1" applyProtection="1">
      <alignment horizontal="left" vertical="center" wrapText="1"/>
      <protection/>
    </xf>
    <xf numFmtId="164" fontId="9" fillId="0" borderId="53" xfId="24" applyNumberFormat="1" applyFont="1" applyFill="1" applyBorder="1" applyAlignment="1" applyProtection="1">
      <alignment vertical="center"/>
      <protection/>
    </xf>
    <xf numFmtId="164" fontId="9" fillId="0" borderId="54" xfId="0" applyNumberFormat="1" applyFont="1" applyFill="1" applyBorder="1" applyAlignment="1" applyProtection="1">
      <alignment vertical="center"/>
      <protection/>
    </xf>
    <xf numFmtId="164" fontId="9" fillId="0" borderId="55" xfId="0" applyNumberFormat="1" applyFont="1" applyFill="1" applyBorder="1" applyAlignment="1" applyProtection="1">
      <alignment vertical="center"/>
      <protection/>
    </xf>
    <xf numFmtId="164" fontId="9" fillId="0" borderId="56" xfId="24" applyNumberFormat="1" applyFont="1" applyFill="1" applyBorder="1" applyAlignment="1" applyProtection="1">
      <alignment vertical="center"/>
      <protection/>
    </xf>
    <xf numFmtId="164" fontId="9" fillId="0" borderId="12" xfId="0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49" fontId="9" fillId="0" borderId="8" xfId="21" applyNumberFormat="1" applyFont="1" applyFill="1" applyBorder="1" applyAlignment="1" applyProtection="1">
      <alignment horizontal="center" vertical="center" wrapText="1"/>
      <protection/>
    </xf>
    <xf numFmtId="49" fontId="9" fillId="0" borderId="57" xfId="21" applyNumberFormat="1" applyFont="1" applyFill="1" applyBorder="1" applyAlignment="1" applyProtection="1">
      <alignment horizontal="left" vertical="center" wrapText="1"/>
      <protection/>
    </xf>
    <xf numFmtId="164" fontId="9" fillId="0" borderId="30" xfId="24" applyNumberFormat="1" applyFont="1" applyFill="1" applyBorder="1" applyAlignment="1" applyProtection="1">
      <alignment vertical="center"/>
      <protection/>
    </xf>
    <xf numFmtId="164" fontId="9" fillId="0" borderId="5" xfId="0" applyNumberFormat="1" applyFont="1" applyFill="1" applyBorder="1" applyAlignment="1" applyProtection="1">
      <alignment vertical="center"/>
      <protection/>
    </xf>
    <xf numFmtId="164" fontId="9" fillId="0" borderId="29" xfId="24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64" fontId="10" fillId="0" borderId="5" xfId="0" applyNumberFormat="1" applyFont="1" applyFill="1" applyBorder="1" applyAlignment="1" applyProtection="1">
      <alignment vertical="center"/>
      <protection/>
    </xf>
    <xf numFmtId="49" fontId="9" fillId="0" borderId="57" xfId="21" applyNumberFormat="1" applyFont="1" applyFill="1" applyBorder="1" applyAlignment="1" applyProtection="1">
      <alignment horizontal="left" vertical="top" wrapText="1"/>
      <protection/>
    </xf>
    <xf numFmtId="49" fontId="10" fillId="0" borderId="8" xfId="21" applyNumberFormat="1" applyFont="1" applyFill="1" applyBorder="1" applyAlignment="1" applyProtection="1">
      <alignment horizontal="center" vertical="center" wrapText="1"/>
      <protection/>
    </xf>
    <xf numFmtId="49" fontId="10" fillId="0" borderId="57" xfId="21" applyNumberFormat="1" applyFont="1" applyFill="1" applyBorder="1" applyAlignment="1" applyProtection="1">
      <alignment horizontal="left" vertical="center" wrapText="1"/>
      <protection/>
    </xf>
    <xf numFmtId="164" fontId="9" fillId="0" borderId="30" xfId="21" applyNumberFormat="1" applyFont="1" applyFill="1" applyBorder="1" applyAlignment="1" applyProtection="1">
      <alignment vertical="center"/>
      <protection/>
    </xf>
    <xf numFmtId="164" fontId="9" fillId="0" borderId="29" xfId="21" applyNumberFormat="1" applyFont="1" applyFill="1" applyBorder="1" applyAlignment="1" applyProtection="1">
      <alignment vertical="center"/>
      <protection/>
    </xf>
    <xf numFmtId="164" fontId="10" fillId="0" borderId="30" xfId="21" applyNumberFormat="1" applyFont="1" applyFill="1" applyBorder="1" applyAlignment="1" applyProtection="1">
      <alignment vertical="center"/>
      <protection/>
    </xf>
    <xf numFmtId="164" fontId="10" fillId="0" borderId="29" xfId="21" applyNumberFormat="1" applyFont="1" applyFill="1" applyBorder="1" applyAlignment="1" applyProtection="1">
      <alignment vertical="center"/>
      <protection/>
    </xf>
    <xf numFmtId="164" fontId="10" fillId="0" borderId="55" xfId="0" applyNumberFormat="1" applyFont="1" applyFill="1" applyBorder="1" applyAlignment="1" applyProtection="1">
      <alignment vertical="center"/>
      <protection/>
    </xf>
    <xf numFmtId="164" fontId="10" fillId="0" borderId="12" xfId="0" applyNumberFormat="1" applyFont="1" applyFill="1" applyBorder="1" applyAlignment="1" applyProtection="1">
      <alignment vertical="center"/>
      <protection/>
    </xf>
    <xf numFmtId="49" fontId="9" fillId="0" borderId="58" xfId="21" applyNumberFormat="1" applyFont="1" applyFill="1" applyBorder="1" applyAlignment="1" applyProtection="1">
      <alignment horizontal="left" vertical="center" wrapText="1"/>
      <protection/>
    </xf>
    <xf numFmtId="164" fontId="9" fillId="0" borderId="59" xfId="24" applyNumberFormat="1" applyFont="1" applyFill="1" applyBorder="1" applyAlignment="1" applyProtection="1">
      <alignment vertical="center"/>
      <protection/>
    </xf>
    <xf numFmtId="164" fontId="9" fillId="0" borderId="60" xfId="24" applyNumberFormat="1" applyFont="1" applyFill="1" applyBorder="1" applyAlignment="1" applyProtection="1">
      <alignment vertical="center"/>
      <protection/>
    </xf>
    <xf numFmtId="49" fontId="9" fillId="0" borderId="13" xfId="21" applyNumberFormat="1" applyFont="1" applyFill="1" applyBorder="1" applyAlignment="1" applyProtection="1">
      <alignment horizontal="center" vertical="center" wrapText="1"/>
      <protection/>
    </xf>
    <xf numFmtId="49" fontId="9" fillId="0" borderId="61" xfId="21" applyNumberFormat="1" applyFont="1" applyFill="1" applyBorder="1" applyAlignment="1" applyProtection="1">
      <alignment horizontal="left" vertical="center" wrapText="1"/>
      <protection/>
    </xf>
    <xf numFmtId="164" fontId="9" fillId="0" borderId="62" xfId="21" applyNumberFormat="1" applyFont="1" applyFill="1" applyBorder="1" applyAlignment="1" applyProtection="1">
      <alignment vertical="center"/>
      <protection/>
    </xf>
    <xf numFmtId="164" fontId="9" fillId="0" borderId="34" xfId="0" applyNumberFormat="1" applyFont="1" applyFill="1" applyBorder="1" applyAlignment="1" applyProtection="1">
      <alignment vertical="center"/>
      <protection/>
    </xf>
    <xf numFmtId="164" fontId="9" fillId="0" borderId="63" xfId="0" applyNumberFormat="1" applyFont="1" applyFill="1" applyBorder="1" applyAlignment="1" applyProtection="1">
      <alignment vertical="center"/>
      <protection/>
    </xf>
    <xf numFmtId="164" fontId="9" fillId="0" borderId="33" xfId="21" applyNumberFormat="1" applyFont="1" applyFill="1" applyBorder="1" applyAlignment="1" applyProtection="1">
      <alignment vertical="center"/>
      <protection/>
    </xf>
    <xf numFmtId="49" fontId="9" fillId="8" borderId="14" xfId="22" applyNumberFormat="1" applyFont="1" applyFill="1" applyBorder="1" applyAlignment="1" applyProtection="1">
      <alignment horizontal="left" vertical="center" wrapText="1"/>
      <protection/>
    </xf>
    <xf numFmtId="49" fontId="9" fillId="8" borderId="51" xfId="22" applyNumberFormat="1" applyFont="1" applyFill="1" applyBorder="1" applyAlignment="1" applyProtection="1">
      <alignment horizontal="left" vertical="center" wrapText="1"/>
      <protection/>
    </xf>
    <xf numFmtId="49" fontId="9" fillId="8" borderId="49" xfId="22" applyNumberFormat="1" applyFont="1" applyFill="1" applyBorder="1" applyAlignment="1" applyProtection="1">
      <alignment horizontal="left" vertical="center" wrapText="1"/>
      <protection/>
    </xf>
    <xf numFmtId="49" fontId="9" fillId="0" borderId="7" xfId="22" applyNumberFormat="1" applyFont="1" applyFill="1" applyBorder="1" applyAlignment="1" applyProtection="1">
      <alignment horizontal="center" vertical="center"/>
      <protection/>
    </xf>
    <xf numFmtId="0" fontId="9" fillId="0" borderId="64" xfId="22" applyFont="1" applyFill="1" applyBorder="1" applyAlignment="1" applyProtection="1">
      <alignment horizontal="left" vertical="center" wrapText="1"/>
      <protection/>
    </xf>
    <xf numFmtId="49" fontId="9" fillId="0" borderId="6" xfId="21" applyNumberFormat="1" applyFont="1" applyFill="1" applyBorder="1" applyAlignment="1" applyProtection="1" quotePrefix="1">
      <alignment horizontal="center" vertical="center" wrapText="1"/>
      <protection/>
    </xf>
    <xf numFmtId="164" fontId="9" fillId="0" borderId="24" xfId="24" applyNumberFormat="1" applyFont="1" applyFill="1" applyBorder="1" applyAlignment="1" applyProtection="1">
      <alignment vertical="center"/>
      <protection/>
    </xf>
    <xf numFmtId="49" fontId="10" fillId="0" borderId="8" xfId="22" applyNumberFormat="1" applyFont="1" applyFill="1" applyBorder="1" applyAlignment="1" applyProtection="1">
      <alignment horizontal="center" vertical="center"/>
      <protection/>
    </xf>
    <xf numFmtId="0" fontId="10" fillId="0" borderId="57" xfId="22" applyFont="1" applyFill="1" applyBorder="1" applyAlignment="1" applyProtection="1">
      <alignment horizontal="left" vertical="center" wrapText="1"/>
      <protection/>
    </xf>
    <xf numFmtId="0" fontId="9" fillId="0" borderId="8" xfId="22" applyFont="1" applyFill="1" applyBorder="1" applyAlignment="1" applyProtection="1" quotePrefix="1">
      <alignment horizontal="center" vertical="center" wrapText="1"/>
      <protection/>
    </xf>
    <xf numFmtId="164" fontId="9" fillId="0" borderId="5" xfId="21" applyNumberFormat="1" applyFont="1" applyFill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9" fillId="0" borderId="8" xfId="21" applyNumberFormat="1" applyFont="1" applyFill="1" applyBorder="1" applyAlignment="1" applyProtection="1" quotePrefix="1">
      <alignment horizontal="center" vertical="center" wrapText="1"/>
      <protection/>
    </xf>
    <xf numFmtId="49" fontId="9" fillId="0" borderId="8" xfId="22" applyNumberFormat="1" applyFont="1" applyFill="1" applyBorder="1" applyAlignment="1" applyProtection="1">
      <alignment horizontal="center" vertical="center"/>
      <protection/>
    </xf>
    <xf numFmtId="0" fontId="9" fillId="0" borderId="57" xfId="22" applyFont="1" applyFill="1" applyBorder="1" applyAlignment="1" applyProtection="1">
      <alignment horizontal="left" vertical="center" wrapText="1"/>
      <protection/>
    </xf>
    <xf numFmtId="164" fontId="9" fillId="0" borderId="30" xfId="22" applyNumberFormat="1" applyFont="1" applyFill="1" applyBorder="1" applyAlignment="1" applyProtection="1">
      <alignment vertical="center"/>
      <protection/>
    </xf>
    <xf numFmtId="164" fontId="9" fillId="0" borderId="29" xfId="22" applyNumberFormat="1" applyFont="1" applyFill="1" applyBorder="1" applyAlignment="1" applyProtection="1">
      <alignment vertical="center"/>
      <protection/>
    </xf>
    <xf numFmtId="164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8" xfId="24" applyFont="1" applyBorder="1" applyAlignment="1" applyProtection="1">
      <alignment horizontal="left" vertical="center"/>
      <protection/>
    </xf>
    <xf numFmtId="0" fontId="9" fillId="0" borderId="57" xfId="24" applyFont="1" applyBorder="1" applyAlignment="1" applyProtection="1">
      <alignment vertical="center"/>
      <protection/>
    </xf>
    <xf numFmtId="0" fontId="3" fillId="0" borderId="8" xfId="24" applyFont="1" applyBorder="1" applyAlignment="1" applyProtection="1">
      <alignment vertical="center"/>
      <protection/>
    </xf>
    <xf numFmtId="3" fontId="10" fillId="0" borderId="57" xfId="24" applyNumberFormat="1" applyFont="1" applyBorder="1" applyAlignment="1" applyProtection="1">
      <alignment vertical="center"/>
      <protection/>
    </xf>
    <xf numFmtId="3" fontId="10" fillId="0" borderId="55" xfId="0" applyNumberFormat="1" applyFont="1" applyBorder="1" applyAlignment="1" applyProtection="1">
      <alignment vertical="center"/>
      <protection/>
    </xf>
    <xf numFmtId="3" fontId="10" fillId="0" borderId="29" xfId="24" applyNumberFormat="1" applyFont="1" applyBorder="1" applyAlignment="1" applyProtection="1">
      <alignment vertical="center"/>
      <protection/>
    </xf>
    <xf numFmtId="3" fontId="10" fillId="0" borderId="57" xfId="0" applyNumberFormat="1" applyFont="1" applyBorder="1" applyAlignment="1" applyProtection="1">
      <alignment vertical="center"/>
      <protection/>
    </xf>
    <xf numFmtId="0" fontId="10" fillId="0" borderId="8" xfId="24" applyFont="1" applyBorder="1" applyAlignment="1" applyProtection="1">
      <alignment vertical="center"/>
      <protection/>
    </xf>
    <xf numFmtId="0" fontId="10" fillId="0" borderId="57" xfId="24" applyFont="1" applyBorder="1" applyAlignment="1" applyProtection="1">
      <alignment horizontal="left" vertical="center"/>
      <protection/>
    </xf>
    <xf numFmtId="49" fontId="9" fillId="0" borderId="8" xfId="24" applyNumberFormat="1" applyFont="1" applyBorder="1" applyAlignment="1" applyProtection="1">
      <alignment horizontal="center" vertical="center"/>
      <protection/>
    </xf>
    <xf numFmtId="3" fontId="10" fillId="0" borderId="40" xfId="24" applyNumberFormat="1" applyFont="1" applyBorder="1" applyAlignment="1" applyProtection="1">
      <alignment vertical="center"/>
      <protection/>
    </xf>
    <xf numFmtId="3" fontId="10" fillId="0" borderId="1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46" xfId="0" applyFont="1" applyBorder="1" applyAlignment="1" applyProtection="1">
      <alignment vertical="center"/>
      <protection/>
    </xf>
    <xf numFmtId="49" fontId="9" fillId="0" borderId="3" xfId="0" applyNumberFormat="1" applyFont="1" applyBorder="1" applyAlignment="1" applyProtection="1">
      <alignment horizontal="center" vertical="center"/>
      <protection/>
    </xf>
    <xf numFmtId="3" fontId="10" fillId="0" borderId="65" xfId="0" applyNumberFormat="1" applyFont="1" applyBorder="1" applyAlignment="1" applyProtection="1">
      <alignment vertical="center"/>
      <protection/>
    </xf>
    <xf numFmtId="3" fontId="10" fillId="0" borderId="46" xfId="0" applyNumberFormat="1" applyFont="1" applyBorder="1" applyAlignment="1" applyProtection="1">
      <alignment vertical="center"/>
      <protection/>
    </xf>
    <xf numFmtId="3" fontId="10" fillId="0" borderId="66" xfId="0" applyNumberFormat="1" applyFont="1" applyBorder="1" applyAlignment="1" applyProtection="1">
      <alignment vertical="center"/>
      <protection/>
    </xf>
    <xf numFmtId="3" fontId="10" fillId="0" borderId="45" xfId="0" applyNumberFormat="1" applyFont="1" applyBorder="1" applyAlignment="1" applyProtection="1">
      <alignment vertical="center"/>
      <protection/>
    </xf>
    <xf numFmtId="3" fontId="10" fillId="0" borderId="67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lef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49" fontId="9" fillId="5" borderId="50" xfId="23" applyNumberFormat="1" applyFont="1" applyFill="1" applyBorder="1" applyAlignment="1" applyProtection="1">
      <alignment horizontal="center" vertical="center" wrapText="1"/>
      <protection/>
    </xf>
    <xf numFmtId="49" fontId="9" fillId="5" borderId="4" xfId="23" applyNumberFormat="1" applyFont="1" applyFill="1" applyBorder="1" applyAlignment="1" applyProtection="1">
      <alignment vertical="center" wrapText="1"/>
      <protection/>
    </xf>
    <xf numFmtId="4" fontId="9" fillId="5" borderId="51" xfId="23" applyNumberFormat="1" applyFont="1" applyFill="1" applyBorder="1" applyAlignment="1" applyProtection="1">
      <alignment horizontal="center" vertical="center" wrapText="1"/>
      <protection/>
    </xf>
    <xf numFmtId="4" fontId="9" fillId="5" borderId="49" xfId="23" applyNumberFormat="1" applyFont="1" applyFill="1" applyBorder="1" applyAlignment="1" applyProtection="1">
      <alignment horizontal="center" vertical="center" wrapText="1"/>
      <protection/>
    </xf>
    <xf numFmtId="4" fontId="9" fillId="5" borderId="18" xfId="23" applyNumberFormat="1" applyFont="1" applyFill="1" applyBorder="1" applyAlignment="1" applyProtection="1">
      <alignment horizontal="center" vertical="center"/>
      <protection/>
    </xf>
    <xf numFmtId="4" fontId="9" fillId="5" borderId="19" xfId="23" applyNumberFormat="1" applyFont="1" applyFill="1" applyBorder="1" applyAlignment="1" applyProtection="1">
      <alignment horizontal="center" vertical="center"/>
      <protection/>
    </xf>
    <xf numFmtId="4" fontId="9" fillId="5" borderId="20" xfId="2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9" fillId="5" borderId="3" xfId="23" applyNumberFormat="1" applyFont="1" applyFill="1" applyBorder="1" applyAlignment="1" applyProtection="1">
      <alignment horizontal="center" vertical="center" wrapText="1"/>
      <protection/>
    </xf>
    <xf numFmtId="49" fontId="9" fillId="5" borderId="46" xfId="23" applyNumberFormat="1" applyFont="1" applyFill="1" applyBorder="1" applyAlignment="1" applyProtection="1">
      <alignment vertical="center" wrapText="1"/>
      <protection/>
    </xf>
    <xf numFmtId="4" fontId="9" fillId="5" borderId="18" xfId="23" applyNumberFormat="1" applyFont="1" applyFill="1" applyBorder="1" applyAlignment="1" applyProtection="1">
      <alignment horizontal="center" vertical="center"/>
      <protection/>
    </xf>
    <xf numFmtId="4" fontId="9" fillId="5" borderId="19" xfId="23" applyNumberFormat="1" applyFont="1" applyFill="1" applyBorder="1" applyAlignment="1" applyProtection="1">
      <alignment horizontal="center" vertical="center"/>
      <protection/>
    </xf>
    <xf numFmtId="4" fontId="9" fillId="5" borderId="20" xfId="23" applyNumberFormat="1" applyFont="1" applyFill="1" applyBorder="1" applyAlignment="1" applyProtection="1">
      <alignment horizontal="center" vertical="center"/>
      <protection/>
    </xf>
    <xf numFmtId="49" fontId="9" fillId="0" borderId="6" xfId="23" applyNumberFormat="1" applyFont="1" applyFill="1" applyBorder="1" applyAlignment="1" applyProtection="1">
      <alignment horizontal="center" vertical="center"/>
      <protection/>
    </xf>
    <xf numFmtId="49" fontId="9" fillId="0" borderId="64" xfId="23" applyNumberFormat="1" applyFont="1" applyFill="1" applyBorder="1" applyAlignment="1" applyProtection="1">
      <alignment horizontal="left" vertical="center" wrapText="1"/>
      <protection/>
    </xf>
    <xf numFmtId="49" fontId="9" fillId="0" borderId="6" xfId="23" applyNumberFormat="1" applyFont="1" applyFill="1" applyBorder="1" applyAlignment="1" applyProtection="1">
      <alignment horizontal="center" vertical="center" wrapText="1"/>
      <protection/>
    </xf>
    <xf numFmtId="164" fontId="9" fillId="0" borderId="64" xfId="23" applyNumberFormat="1" applyFont="1" applyFill="1" applyBorder="1" applyAlignment="1" applyProtection="1">
      <alignment vertical="center"/>
      <protection/>
    </xf>
    <xf numFmtId="164" fontId="9" fillId="0" borderId="54" xfId="23" applyNumberFormat="1" applyFont="1" applyFill="1" applyBorder="1" applyAlignment="1" applyProtection="1">
      <alignment vertical="center"/>
      <protection/>
    </xf>
    <xf numFmtId="164" fontId="9" fillId="0" borderId="68" xfId="23" applyNumberFormat="1" applyFont="1" applyFill="1" applyBorder="1" applyAlignment="1" applyProtection="1">
      <alignment vertical="center"/>
      <protection/>
    </xf>
    <xf numFmtId="49" fontId="9" fillId="0" borderId="8" xfId="23" applyNumberFormat="1" applyFont="1" applyFill="1" applyBorder="1" applyAlignment="1" applyProtection="1">
      <alignment horizontal="center" vertical="center"/>
      <protection/>
    </xf>
    <xf numFmtId="49" fontId="9" fillId="0" borderId="57" xfId="23" applyNumberFormat="1" applyFont="1" applyFill="1" applyBorder="1" applyAlignment="1" applyProtection="1">
      <alignment horizontal="left" vertical="center" wrapText="1"/>
      <protection/>
    </xf>
    <xf numFmtId="49" fontId="9" fillId="0" borderId="8" xfId="23" applyNumberFormat="1" applyFont="1" applyFill="1" applyBorder="1" applyAlignment="1" applyProtection="1">
      <alignment horizontal="center" vertical="center" wrapText="1"/>
      <protection/>
    </xf>
    <xf numFmtId="164" fontId="9" fillId="0" borderId="57" xfId="23" applyNumberFormat="1" applyFont="1" applyFill="1" applyBorder="1" applyAlignment="1" applyProtection="1">
      <alignment vertical="center"/>
      <protection/>
    </xf>
    <xf numFmtId="164" fontId="9" fillId="0" borderId="5" xfId="23" applyNumberFormat="1" applyFont="1" applyFill="1" applyBorder="1" applyAlignment="1" applyProtection="1">
      <alignment vertical="center"/>
      <protection/>
    </xf>
    <xf numFmtId="164" fontId="9" fillId="0" borderId="12" xfId="23" applyNumberFormat="1" applyFont="1" applyFill="1" applyBorder="1" applyAlignment="1" applyProtection="1">
      <alignment vertical="center"/>
      <protection/>
    </xf>
    <xf numFmtId="164" fontId="9" fillId="0" borderId="30" xfId="23" applyNumberFormat="1" applyFont="1" applyFill="1" applyBorder="1" applyAlignment="1" applyProtection="1">
      <alignment vertical="center"/>
      <protection/>
    </xf>
    <xf numFmtId="49" fontId="10" fillId="0" borderId="8" xfId="23" applyNumberFormat="1" applyFont="1" applyFill="1" applyBorder="1" applyAlignment="1" applyProtection="1">
      <alignment horizontal="center" vertical="center"/>
      <protection/>
    </xf>
    <xf numFmtId="49" fontId="10" fillId="0" borderId="57" xfId="23" applyNumberFormat="1" applyFont="1" applyFill="1" applyBorder="1" applyAlignment="1" applyProtection="1">
      <alignment horizontal="left" vertical="center" wrapText="1"/>
      <protection/>
    </xf>
    <xf numFmtId="164" fontId="10" fillId="0" borderId="57" xfId="23" applyNumberFormat="1" applyFont="1" applyFill="1" applyBorder="1" applyAlignment="1" applyProtection="1">
      <alignment vertical="center"/>
      <protection/>
    </xf>
    <xf numFmtId="164" fontId="10" fillId="0" borderId="5" xfId="23" applyNumberFormat="1" applyFont="1" applyFill="1" applyBorder="1" applyAlignment="1" applyProtection="1">
      <alignment vertical="center"/>
      <protection/>
    </xf>
    <xf numFmtId="164" fontId="10" fillId="0" borderId="12" xfId="23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64" fontId="9" fillId="0" borderId="29" xfId="23" applyNumberFormat="1" applyFont="1" applyFill="1" applyBorder="1" applyAlignment="1" applyProtection="1">
      <alignment vertical="center"/>
      <protection/>
    </xf>
    <xf numFmtId="164" fontId="9" fillId="0" borderId="69" xfId="23" applyNumberFormat="1" applyFont="1" applyFill="1" applyBorder="1" applyAlignment="1" applyProtection="1">
      <alignment vertical="center"/>
      <protection/>
    </xf>
    <xf numFmtId="49" fontId="9" fillId="0" borderId="9" xfId="23" applyNumberFormat="1" applyFont="1" applyFill="1" applyBorder="1" applyAlignment="1" applyProtection="1">
      <alignment horizontal="center" vertical="center"/>
      <protection/>
    </xf>
    <xf numFmtId="49" fontId="9" fillId="0" borderId="58" xfId="23" applyNumberFormat="1" applyFont="1" applyFill="1" applyBorder="1" applyAlignment="1" applyProtection="1">
      <alignment horizontal="left" vertical="center" wrapText="1"/>
      <protection/>
    </xf>
    <xf numFmtId="49" fontId="9" fillId="0" borderId="9" xfId="23" applyNumberFormat="1" applyFont="1" applyFill="1" applyBorder="1" applyAlignment="1" applyProtection="1">
      <alignment horizontal="center" vertical="center" wrapText="1"/>
      <protection/>
    </xf>
    <xf numFmtId="164" fontId="9" fillId="0" borderId="58" xfId="23" applyNumberFormat="1" applyFont="1" applyFill="1" applyBorder="1" applyAlignment="1" applyProtection="1">
      <alignment vertical="center"/>
      <protection/>
    </xf>
    <xf numFmtId="164" fontId="9" fillId="0" borderId="70" xfId="23" applyNumberFormat="1" applyFont="1" applyFill="1" applyBorder="1" applyAlignment="1" applyProtection="1">
      <alignment vertical="center"/>
      <protection/>
    </xf>
    <xf numFmtId="164" fontId="9" fillId="0" borderId="71" xfId="23" applyNumberFormat="1" applyFont="1" applyFill="1" applyBorder="1" applyAlignment="1" applyProtection="1">
      <alignment vertical="center"/>
      <protection/>
    </xf>
    <xf numFmtId="49" fontId="9" fillId="0" borderId="13" xfId="23" applyNumberFormat="1" applyFont="1" applyFill="1" applyBorder="1" applyAlignment="1" applyProtection="1">
      <alignment horizontal="center" vertical="center"/>
      <protection/>
    </xf>
    <xf numFmtId="49" fontId="9" fillId="0" borderId="61" xfId="23" applyNumberFormat="1" applyFont="1" applyFill="1" applyBorder="1" applyAlignment="1" applyProtection="1">
      <alignment horizontal="left" vertical="top" wrapText="1"/>
      <protection/>
    </xf>
    <xf numFmtId="49" fontId="9" fillId="0" borderId="13" xfId="23" applyNumberFormat="1" applyFont="1" applyFill="1" applyBorder="1" applyAlignment="1" applyProtection="1">
      <alignment horizontal="center" vertical="center" wrapText="1"/>
      <protection/>
    </xf>
    <xf numFmtId="164" fontId="9" fillId="0" borderId="62" xfId="23" applyNumberFormat="1" applyFont="1" applyFill="1" applyBorder="1" applyAlignment="1" applyProtection="1">
      <alignment vertical="center"/>
      <protection/>
    </xf>
    <xf numFmtId="164" fontId="9" fillId="0" borderId="72" xfId="23" applyNumberFormat="1" applyFont="1" applyFill="1" applyBorder="1" applyAlignment="1" applyProtection="1">
      <alignment vertical="center"/>
      <protection/>
    </xf>
    <xf numFmtId="164" fontId="9" fillId="0" borderId="34" xfId="23" applyNumberFormat="1" applyFont="1" applyFill="1" applyBorder="1" applyAlignment="1" applyProtection="1">
      <alignment vertical="center"/>
      <protection/>
    </xf>
    <xf numFmtId="0" fontId="10" fillId="0" borderId="73" xfId="0" applyFont="1" applyBorder="1" applyAlignment="1" applyProtection="1">
      <alignment vertical="center"/>
      <protection/>
    </xf>
    <xf numFmtId="0" fontId="10" fillId="0" borderId="52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/>
      <protection/>
    </xf>
    <xf numFmtId="164" fontId="5" fillId="0" borderId="68" xfId="0" applyNumberFormat="1" applyFont="1" applyBorder="1" applyAlignment="1" applyProtection="1">
      <alignment/>
      <protection/>
    </xf>
    <xf numFmtId="164" fontId="5" fillId="0" borderId="52" xfId="0" applyNumberFormat="1" applyFont="1" applyBorder="1" applyAlignment="1" applyProtection="1">
      <alignment/>
      <protection/>
    </xf>
    <xf numFmtId="164" fontId="5" fillId="0" borderId="74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75" xfId="0" applyFont="1" applyBorder="1" applyAlignment="1" applyProtection="1">
      <alignment/>
      <protection/>
    </xf>
    <xf numFmtId="0" fontId="5" fillId="0" borderId="76" xfId="0" applyFont="1" applyBorder="1" applyAlignment="1" applyProtection="1">
      <alignment/>
      <protection/>
    </xf>
    <xf numFmtId="49" fontId="6" fillId="0" borderId="77" xfId="0" applyNumberFormat="1" applyFont="1" applyBorder="1" applyAlignment="1" applyProtection="1">
      <alignment horizontal="center"/>
      <protection/>
    </xf>
    <xf numFmtId="164" fontId="5" fillId="0" borderId="76" xfId="0" applyNumberFormat="1" applyFont="1" applyBorder="1" applyAlignment="1" applyProtection="1">
      <alignment/>
      <protection/>
    </xf>
    <xf numFmtId="164" fontId="5" fillId="0" borderId="78" xfId="0" applyNumberFormat="1" applyFont="1" applyBorder="1" applyAlignment="1" applyProtection="1">
      <alignment/>
      <protection/>
    </xf>
    <xf numFmtId="164" fontId="5" fillId="0" borderId="79" xfId="0" applyNumberFormat="1" applyFont="1" applyBorder="1" applyAlignment="1" applyProtection="1">
      <alignment/>
      <protection/>
    </xf>
    <xf numFmtId="164" fontId="5" fillId="0" borderId="8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75" xfId="0" applyNumberFormat="1" applyFont="1" applyBorder="1" applyAlignment="1" applyProtection="1">
      <alignment/>
      <protection/>
    </xf>
    <xf numFmtId="0" fontId="5" fillId="0" borderId="81" xfId="0" applyFont="1" applyBorder="1" applyAlignment="1" applyProtection="1">
      <alignment/>
      <protection/>
    </xf>
    <xf numFmtId="0" fontId="5" fillId="0" borderId="82" xfId="0" applyFont="1" applyBorder="1" applyAlignment="1" applyProtection="1">
      <alignment/>
      <protection/>
    </xf>
    <xf numFmtId="49" fontId="6" fillId="0" borderId="83" xfId="0" applyNumberFormat="1" applyFont="1" applyBorder="1" applyAlignment="1" applyProtection="1">
      <alignment horizontal="center"/>
      <protection/>
    </xf>
    <xf numFmtId="0" fontId="5" fillId="0" borderId="84" xfId="0" applyFont="1" applyBorder="1" applyAlignment="1" applyProtection="1">
      <alignment/>
      <protection/>
    </xf>
    <xf numFmtId="164" fontId="5" fillId="0" borderId="85" xfId="0" applyNumberFormat="1" applyFont="1" applyBorder="1" applyAlignment="1" applyProtection="1">
      <alignment/>
      <protection/>
    </xf>
    <xf numFmtId="164" fontId="5" fillId="0" borderId="82" xfId="0" applyNumberFormat="1" applyFont="1" applyBorder="1" applyAlignment="1" applyProtection="1">
      <alignment/>
      <protection/>
    </xf>
    <xf numFmtId="164" fontId="5" fillId="0" borderId="86" xfId="0" applyNumberFormat="1" applyFont="1" applyBorder="1" applyAlignment="1" applyProtection="1">
      <alignment/>
      <protection/>
    </xf>
    <xf numFmtId="164" fontId="5" fillId="0" borderId="87" xfId="0" applyNumberFormat="1" applyFont="1" applyBorder="1" applyAlignment="1" applyProtection="1">
      <alignment/>
      <protection/>
    </xf>
    <xf numFmtId="164" fontId="5" fillId="0" borderId="88" xfId="0" applyNumberFormat="1" applyFont="1" applyBorder="1" applyAlignment="1" applyProtection="1">
      <alignment/>
      <protection/>
    </xf>
    <xf numFmtId="0" fontId="5" fillId="0" borderId="89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 horizontal="center"/>
      <protection/>
    </xf>
    <xf numFmtId="0" fontId="5" fillId="0" borderId="90" xfId="0" applyFont="1" applyBorder="1" applyAlignment="1" applyProtection="1">
      <alignment/>
      <protection/>
    </xf>
    <xf numFmtId="164" fontId="5" fillId="0" borderId="67" xfId="0" applyNumberFormat="1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164" fontId="5" fillId="0" borderId="91" xfId="0" applyNumberFormat="1" applyFont="1" applyBorder="1" applyAlignment="1" applyProtection="1">
      <alignment/>
      <protection/>
    </xf>
    <xf numFmtId="164" fontId="9" fillId="0" borderId="92" xfId="23" applyNumberFormat="1" applyFont="1" applyFill="1" applyBorder="1" applyAlignment="1" applyProtection="1">
      <alignment vertical="center"/>
      <protection/>
    </xf>
    <xf numFmtId="4" fontId="9" fillId="5" borderId="17" xfId="2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4" fontId="9" fillId="5" borderId="17" xfId="23" applyNumberFormat="1" applyFont="1" applyFill="1" applyBorder="1" applyAlignment="1" applyProtection="1">
      <alignment horizontal="center" vertical="center"/>
      <protection/>
    </xf>
    <xf numFmtId="164" fontId="9" fillId="0" borderId="35" xfId="23" applyNumberFormat="1" applyFont="1" applyFill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93" xfId="0" applyFont="1" applyBorder="1" applyAlignment="1" applyProtection="1">
      <alignment/>
      <protection/>
    </xf>
    <xf numFmtId="0" fontId="5" fillId="0" borderId="73" xfId="0" applyFont="1" applyBorder="1" applyAlignment="1" applyProtection="1">
      <alignment/>
      <protection/>
    </xf>
    <xf numFmtId="164" fontId="5" fillId="0" borderId="94" xfId="0" applyNumberFormat="1" applyFont="1" applyBorder="1" applyAlignment="1" applyProtection="1">
      <alignment/>
      <protection/>
    </xf>
    <xf numFmtId="0" fontId="5" fillId="0" borderId="85" xfId="0" applyFont="1" applyBorder="1" applyAlignment="1" applyProtection="1">
      <alignment/>
      <protection/>
    </xf>
    <xf numFmtId="0" fontId="5" fillId="0" borderId="87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5" fillId="0" borderId="91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_AKTIVA" xfId="21"/>
    <cellStyle name="Normal_2005_PASIVA" xfId="22"/>
    <cellStyle name="Normal_2005_racun d&amp;g" xfId="23"/>
    <cellStyle name="Normal_Sheet1" xfId="24"/>
    <cellStyle name="Normal_TFI-FIN" xfId="25"/>
    <cellStyle name="Normal_TFI-OSIG" xfId="26"/>
    <cellStyle name="Normal_TFI-POD" xfId="27"/>
    <cellStyle name="Percent" xfId="28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nfa.hr/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E69" sqref="E69"/>
    </sheetView>
  </sheetViews>
  <sheetFormatPr defaultColWidth="9.140625" defaultRowHeight="12.75"/>
  <cols>
    <col min="2" max="2" width="12.00390625" style="0" customWidth="1"/>
    <col min="8" max="8" width="17.00390625" style="0" customWidth="1"/>
    <col min="9" max="9" width="23.8515625" style="0" customWidth="1"/>
  </cols>
  <sheetData>
    <row r="1" spans="1:10" ht="12.75">
      <c r="A1" s="220" t="s">
        <v>409</v>
      </c>
      <c r="B1" s="221"/>
      <c r="C1" s="222"/>
      <c r="D1" s="1"/>
      <c r="E1" s="1"/>
      <c r="F1" s="1"/>
      <c r="G1" s="1"/>
      <c r="H1" s="1"/>
      <c r="I1" s="1"/>
      <c r="J1" s="1"/>
    </row>
    <row r="2" spans="1:10" ht="12.75">
      <c r="A2" s="223" t="s">
        <v>357</v>
      </c>
      <c r="B2" s="224"/>
      <c r="C2" s="224"/>
      <c r="D2" s="225"/>
      <c r="E2" s="2" t="s">
        <v>449</v>
      </c>
      <c r="F2" s="3"/>
      <c r="G2" s="4" t="s">
        <v>358</v>
      </c>
      <c r="H2" s="2" t="s">
        <v>454</v>
      </c>
      <c r="I2" s="5"/>
      <c r="J2" s="1"/>
    </row>
    <row r="3" spans="1:10" ht="12.75">
      <c r="A3" s="6"/>
      <c r="B3" s="6"/>
      <c r="C3" s="6"/>
      <c r="D3" s="6"/>
      <c r="E3" s="7"/>
      <c r="F3" s="7"/>
      <c r="G3" s="6"/>
      <c r="H3" s="6"/>
      <c r="I3" s="8"/>
      <c r="J3" s="1"/>
    </row>
    <row r="4" spans="1:10" ht="15">
      <c r="A4" s="226" t="s">
        <v>382</v>
      </c>
      <c r="B4" s="226"/>
      <c r="C4" s="226"/>
      <c r="D4" s="226"/>
      <c r="E4" s="226"/>
      <c r="F4" s="226"/>
      <c r="G4" s="226"/>
      <c r="H4" s="226"/>
      <c r="I4" s="226"/>
      <c r="J4" s="1"/>
    </row>
    <row r="5" spans="1:10" ht="12.75">
      <c r="A5" s="9"/>
      <c r="B5" s="10"/>
      <c r="C5" s="10"/>
      <c r="D5" s="11"/>
      <c r="E5" s="12"/>
      <c r="F5" s="13"/>
      <c r="G5" s="14"/>
      <c r="H5" s="15"/>
      <c r="I5" s="16"/>
      <c r="J5" s="1"/>
    </row>
    <row r="6" spans="1:10" ht="12.75">
      <c r="A6" s="227" t="s">
        <v>359</v>
      </c>
      <c r="B6" s="215"/>
      <c r="C6" s="216" t="s">
        <v>453</v>
      </c>
      <c r="D6" s="217"/>
      <c r="E6" s="218"/>
      <c r="F6" s="218"/>
      <c r="G6" s="218"/>
      <c r="H6" s="218"/>
      <c r="I6" s="18"/>
      <c r="J6" s="1"/>
    </row>
    <row r="7" spans="1:10" ht="12.75">
      <c r="A7" s="19"/>
      <c r="B7" s="19"/>
      <c r="C7" s="9"/>
      <c r="D7" s="9"/>
      <c r="E7" s="218"/>
      <c r="F7" s="218"/>
      <c r="G7" s="218"/>
      <c r="H7" s="218"/>
      <c r="I7" s="18"/>
      <c r="J7" s="1"/>
    </row>
    <row r="8" spans="1:10" ht="12.75">
      <c r="A8" s="219" t="s">
        <v>410</v>
      </c>
      <c r="B8" s="208"/>
      <c r="C8" s="216" t="s">
        <v>437</v>
      </c>
      <c r="D8" s="217"/>
      <c r="E8" s="218"/>
      <c r="F8" s="218"/>
      <c r="G8" s="218"/>
      <c r="H8" s="218"/>
      <c r="I8" s="20"/>
      <c r="J8" s="1"/>
    </row>
    <row r="9" spans="1:10" ht="12.75">
      <c r="A9" s="21"/>
      <c r="B9" s="21"/>
      <c r="C9" s="22"/>
      <c r="D9" s="9"/>
      <c r="E9" s="9"/>
      <c r="F9" s="9"/>
      <c r="G9" s="9"/>
      <c r="H9" s="9"/>
      <c r="I9" s="9"/>
      <c r="J9" s="1"/>
    </row>
    <row r="10" spans="1:10" ht="12.75">
      <c r="A10" s="209" t="s">
        <v>360</v>
      </c>
      <c r="B10" s="210"/>
      <c r="C10" s="216" t="s">
        <v>438</v>
      </c>
      <c r="D10" s="217"/>
      <c r="E10" s="9"/>
      <c r="F10" s="9"/>
      <c r="G10" s="9"/>
      <c r="H10" s="9"/>
      <c r="I10" s="9"/>
      <c r="J10" s="1"/>
    </row>
    <row r="11" spans="1:10" ht="12.75">
      <c r="A11" s="211"/>
      <c r="B11" s="211"/>
      <c r="C11" s="9"/>
      <c r="D11" s="9"/>
      <c r="E11" s="9"/>
      <c r="F11" s="9"/>
      <c r="G11" s="9"/>
      <c r="H11" s="9"/>
      <c r="I11" s="9"/>
      <c r="J11" s="1"/>
    </row>
    <row r="12" spans="1:10" ht="12.75">
      <c r="A12" s="227" t="s">
        <v>408</v>
      </c>
      <c r="B12" s="215"/>
      <c r="C12" s="212" t="s">
        <v>439</v>
      </c>
      <c r="D12" s="213"/>
      <c r="E12" s="213"/>
      <c r="F12" s="213"/>
      <c r="G12" s="213"/>
      <c r="H12" s="213"/>
      <c r="I12" s="214"/>
      <c r="J12" s="1"/>
    </row>
    <row r="13" spans="1:10" ht="15.75">
      <c r="A13" s="228"/>
      <c r="B13" s="229"/>
      <c r="C13" s="229"/>
      <c r="D13" s="176"/>
      <c r="E13" s="176"/>
      <c r="F13" s="176"/>
      <c r="G13" s="176"/>
      <c r="H13" s="176"/>
      <c r="I13" s="176"/>
      <c r="J13" s="1"/>
    </row>
    <row r="14" spans="1:10" ht="12.75">
      <c r="A14" s="19"/>
      <c r="B14" s="19"/>
      <c r="C14" s="23"/>
      <c r="D14" s="9"/>
      <c r="E14" s="9"/>
      <c r="F14" s="9"/>
      <c r="G14" s="9"/>
      <c r="H14" s="9"/>
      <c r="I14" s="9"/>
      <c r="J14" s="1"/>
    </row>
    <row r="15" spans="1:10" ht="12.75">
      <c r="A15" s="227" t="s">
        <v>361</v>
      </c>
      <c r="B15" s="215"/>
      <c r="C15" s="230">
        <v>10000</v>
      </c>
      <c r="D15" s="231"/>
      <c r="E15" s="9"/>
      <c r="F15" s="212" t="s">
        <v>440</v>
      </c>
      <c r="G15" s="213"/>
      <c r="H15" s="213"/>
      <c r="I15" s="214"/>
      <c r="J15" s="1"/>
    </row>
    <row r="16" spans="1:10" ht="12.75">
      <c r="A16" s="19"/>
      <c r="B16" s="19"/>
      <c r="C16" s="9"/>
      <c r="D16" s="9"/>
      <c r="E16" s="9"/>
      <c r="F16" s="9"/>
      <c r="G16" s="9"/>
      <c r="H16" s="9"/>
      <c r="I16" s="9"/>
      <c r="J16" s="1"/>
    </row>
    <row r="17" spans="1:10" ht="12.75">
      <c r="A17" s="227" t="s">
        <v>362</v>
      </c>
      <c r="B17" s="215"/>
      <c r="C17" s="212" t="s">
        <v>441</v>
      </c>
      <c r="D17" s="213"/>
      <c r="E17" s="213"/>
      <c r="F17" s="213"/>
      <c r="G17" s="213"/>
      <c r="H17" s="213"/>
      <c r="I17" s="214"/>
      <c r="J17" s="1"/>
    </row>
    <row r="18" spans="1:10" ht="12.75">
      <c r="A18" s="19"/>
      <c r="B18" s="19"/>
      <c r="C18" s="9"/>
      <c r="D18" s="9"/>
      <c r="E18" s="9"/>
      <c r="F18" s="9"/>
      <c r="G18" s="9"/>
      <c r="H18" s="9"/>
      <c r="I18" s="9"/>
      <c r="J18" s="1"/>
    </row>
    <row r="19" spans="1:10" ht="12.75">
      <c r="A19" s="227" t="s">
        <v>363</v>
      </c>
      <c r="B19" s="215"/>
      <c r="C19" s="232"/>
      <c r="D19" s="233"/>
      <c r="E19" s="233"/>
      <c r="F19" s="233"/>
      <c r="G19" s="233"/>
      <c r="H19" s="233"/>
      <c r="I19" s="234"/>
      <c r="J19" s="1"/>
    </row>
    <row r="20" spans="1:10" ht="12.75">
      <c r="A20" s="19"/>
      <c r="B20" s="19"/>
      <c r="C20" s="23"/>
      <c r="D20" s="9"/>
      <c r="E20" s="9"/>
      <c r="F20" s="9"/>
      <c r="G20" s="9"/>
      <c r="H20" s="9"/>
      <c r="I20" s="9"/>
      <c r="J20" s="1"/>
    </row>
    <row r="21" spans="1:10" ht="12.75">
      <c r="A21" s="227" t="s">
        <v>364</v>
      </c>
      <c r="B21" s="215"/>
      <c r="C21" s="235" t="s">
        <v>442</v>
      </c>
      <c r="D21" s="233"/>
      <c r="E21" s="233"/>
      <c r="F21" s="233"/>
      <c r="G21" s="233"/>
      <c r="H21" s="233"/>
      <c r="I21" s="234"/>
      <c r="J21" s="1"/>
    </row>
    <row r="22" spans="1:10" ht="12.75">
      <c r="A22" s="19"/>
      <c r="B22" s="19"/>
      <c r="C22" s="23"/>
      <c r="D22" s="9"/>
      <c r="E22" s="9"/>
      <c r="F22" s="9"/>
      <c r="G22" s="9"/>
      <c r="H22" s="9"/>
      <c r="I22" s="9"/>
      <c r="J22" s="1"/>
    </row>
    <row r="23" spans="1:10" ht="12.75">
      <c r="A23" s="227" t="s">
        <v>365</v>
      </c>
      <c r="B23" s="215"/>
      <c r="C23" s="25">
        <v>133</v>
      </c>
      <c r="D23" s="212" t="s">
        <v>450</v>
      </c>
      <c r="E23" s="236"/>
      <c r="F23" s="237"/>
      <c r="G23" s="238"/>
      <c r="H23" s="239"/>
      <c r="I23" s="26"/>
      <c r="J23" s="1"/>
    </row>
    <row r="24" spans="1:10" ht="12.75">
      <c r="A24" s="19"/>
      <c r="B24" s="19"/>
      <c r="C24" s="9"/>
      <c r="D24" s="27"/>
      <c r="E24" s="27"/>
      <c r="F24" s="27"/>
      <c r="G24" s="27"/>
      <c r="H24" s="9"/>
      <c r="I24" s="20"/>
      <c r="J24" s="1"/>
    </row>
    <row r="25" spans="1:10" ht="12.75">
      <c r="A25" s="227" t="s">
        <v>366</v>
      </c>
      <c r="B25" s="215"/>
      <c r="C25" s="25">
        <v>21</v>
      </c>
      <c r="D25" s="212" t="s">
        <v>451</v>
      </c>
      <c r="E25" s="236"/>
      <c r="F25" s="236"/>
      <c r="G25" s="237"/>
      <c r="H25" s="17" t="s">
        <v>367</v>
      </c>
      <c r="I25" s="28">
        <v>2851</v>
      </c>
      <c r="J25" s="1"/>
    </row>
    <row r="26" spans="1:10" ht="12.75">
      <c r="A26" s="19"/>
      <c r="B26" s="19"/>
      <c r="C26" s="9"/>
      <c r="D26" s="27"/>
      <c r="E26" s="27"/>
      <c r="F26" s="27"/>
      <c r="G26" s="19"/>
      <c r="H26" s="19" t="s">
        <v>368</v>
      </c>
      <c r="I26" s="23"/>
      <c r="J26" s="1"/>
    </row>
    <row r="27" spans="1:10" ht="12.75">
      <c r="A27" s="227" t="s">
        <v>369</v>
      </c>
      <c r="B27" s="215"/>
      <c r="C27" s="29" t="s">
        <v>443</v>
      </c>
      <c r="D27" s="30"/>
      <c r="E27" s="1"/>
      <c r="F27" s="31"/>
      <c r="G27" s="227" t="s">
        <v>370</v>
      </c>
      <c r="H27" s="215"/>
      <c r="I27" s="32" t="s">
        <v>452</v>
      </c>
      <c r="J27" s="1"/>
    </row>
    <row r="28" spans="1:10" ht="12.75">
      <c r="A28" s="19"/>
      <c r="B28" s="19"/>
      <c r="C28" s="9"/>
      <c r="D28" s="31"/>
      <c r="E28" s="31"/>
      <c r="F28" s="31"/>
      <c r="G28" s="31"/>
      <c r="H28" s="9"/>
      <c r="I28" s="33"/>
      <c r="J28" s="1"/>
    </row>
    <row r="29" spans="1:10" ht="12.75">
      <c r="A29" s="240" t="s">
        <v>411</v>
      </c>
      <c r="B29" s="241"/>
      <c r="C29" s="242"/>
      <c r="D29" s="242"/>
      <c r="E29" s="243" t="s">
        <v>371</v>
      </c>
      <c r="F29" s="244"/>
      <c r="G29" s="244"/>
      <c r="H29" s="245" t="s">
        <v>372</v>
      </c>
      <c r="I29" s="245"/>
      <c r="J29" s="1"/>
    </row>
    <row r="30" spans="1:10" ht="12.75">
      <c r="A30" s="1"/>
      <c r="B30" s="1"/>
      <c r="C30" s="1"/>
      <c r="D30" s="34"/>
      <c r="E30" s="9"/>
      <c r="F30" s="9"/>
      <c r="G30" s="9"/>
      <c r="H30" s="35"/>
      <c r="I30" s="33"/>
      <c r="J30" s="1"/>
    </row>
    <row r="31" spans="1:10" ht="12.75">
      <c r="A31" s="246"/>
      <c r="B31" s="247"/>
      <c r="C31" s="247"/>
      <c r="D31" s="248"/>
      <c r="E31" s="246"/>
      <c r="F31" s="247"/>
      <c r="G31" s="247"/>
      <c r="H31" s="216"/>
      <c r="I31" s="217"/>
      <c r="J31" s="1"/>
    </row>
    <row r="32" spans="1:10" ht="12.75">
      <c r="A32" s="24"/>
      <c r="B32" s="24"/>
      <c r="C32" s="23"/>
      <c r="D32" s="249"/>
      <c r="E32" s="249"/>
      <c r="F32" s="249"/>
      <c r="G32" s="250"/>
      <c r="H32" s="9"/>
      <c r="I32" s="38"/>
      <c r="J32" s="1"/>
    </row>
    <row r="33" spans="1:10" ht="12.75">
      <c r="A33" s="246"/>
      <c r="B33" s="247"/>
      <c r="C33" s="247"/>
      <c r="D33" s="248"/>
      <c r="E33" s="246"/>
      <c r="F33" s="247"/>
      <c r="G33" s="247"/>
      <c r="H33" s="216"/>
      <c r="I33" s="217"/>
      <c r="J33" s="1"/>
    </row>
    <row r="34" spans="1:10" ht="12.75">
      <c r="A34" s="24"/>
      <c r="B34" s="24"/>
      <c r="C34" s="23"/>
      <c r="D34" s="36"/>
      <c r="E34" s="36"/>
      <c r="F34" s="36"/>
      <c r="G34" s="37"/>
      <c r="H34" s="9"/>
      <c r="I34" s="39"/>
      <c r="J34" s="1"/>
    </row>
    <row r="35" spans="1:10" ht="12.75">
      <c r="A35" s="246"/>
      <c r="B35" s="247"/>
      <c r="C35" s="247"/>
      <c r="D35" s="248"/>
      <c r="E35" s="246"/>
      <c r="F35" s="247"/>
      <c r="G35" s="247"/>
      <c r="H35" s="216"/>
      <c r="I35" s="217"/>
      <c r="J35" s="1"/>
    </row>
    <row r="36" spans="1:10" ht="12.75">
      <c r="A36" s="24"/>
      <c r="B36" s="24"/>
      <c r="C36" s="23"/>
      <c r="D36" s="36"/>
      <c r="E36" s="36"/>
      <c r="F36" s="36"/>
      <c r="G36" s="37"/>
      <c r="H36" s="9"/>
      <c r="I36" s="39"/>
      <c r="J36" s="1"/>
    </row>
    <row r="37" spans="1:10" ht="12.75">
      <c r="A37" s="246"/>
      <c r="B37" s="247"/>
      <c r="C37" s="247"/>
      <c r="D37" s="248"/>
      <c r="E37" s="246"/>
      <c r="F37" s="247"/>
      <c r="G37" s="247"/>
      <c r="H37" s="216"/>
      <c r="I37" s="217"/>
      <c r="J37" s="1"/>
    </row>
    <row r="38" spans="1:10" ht="12.75">
      <c r="A38" s="40"/>
      <c r="B38" s="40"/>
      <c r="C38" s="251"/>
      <c r="D38" s="252"/>
      <c r="E38" s="9"/>
      <c r="F38" s="251"/>
      <c r="G38" s="252"/>
      <c r="H38" s="9"/>
      <c r="I38" s="9"/>
      <c r="J38" s="1"/>
    </row>
    <row r="39" spans="1:10" ht="12.75">
      <c r="A39" s="246"/>
      <c r="B39" s="247"/>
      <c r="C39" s="247"/>
      <c r="D39" s="248"/>
      <c r="E39" s="246"/>
      <c r="F39" s="247"/>
      <c r="G39" s="247"/>
      <c r="H39" s="216"/>
      <c r="I39" s="217"/>
      <c r="J39" s="1"/>
    </row>
    <row r="40" spans="1:10" ht="12.75">
      <c r="A40" s="40"/>
      <c r="B40" s="40"/>
      <c r="C40" s="41"/>
      <c r="D40" s="42"/>
      <c r="E40" s="9"/>
      <c r="F40" s="41"/>
      <c r="G40" s="42"/>
      <c r="H40" s="9"/>
      <c r="I40" s="9"/>
      <c r="J40" s="1"/>
    </row>
    <row r="41" spans="1:10" ht="12.75">
      <c r="A41" s="246"/>
      <c r="B41" s="247"/>
      <c r="C41" s="247"/>
      <c r="D41" s="248"/>
      <c r="E41" s="246"/>
      <c r="F41" s="247"/>
      <c r="G41" s="247"/>
      <c r="H41" s="216"/>
      <c r="I41" s="217"/>
      <c r="J41" s="1"/>
    </row>
    <row r="42" spans="1:10" ht="12.75">
      <c r="A42" s="43"/>
      <c r="B42" s="44"/>
      <c r="C42" s="44"/>
      <c r="D42" s="44"/>
      <c r="E42" s="43"/>
      <c r="F42" s="44"/>
      <c r="G42" s="44"/>
      <c r="H42" s="45"/>
      <c r="I42" s="46"/>
      <c r="J42" s="1"/>
    </row>
    <row r="43" spans="1:10" ht="12.75">
      <c r="A43" s="40"/>
      <c r="B43" s="40"/>
      <c r="C43" s="41"/>
      <c r="D43" s="42"/>
      <c r="E43" s="9"/>
      <c r="F43" s="41"/>
      <c r="G43" s="42"/>
      <c r="H43" s="9"/>
      <c r="I43" s="9"/>
      <c r="J43" s="1"/>
    </row>
    <row r="44" spans="1:10" ht="12.75">
      <c r="A44" s="47"/>
      <c r="B44" s="47"/>
      <c r="C44" s="47"/>
      <c r="D44" s="22"/>
      <c r="E44" s="22"/>
      <c r="F44" s="47"/>
      <c r="G44" s="22"/>
      <c r="H44" s="22"/>
      <c r="I44" s="22"/>
      <c r="J44" s="1"/>
    </row>
    <row r="45" spans="1:10" ht="12.75">
      <c r="A45" s="253" t="s">
        <v>373</v>
      </c>
      <c r="B45" s="254"/>
      <c r="C45" s="216"/>
      <c r="D45" s="217"/>
      <c r="E45" s="20"/>
      <c r="F45" s="212"/>
      <c r="G45" s="247"/>
      <c r="H45" s="247"/>
      <c r="I45" s="248"/>
      <c r="J45" s="1"/>
    </row>
    <row r="46" spans="1:10" ht="12.75">
      <c r="A46" s="40"/>
      <c r="B46" s="40"/>
      <c r="C46" s="251"/>
      <c r="D46" s="252"/>
      <c r="E46" s="9"/>
      <c r="F46" s="251"/>
      <c r="G46" s="255"/>
      <c r="H46" s="48"/>
      <c r="I46" s="48"/>
      <c r="J46" s="1"/>
    </row>
    <row r="47" spans="1:10" ht="12.75">
      <c r="A47" s="253" t="s">
        <v>412</v>
      </c>
      <c r="B47" s="254"/>
      <c r="C47" s="212" t="s">
        <v>444</v>
      </c>
      <c r="D47" s="256"/>
      <c r="E47" s="256"/>
      <c r="F47" s="256"/>
      <c r="G47" s="256"/>
      <c r="H47" s="256"/>
      <c r="I47" s="256"/>
      <c r="J47" s="1"/>
    </row>
    <row r="48" spans="1:10" ht="12.75">
      <c r="A48" s="19"/>
      <c r="B48" s="19"/>
      <c r="C48" s="49" t="s">
        <v>374</v>
      </c>
      <c r="D48" s="20"/>
      <c r="E48" s="20"/>
      <c r="F48" s="20"/>
      <c r="G48" s="20"/>
      <c r="H48" s="20"/>
      <c r="I48" s="20"/>
      <c r="J48" s="1"/>
    </row>
    <row r="49" spans="1:10" ht="12.75">
      <c r="A49" s="253" t="s">
        <v>375</v>
      </c>
      <c r="B49" s="254"/>
      <c r="C49" s="257" t="s">
        <v>445</v>
      </c>
      <c r="D49" s="258"/>
      <c r="E49" s="259"/>
      <c r="F49" s="20"/>
      <c r="G49" s="17" t="s">
        <v>376</v>
      </c>
      <c r="H49" s="257" t="s">
        <v>446</v>
      </c>
      <c r="I49" s="259"/>
      <c r="J49" s="1"/>
    </row>
    <row r="50" spans="1:10" ht="12.75">
      <c r="A50" s="19"/>
      <c r="B50" s="19"/>
      <c r="C50" s="49"/>
      <c r="D50" s="20"/>
      <c r="E50" s="20"/>
      <c r="F50" s="20"/>
      <c r="G50" s="20"/>
      <c r="H50" s="20"/>
      <c r="I50" s="20"/>
      <c r="J50" s="1"/>
    </row>
    <row r="51" spans="1:10" ht="12.75">
      <c r="A51" s="253" t="s">
        <v>363</v>
      </c>
      <c r="B51" s="254"/>
      <c r="C51" s="260" t="s">
        <v>447</v>
      </c>
      <c r="D51" s="258"/>
      <c r="E51" s="258"/>
      <c r="F51" s="258"/>
      <c r="G51" s="258"/>
      <c r="H51" s="258"/>
      <c r="I51" s="259"/>
      <c r="J51" s="1"/>
    </row>
    <row r="52" spans="1:10" ht="12.75">
      <c r="A52" s="19"/>
      <c r="B52" s="19"/>
      <c r="C52" s="20"/>
      <c r="D52" s="20"/>
      <c r="E52" s="20"/>
      <c r="F52" s="20"/>
      <c r="G52" s="20"/>
      <c r="H52" s="20"/>
      <c r="I52" s="20"/>
      <c r="J52" s="1"/>
    </row>
    <row r="53" spans="1:10" ht="12.75">
      <c r="A53" s="227" t="s">
        <v>377</v>
      </c>
      <c r="B53" s="215"/>
      <c r="C53" s="257" t="s">
        <v>448</v>
      </c>
      <c r="D53" s="258"/>
      <c r="E53" s="258"/>
      <c r="F53" s="258"/>
      <c r="G53" s="258"/>
      <c r="H53" s="258"/>
      <c r="I53" s="214"/>
      <c r="J53" s="1"/>
    </row>
    <row r="54" spans="1:10" ht="12.75">
      <c r="A54" s="50"/>
      <c r="B54" s="50"/>
      <c r="C54" s="261" t="s">
        <v>378</v>
      </c>
      <c r="D54" s="261"/>
      <c r="E54" s="261"/>
      <c r="F54" s="261"/>
      <c r="G54" s="261"/>
      <c r="H54" s="261"/>
      <c r="I54" s="52"/>
      <c r="J54" s="1"/>
    </row>
    <row r="55" spans="1:10" ht="12.75">
      <c r="A55" s="50"/>
      <c r="B55" s="50"/>
      <c r="C55" s="51"/>
      <c r="D55" s="51"/>
      <c r="E55" s="51"/>
      <c r="F55" s="51"/>
      <c r="G55" s="51"/>
      <c r="H55" s="51"/>
      <c r="I55" s="52"/>
      <c r="J55" s="1"/>
    </row>
    <row r="56" spans="1:10" ht="12.75">
      <c r="A56" s="50"/>
      <c r="B56" s="262" t="s">
        <v>403</v>
      </c>
      <c r="C56" s="263"/>
      <c r="D56" s="263"/>
      <c r="E56" s="263"/>
      <c r="F56" s="51"/>
      <c r="G56" s="51"/>
      <c r="H56" s="51"/>
      <c r="I56" s="52"/>
      <c r="J56" s="1"/>
    </row>
    <row r="57" spans="1:10" ht="12.75">
      <c r="A57" s="50"/>
      <c r="B57" s="262" t="s">
        <v>404</v>
      </c>
      <c r="C57" s="263"/>
      <c r="D57" s="263"/>
      <c r="E57" s="263"/>
      <c r="F57" s="263"/>
      <c r="G57" s="263"/>
      <c r="H57" s="263"/>
      <c r="I57" s="263"/>
      <c r="J57" s="1"/>
    </row>
    <row r="58" spans="1:10" ht="12.75">
      <c r="A58" s="50"/>
      <c r="B58" s="262" t="s">
        <v>405</v>
      </c>
      <c r="C58" s="263"/>
      <c r="D58" s="263"/>
      <c r="E58" s="263"/>
      <c r="F58" s="263"/>
      <c r="G58" s="263"/>
      <c r="H58" s="263"/>
      <c r="I58" s="52"/>
      <c r="J58" s="1"/>
    </row>
    <row r="59" spans="1:10" ht="12.75">
      <c r="A59" s="50"/>
      <c r="B59" s="262" t="s">
        <v>406</v>
      </c>
      <c r="C59" s="263"/>
      <c r="D59" s="263"/>
      <c r="E59" s="263"/>
      <c r="F59" s="263"/>
      <c r="G59" s="263"/>
      <c r="H59" s="263"/>
      <c r="I59" s="263"/>
      <c r="J59" s="1"/>
    </row>
    <row r="60" spans="1:10" ht="12.75">
      <c r="A60" s="50"/>
      <c r="B60" s="262" t="s">
        <v>407</v>
      </c>
      <c r="C60" s="263"/>
      <c r="D60" s="263"/>
      <c r="E60" s="263"/>
      <c r="F60" s="263"/>
      <c r="G60" s="263"/>
      <c r="H60" s="263"/>
      <c r="I60" s="263"/>
      <c r="J60" s="1"/>
    </row>
    <row r="61" spans="1:10" ht="12.75">
      <c r="A61" s="53" t="s">
        <v>379</v>
      </c>
      <c r="B61" s="20"/>
      <c r="C61" s="20"/>
      <c r="D61" s="20"/>
      <c r="E61" s="20"/>
      <c r="F61" s="20"/>
      <c r="G61" s="204" t="s">
        <v>457</v>
      </c>
      <c r="H61" s="205"/>
      <c r="I61" s="204" t="s">
        <v>458</v>
      </c>
      <c r="J61" s="1"/>
    </row>
    <row r="62" spans="1:10" ht="12.75">
      <c r="A62" s="20"/>
      <c r="B62" s="20"/>
      <c r="C62" s="20"/>
      <c r="D62" s="20"/>
      <c r="E62" s="50"/>
      <c r="F62" s="1"/>
      <c r="G62" s="205"/>
      <c r="H62" s="205"/>
      <c r="I62" s="205"/>
      <c r="J62" s="1"/>
    </row>
    <row r="63" spans="1:10" ht="13.5" thickBot="1">
      <c r="A63" s="54"/>
      <c r="B63" s="54"/>
      <c r="C63" s="34"/>
      <c r="D63" s="34"/>
      <c r="E63" s="50"/>
      <c r="F63" s="34"/>
      <c r="G63" s="206" t="s">
        <v>459</v>
      </c>
      <c r="H63" s="207"/>
      <c r="I63" s="206" t="s">
        <v>460</v>
      </c>
      <c r="J63" s="1"/>
    </row>
    <row r="64" spans="5:9" ht="12.75">
      <c r="E64" s="50" t="s">
        <v>380</v>
      </c>
      <c r="G64" s="264" t="s">
        <v>381</v>
      </c>
      <c r="H64" s="265"/>
      <c r="I64" s="266"/>
    </row>
    <row r="65" spans="7:9" ht="12.75">
      <c r="G65" s="267"/>
      <c r="H65" s="268"/>
      <c r="I65" s="34"/>
    </row>
  </sheetData>
  <mergeCells count="75">
    <mergeCell ref="G64:I64"/>
    <mergeCell ref="G65:H65"/>
    <mergeCell ref="B59:I59"/>
    <mergeCell ref="B60:I60"/>
    <mergeCell ref="C54:H54"/>
    <mergeCell ref="B56:E56"/>
    <mergeCell ref="B57:I57"/>
    <mergeCell ref="B58:H58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A45:B45"/>
    <mergeCell ref="C45:D45"/>
    <mergeCell ref="F45:I45"/>
    <mergeCell ref="C46:D46"/>
    <mergeCell ref="F46:G46"/>
    <mergeCell ref="H39:I39"/>
    <mergeCell ref="A41:D41"/>
    <mergeCell ref="E41:G41"/>
    <mergeCell ref="H41:I41"/>
    <mergeCell ref="C38:D38"/>
    <mergeCell ref="F38:G38"/>
    <mergeCell ref="A39:D39"/>
    <mergeCell ref="E39:G39"/>
    <mergeCell ref="A35:D35"/>
    <mergeCell ref="E35:G35"/>
    <mergeCell ref="H35:I35"/>
    <mergeCell ref="A37:D37"/>
    <mergeCell ref="E37:G37"/>
    <mergeCell ref="H37:I37"/>
    <mergeCell ref="D32:G32"/>
    <mergeCell ref="A33:D33"/>
    <mergeCell ref="E33:G33"/>
    <mergeCell ref="H33:I33"/>
    <mergeCell ref="A29:D29"/>
    <mergeCell ref="E29:G29"/>
    <mergeCell ref="H29:I29"/>
    <mergeCell ref="A31:D31"/>
    <mergeCell ref="E31:G31"/>
    <mergeCell ref="H31:I31"/>
    <mergeCell ref="A25:B25"/>
    <mergeCell ref="D25:G25"/>
    <mergeCell ref="A27:B27"/>
    <mergeCell ref="G27:H27"/>
    <mergeCell ref="A21:B21"/>
    <mergeCell ref="C21:I21"/>
    <mergeCell ref="A23:B23"/>
    <mergeCell ref="D23:F23"/>
    <mergeCell ref="G23:H23"/>
    <mergeCell ref="A17:B17"/>
    <mergeCell ref="C17:I17"/>
    <mergeCell ref="A19:B19"/>
    <mergeCell ref="C19:I19"/>
    <mergeCell ref="A13:C13"/>
    <mergeCell ref="A15:B15"/>
    <mergeCell ref="C15:D15"/>
    <mergeCell ref="F15:I15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30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B1" sqref="B1"/>
    </sheetView>
  </sheetViews>
  <sheetFormatPr defaultColWidth="9.140625" defaultRowHeight="12.75"/>
  <cols>
    <col min="1" max="1" width="7.140625" style="55" customWidth="1"/>
    <col min="2" max="2" width="70.00390625" style="55" customWidth="1"/>
    <col min="3" max="3" width="10.140625" style="55" customWidth="1"/>
    <col min="4" max="4" width="12.00390625" style="57" customWidth="1"/>
    <col min="5" max="5" width="12.7109375" style="57" customWidth="1"/>
    <col min="6" max="6" width="12.8515625" style="57" customWidth="1"/>
    <col min="7" max="7" width="12.421875" style="57" customWidth="1"/>
    <col min="8" max="8" width="12.00390625" style="57" customWidth="1"/>
    <col min="9" max="9" width="12.28125" style="57" customWidth="1"/>
    <col min="10" max="16384" width="9.140625" style="55" customWidth="1"/>
  </cols>
  <sheetData>
    <row r="1" spans="1:9" s="294" customFormat="1" ht="12.75" customHeight="1">
      <c r="A1" s="292"/>
      <c r="B1" s="292"/>
      <c r="C1" s="293" t="s">
        <v>423</v>
      </c>
      <c r="D1" s="293"/>
      <c r="E1" s="293"/>
      <c r="F1" s="293"/>
      <c r="G1" s="292"/>
      <c r="H1" s="292"/>
      <c r="I1" s="292"/>
    </row>
    <row r="2" spans="1:9" s="294" customFormat="1" ht="12" customHeight="1">
      <c r="A2" s="292"/>
      <c r="B2" s="295" t="s">
        <v>424</v>
      </c>
      <c r="C2" s="296" t="s">
        <v>454</v>
      </c>
      <c r="D2" s="297"/>
      <c r="E2" s="298"/>
      <c r="F2" s="299"/>
      <c r="G2" s="300"/>
      <c r="H2" s="292"/>
      <c r="I2" s="292"/>
    </row>
    <row r="3" spans="1:9" s="294" customFormat="1" ht="12.75" customHeight="1">
      <c r="A3" s="301"/>
      <c r="B3" s="302"/>
      <c r="C3" s="302"/>
      <c r="D3" s="303"/>
      <c r="E3" s="303"/>
      <c r="F3" s="303"/>
      <c r="G3" s="303"/>
      <c r="H3" s="303"/>
      <c r="I3" s="303"/>
    </row>
    <row r="4" spans="1:9" s="294" customFormat="1" ht="15" customHeight="1">
      <c r="A4" s="304" t="s">
        <v>0</v>
      </c>
      <c r="B4" s="304" t="s">
        <v>1</v>
      </c>
      <c r="C4" s="304" t="s">
        <v>194</v>
      </c>
      <c r="D4" s="305" t="s">
        <v>195</v>
      </c>
      <c r="E4" s="306"/>
      <c r="F4" s="307"/>
      <c r="G4" s="305" t="s">
        <v>196</v>
      </c>
      <c r="H4" s="306"/>
      <c r="I4" s="307"/>
    </row>
    <row r="5" spans="1:9" s="294" customFormat="1" ht="15" customHeight="1">
      <c r="A5" s="308"/>
      <c r="B5" s="308"/>
      <c r="C5" s="308"/>
      <c r="D5" s="309" t="s">
        <v>2</v>
      </c>
      <c r="E5" s="310" t="s">
        <v>3</v>
      </c>
      <c r="F5" s="311" t="s">
        <v>4</v>
      </c>
      <c r="G5" s="309" t="s">
        <v>2</v>
      </c>
      <c r="H5" s="310" t="s">
        <v>3</v>
      </c>
      <c r="I5" s="311" t="s">
        <v>4</v>
      </c>
    </row>
    <row r="6" spans="1:9" s="294" customFormat="1" ht="15" customHeight="1">
      <c r="A6" s="312" t="s">
        <v>9</v>
      </c>
      <c r="B6" s="313" t="s">
        <v>11</v>
      </c>
      <c r="C6" s="314" t="s">
        <v>18</v>
      </c>
      <c r="D6" s="315">
        <v>4</v>
      </c>
      <c r="E6" s="316">
        <v>5</v>
      </c>
      <c r="F6" s="317">
        <v>6</v>
      </c>
      <c r="G6" s="315">
        <v>7</v>
      </c>
      <c r="H6" s="316">
        <v>8</v>
      </c>
      <c r="I6" s="317">
        <v>9</v>
      </c>
    </row>
    <row r="7" spans="1:9" s="294" customFormat="1" ht="15" customHeight="1">
      <c r="A7" s="318" t="s">
        <v>197</v>
      </c>
      <c r="B7" s="319"/>
      <c r="C7" s="319"/>
      <c r="D7" s="319"/>
      <c r="E7" s="319"/>
      <c r="F7" s="319"/>
      <c r="G7" s="319"/>
      <c r="H7" s="319"/>
      <c r="I7" s="320"/>
    </row>
    <row r="8" spans="1:10" s="294" customFormat="1" ht="15" customHeight="1">
      <c r="A8" s="321" t="s">
        <v>6</v>
      </c>
      <c r="B8" s="322" t="s">
        <v>189</v>
      </c>
      <c r="C8" s="321" t="s">
        <v>5</v>
      </c>
      <c r="D8" s="323"/>
      <c r="E8" s="324"/>
      <c r="F8" s="325">
        <f aca="true" t="shared" si="0" ref="F8:F21">D8+E8</f>
        <v>0</v>
      </c>
      <c r="G8" s="326"/>
      <c r="H8" s="324"/>
      <c r="I8" s="327">
        <f aca="true" t="shared" si="1" ref="I8:I19">G8+H8</f>
        <v>0</v>
      </c>
      <c r="J8" s="328"/>
    </row>
    <row r="9" spans="1:10" s="294" customFormat="1" ht="15" customHeight="1">
      <c r="A9" s="329" t="s">
        <v>13</v>
      </c>
      <c r="B9" s="330" t="s">
        <v>7</v>
      </c>
      <c r="C9" s="329" t="s">
        <v>8</v>
      </c>
      <c r="D9" s="331"/>
      <c r="E9" s="332">
        <v>7124099</v>
      </c>
      <c r="F9" s="325">
        <f t="shared" si="0"/>
        <v>7124099</v>
      </c>
      <c r="G9" s="333"/>
      <c r="H9" s="332">
        <v>7326097</v>
      </c>
      <c r="I9" s="327">
        <f t="shared" si="1"/>
        <v>7326097</v>
      </c>
      <c r="J9" s="328"/>
    </row>
    <row r="10" spans="1:10" s="294" customFormat="1" ht="15" customHeight="1">
      <c r="A10" s="329" t="s">
        <v>20</v>
      </c>
      <c r="B10" s="330" t="s">
        <v>14</v>
      </c>
      <c r="C10" s="329" t="s">
        <v>10</v>
      </c>
      <c r="D10" s="331"/>
      <c r="E10" s="332">
        <v>1284357002</v>
      </c>
      <c r="F10" s="325">
        <f t="shared" si="0"/>
        <v>1284357002</v>
      </c>
      <c r="G10" s="333"/>
      <c r="H10" s="332">
        <v>1269738500</v>
      </c>
      <c r="I10" s="327">
        <f t="shared" si="1"/>
        <v>1269738500</v>
      </c>
      <c r="J10" s="328"/>
    </row>
    <row r="11" spans="1:10" s="334" customFormat="1" ht="15" customHeight="1">
      <c r="A11" s="329" t="s">
        <v>73</v>
      </c>
      <c r="B11" s="330" t="s">
        <v>384</v>
      </c>
      <c r="C11" s="329" t="s">
        <v>12</v>
      </c>
      <c r="D11" s="331">
        <f>SUM(D12+D13+D14)</f>
        <v>1805338358</v>
      </c>
      <c r="E11" s="331">
        <f>SUM(E12+E13+E14)</f>
        <v>3169479900</v>
      </c>
      <c r="F11" s="325">
        <f t="shared" si="0"/>
        <v>4974818258</v>
      </c>
      <c r="G11" s="333">
        <f>SUM(G12+G13+G14)</f>
        <v>1893441342</v>
      </c>
      <c r="H11" s="331">
        <f>SUM(H12+H13+H14)</f>
        <v>3363644494</v>
      </c>
      <c r="I11" s="327">
        <f>G11+H11</f>
        <v>5257085836</v>
      </c>
      <c r="J11" s="328"/>
    </row>
    <row r="12" spans="1:10" s="294" customFormat="1" ht="24">
      <c r="A12" s="329" t="s">
        <v>22</v>
      </c>
      <c r="B12" s="330" t="s">
        <v>23</v>
      </c>
      <c r="C12" s="329" t="s">
        <v>15</v>
      </c>
      <c r="D12" s="331"/>
      <c r="E12" s="332">
        <v>653700604</v>
      </c>
      <c r="F12" s="325">
        <f t="shared" si="0"/>
        <v>653700604</v>
      </c>
      <c r="G12" s="333"/>
      <c r="H12" s="332">
        <v>678142964</v>
      </c>
      <c r="I12" s="327">
        <f t="shared" si="1"/>
        <v>678142964</v>
      </c>
      <c r="J12" s="328"/>
    </row>
    <row r="13" spans="1:10" s="294" customFormat="1" ht="15" customHeight="1">
      <c r="A13" s="329" t="s">
        <v>25</v>
      </c>
      <c r="B13" s="330" t="s">
        <v>26</v>
      </c>
      <c r="C13" s="329" t="s">
        <v>16</v>
      </c>
      <c r="D13" s="331"/>
      <c r="E13" s="335">
        <v>451134832</v>
      </c>
      <c r="F13" s="325">
        <f t="shared" si="0"/>
        <v>451134832</v>
      </c>
      <c r="G13" s="333"/>
      <c r="H13" s="335">
        <v>451272994</v>
      </c>
      <c r="I13" s="327">
        <f t="shared" si="1"/>
        <v>451272994</v>
      </c>
      <c r="J13" s="328"/>
    </row>
    <row r="14" spans="1:10" s="294" customFormat="1" ht="15" customHeight="1">
      <c r="A14" s="329" t="s">
        <v>34</v>
      </c>
      <c r="B14" s="336" t="s">
        <v>385</v>
      </c>
      <c r="C14" s="329" t="s">
        <v>17</v>
      </c>
      <c r="D14" s="331">
        <f>SUM(D15:D18)</f>
        <v>1805338358</v>
      </c>
      <c r="E14" s="331">
        <f>SUM(E15:E18)</f>
        <v>2064644464</v>
      </c>
      <c r="F14" s="325">
        <f t="shared" si="0"/>
        <v>3869982822</v>
      </c>
      <c r="G14" s="333">
        <f>SUM(G15:G18)</f>
        <v>1893441342</v>
      </c>
      <c r="H14" s="331">
        <f>SUM(H15:H18)</f>
        <v>2234228536</v>
      </c>
      <c r="I14" s="327">
        <f t="shared" si="1"/>
        <v>4127669878</v>
      </c>
      <c r="J14" s="328"/>
    </row>
    <row r="15" spans="1:10" s="294" customFormat="1" ht="15" customHeight="1">
      <c r="A15" s="337" t="s">
        <v>9</v>
      </c>
      <c r="B15" s="338" t="s">
        <v>36</v>
      </c>
      <c r="C15" s="329" t="s">
        <v>19</v>
      </c>
      <c r="D15" s="331">
        <v>1028043102</v>
      </c>
      <c r="E15" s="332">
        <v>562100040</v>
      </c>
      <c r="F15" s="325">
        <f t="shared" si="0"/>
        <v>1590143142</v>
      </c>
      <c r="G15" s="333">
        <v>1154097499</v>
      </c>
      <c r="H15" s="335">
        <v>591859214</v>
      </c>
      <c r="I15" s="327">
        <f t="shared" si="1"/>
        <v>1745956713</v>
      </c>
      <c r="J15" s="328"/>
    </row>
    <row r="16" spans="1:10" s="294" customFormat="1" ht="15" customHeight="1">
      <c r="A16" s="337" t="s">
        <v>11</v>
      </c>
      <c r="B16" s="338" t="s">
        <v>43</v>
      </c>
      <c r="C16" s="329" t="s">
        <v>21</v>
      </c>
      <c r="D16" s="339">
        <v>136306623</v>
      </c>
      <c r="E16" s="332">
        <v>273153730</v>
      </c>
      <c r="F16" s="325">
        <f t="shared" si="0"/>
        <v>409460353</v>
      </c>
      <c r="G16" s="340">
        <v>119414984</v>
      </c>
      <c r="H16" s="332">
        <v>306348381</v>
      </c>
      <c r="I16" s="327">
        <f t="shared" si="1"/>
        <v>425763365</v>
      </c>
      <c r="J16" s="328"/>
    </row>
    <row r="17" spans="1:10" s="294" customFormat="1" ht="15" customHeight="1">
      <c r="A17" s="337" t="s">
        <v>18</v>
      </c>
      <c r="B17" s="338" t="s">
        <v>55</v>
      </c>
      <c r="C17" s="329" t="s">
        <v>24</v>
      </c>
      <c r="D17" s="339">
        <v>124377947</v>
      </c>
      <c r="E17" s="332">
        <v>155321781</v>
      </c>
      <c r="F17" s="325">
        <f t="shared" si="0"/>
        <v>279699728</v>
      </c>
      <c r="G17" s="340">
        <v>171378936</v>
      </c>
      <c r="H17" s="332">
        <v>220497050</v>
      </c>
      <c r="I17" s="327">
        <f t="shared" si="1"/>
        <v>391875986</v>
      </c>
      <c r="J17" s="328"/>
    </row>
    <row r="18" spans="1:9" s="294" customFormat="1" ht="15" customHeight="1">
      <c r="A18" s="337" t="s">
        <v>66</v>
      </c>
      <c r="B18" s="338" t="s">
        <v>67</v>
      </c>
      <c r="C18" s="329" t="s">
        <v>27</v>
      </c>
      <c r="D18" s="339">
        <v>516610686</v>
      </c>
      <c r="E18" s="332">
        <v>1074068913</v>
      </c>
      <c r="F18" s="325">
        <f t="shared" si="0"/>
        <v>1590679599</v>
      </c>
      <c r="G18" s="340">
        <v>448549923</v>
      </c>
      <c r="H18" s="332">
        <v>1115523891</v>
      </c>
      <c r="I18" s="327">
        <f t="shared" si="1"/>
        <v>1564073814</v>
      </c>
    </row>
    <row r="19" spans="1:9" s="294" customFormat="1" ht="15" customHeight="1">
      <c r="A19" s="329" t="s">
        <v>70</v>
      </c>
      <c r="B19" s="330" t="s">
        <v>71</v>
      </c>
      <c r="C19" s="329" t="s">
        <v>29</v>
      </c>
      <c r="D19" s="341">
        <v>0</v>
      </c>
      <c r="E19" s="335">
        <v>0</v>
      </c>
      <c r="F19" s="325">
        <f t="shared" si="0"/>
        <v>0</v>
      </c>
      <c r="G19" s="342">
        <v>0</v>
      </c>
      <c r="H19" s="335">
        <v>0</v>
      </c>
      <c r="I19" s="327">
        <f t="shared" si="1"/>
        <v>0</v>
      </c>
    </row>
    <row r="20" spans="1:9" s="294" customFormat="1" ht="15" customHeight="1">
      <c r="A20" s="329" t="s">
        <v>76</v>
      </c>
      <c r="B20" s="330" t="s">
        <v>74</v>
      </c>
      <c r="C20" s="329" t="s">
        <v>31</v>
      </c>
      <c r="D20" s="339">
        <v>22327665</v>
      </c>
      <c r="E20" s="332">
        <v>0</v>
      </c>
      <c r="F20" s="325">
        <f t="shared" si="0"/>
        <v>22327665</v>
      </c>
      <c r="G20" s="340">
        <v>22758102</v>
      </c>
      <c r="H20" s="332">
        <v>0</v>
      </c>
      <c r="I20" s="327">
        <f>G20+H20</f>
        <v>22758102</v>
      </c>
    </row>
    <row r="21" spans="1:9" s="294" customFormat="1" ht="15" customHeight="1">
      <c r="A21" s="329" t="s">
        <v>89</v>
      </c>
      <c r="B21" s="330" t="s">
        <v>77</v>
      </c>
      <c r="C21" s="329" t="s">
        <v>33</v>
      </c>
      <c r="D21" s="331">
        <v>13189</v>
      </c>
      <c r="E21" s="332">
        <v>313831202</v>
      </c>
      <c r="F21" s="325">
        <f t="shared" si="0"/>
        <v>313844391</v>
      </c>
      <c r="G21" s="333">
        <v>10842</v>
      </c>
      <c r="H21" s="332">
        <v>342252517</v>
      </c>
      <c r="I21" s="327">
        <f>G21+H21</f>
        <v>342263359</v>
      </c>
    </row>
    <row r="22" spans="1:9" s="294" customFormat="1" ht="15" customHeight="1">
      <c r="A22" s="329" t="s">
        <v>94</v>
      </c>
      <c r="B22" s="330" t="s">
        <v>90</v>
      </c>
      <c r="C22" s="329" t="s">
        <v>35</v>
      </c>
      <c r="D22" s="331"/>
      <c r="E22" s="332">
        <v>593629</v>
      </c>
      <c r="F22" s="325">
        <f aca="true" t="shared" si="2" ref="F22:F29">D22+E22</f>
        <v>593629</v>
      </c>
      <c r="G22" s="333"/>
      <c r="H22" s="332"/>
      <c r="I22" s="327">
        <f aca="true" t="shared" si="3" ref="I22:I30">G22+H22</f>
        <v>0</v>
      </c>
    </row>
    <row r="23" spans="1:9" s="294" customFormat="1" ht="15" customHeight="1">
      <c r="A23" s="329" t="s">
        <v>102</v>
      </c>
      <c r="B23" s="330" t="s">
        <v>95</v>
      </c>
      <c r="C23" s="329" t="s">
        <v>37</v>
      </c>
      <c r="D23" s="331">
        <v>50622825</v>
      </c>
      <c r="E23" s="332">
        <v>918818818</v>
      </c>
      <c r="F23" s="325">
        <f t="shared" si="2"/>
        <v>969441643</v>
      </c>
      <c r="G23" s="333">
        <v>48326140</v>
      </c>
      <c r="H23" s="332">
        <v>1070906690</v>
      </c>
      <c r="I23" s="327">
        <f t="shared" si="3"/>
        <v>1119232830</v>
      </c>
    </row>
    <row r="24" spans="1:9" s="294" customFormat="1" ht="15" customHeight="1">
      <c r="A24" s="329" t="s">
        <v>22</v>
      </c>
      <c r="B24" s="330" t="s">
        <v>386</v>
      </c>
      <c r="C24" s="329" t="s">
        <v>39</v>
      </c>
      <c r="D24" s="331">
        <f>SUM(D25+D26+D27)</f>
        <v>211022</v>
      </c>
      <c r="E24" s="331">
        <f>SUM(E25+E26+E27)</f>
        <v>41341036</v>
      </c>
      <c r="F24" s="325">
        <f t="shared" si="2"/>
        <v>41552058</v>
      </c>
      <c r="G24" s="333">
        <f>SUM(G25+G26+G27)</f>
        <v>726929</v>
      </c>
      <c r="H24" s="331">
        <f>SUM(H25+H26+H27)</f>
        <v>35472911</v>
      </c>
      <c r="I24" s="327">
        <f t="shared" si="3"/>
        <v>36199840</v>
      </c>
    </row>
    <row r="25" spans="1:9" s="294" customFormat="1" ht="15" customHeight="1">
      <c r="A25" s="337" t="s">
        <v>9</v>
      </c>
      <c r="B25" s="338" t="s">
        <v>104</v>
      </c>
      <c r="C25" s="329" t="s">
        <v>42</v>
      </c>
      <c r="D25" s="339">
        <v>92222</v>
      </c>
      <c r="E25" s="332">
        <v>15795588</v>
      </c>
      <c r="F25" s="325">
        <f t="shared" si="2"/>
        <v>15887810</v>
      </c>
      <c r="G25" s="340">
        <v>670395</v>
      </c>
      <c r="H25" s="332">
        <v>15498952</v>
      </c>
      <c r="I25" s="327">
        <f t="shared" si="3"/>
        <v>16169347</v>
      </c>
    </row>
    <row r="26" spans="1:9" s="294" customFormat="1" ht="15" customHeight="1">
      <c r="A26" s="337" t="s">
        <v>11</v>
      </c>
      <c r="B26" s="338" t="s">
        <v>109</v>
      </c>
      <c r="C26" s="329" t="s">
        <v>44</v>
      </c>
      <c r="D26" s="341"/>
      <c r="E26" s="335"/>
      <c r="F26" s="325">
        <f t="shared" si="2"/>
        <v>0</v>
      </c>
      <c r="G26" s="342"/>
      <c r="H26" s="335"/>
      <c r="I26" s="327">
        <f t="shared" si="3"/>
        <v>0</v>
      </c>
    </row>
    <row r="27" spans="1:9" s="294" customFormat="1" ht="15" customHeight="1">
      <c r="A27" s="337" t="s">
        <v>18</v>
      </c>
      <c r="B27" s="338" t="s">
        <v>111</v>
      </c>
      <c r="C27" s="329" t="s">
        <v>47</v>
      </c>
      <c r="D27" s="341">
        <v>118800</v>
      </c>
      <c r="E27" s="335">
        <v>25545448</v>
      </c>
      <c r="F27" s="343">
        <f>D27+E27</f>
        <v>25664248</v>
      </c>
      <c r="G27" s="342">
        <v>56534</v>
      </c>
      <c r="H27" s="335">
        <v>19973959</v>
      </c>
      <c r="I27" s="344">
        <f>G27+H27</f>
        <v>20030493</v>
      </c>
    </row>
    <row r="28" spans="1:9" s="294" customFormat="1" ht="15" customHeight="1">
      <c r="A28" s="329" t="s">
        <v>115</v>
      </c>
      <c r="B28" s="330" t="s">
        <v>113</v>
      </c>
      <c r="C28" s="329" t="s">
        <v>49</v>
      </c>
      <c r="D28" s="331">
        <v>51194</v>
      </c>
      <c r="E28" s="332">
        <v>20992439</v>
      </c>
      <c r="F28" s="325">
        <f t="shared" si="2"/>
        <v>21043633</v>
      </c>
      <c r="G28" s="333">
        <v>15699496</v>
      </c>
      <c r="H28" s="332">
        <v>25212949</v>
      </c>
      <c r="I28" s="327">
        <f t="shared" si="3"/>
        <v>40912445</v>
      </c>
    </row>
    <row r="29" spans="1:9" s="294" customFormat="1" ht="12">
      <c r="A29" s="329" t="s">
        <v>117</v>
      </c>
      <c r="B29" s="345" t="s">
        <v>389</v>
      </c>
      <c r="C29" s="329" t="s">
        <v>52</v>
      </c>
      <c r="D29" s="346">
        <f>SUM(D8+D9+D10+D11+D20+D21+D22+D23+D24+D28)</f>
        <v>1878564253</v>
      </c>
      <c r="E29" s="346">
        <f>SUM(E8+E9+E10+E11+E20+E21+E22+E23+E24+E28)</f>
        <v>5756538125</v>
      </c>
      <c r="F29" s="325">
        <f t="shared" si="2"/>
        <v>7635102378</v>
      </c>
      <c r="G29" s="347">
        <f>SUM(G8+G9+G10+G11+G20+G21+G22+G23+G24+G28)</f>
        <v>1980962851</v>
      </c>
      <c r="H29" s="346">
        <f>SUM(H8+H9+H10+H11+H20+H21+H22+H23+H24+H28)</f>
        <v>6114554158</v>
      </c>
      <c r="I29" s="327">
        <f t="shared" si="3"/>
        <v>8095517009</v>
      </c>
    </row>
    <row r="30" spans="1:9" s="294" customFormat="1" ht="15" customHeight="1">
      <c r="A30" s="348" t="s">
        <v>188</v>
      </c>
      <c r="B30" s="349" t="s">
        <v>118</v>
      </c>
      <c r="C30" s="348" t="s">
        <v>54</v>
      </c>
      <c r="D30" s="350">
        <v>0</v>
      </c>
      <c r="E30" s="351">
        <v>662610907</v>
      </c>
      <c r="F30" s="352">
        <f>D30+E30</f>
        <v>662610907</v>
      </c>
      <c r="G30" s="353">
        <v>0</v>
      </c>
      <c r="H30" s="351">
        <v>651662419</v>
      </c>
      <c r="I30" s="327">
        <f t="shared" si="3"/>
        <v>651662419</v>
      </c>
    </row>
    <row r="31" spans="1:9" s="294" customFormat="1" ht="15" customHeight="1">
      <c r="A31" s="354" t="s">
        <v>198</v>
      </c>
      <c r="B31" s="355"/>
      <c r="C31" s="355"/>
      <c r="D31" s="355"/>
      <c r="E31" s="355"/>
      <c r="F31" s="355"/>
      <c r="G31" s="355"/>
      <c r="H31" s="355"/>
      <c r="I31" s="356"/>
    </row>
    <row r="32" spans="1:10" s="294" customFormat="1" ht="15" customHeight="1">
      <c r="A32" s="357" t="s">
        <v>6</v>
      </c>
      <c r="B32" s="358" t="s">
        <v>387</v>
      </c>
      <c r="C32" s="359" t="s">
        <v>56</v>
      </c>
      <c r="D32" s="360">
        <f>SUM(D33+D34+D35+D36+D37+D38)</f>
        <v>117496786</v>
      </c>
      <c r="E32" s="360">
        <f>SUM(E33+E34+E35+E36+E37+E38)</f>
        <v>1417950203</v>
      </c>
      <c r="F32" s="325">
        <f aca="true" t="shared" si="4" ref="F32:F39">D32+E32</f>
        <v>1535446989</v>
      </c>
      <c r="G32" s="326">
        <f>SUM(G33+G34+G35+G36+G37+G38)</f>
        <v>117734847</v>
      </c>
      <c r="H32" s="360">
        <f>SUM(H33+H34+H35+H36+H37+H38)</f>
        <v>1467716694</v>
      </c>
      <c r="I32" s="327">
        <f aca="true" t="shared" si="5" ref="I32:I57">G32+H32</f>
        <v>1585451541</v>
      </c>
      <c r="J32" s="328"/>
    </row>
    <row r="33" spans="1:10" s="366" customFormat="1" ht="15" customHeight="1">
      <c r="A33" s="361" t="s">
        <v>9</v>
      </c>
      <c r="B33" s="362" t="s">
        <v>120</v>
      </c>
      <c r="C33" s="363" t="s">
        <v>58</v>
      </c>
      <c r="D33" s="339">
        <v>44288720</v>
      </c>
      <c r="E33" s="364">
        <v>398598480</v>
      </c>
      <c r="F33" s="325">
        <f t="shared" si="4"/>
        <v>442887200</v>
      </c>
      <c r="G33" s="340">
        <v>44288720</v>
      </c>
      <c r="H33" s="364">
        <v>398598480</v>
      </c>
      <c r="I33" s="327">
        <f t="shared" si="5"/>
        <v>442887200</v>
      </c>
      <c r="J33" s="365"/>
    </row>
    <row r="34" spans="1:10" s="294" customFormat="1" ht="15" customHeight="1">
      <c r="A34" s="361" t="s">
        <v>11</v>
      </c>
      <c r="B34" s="362" t="s">
        <v>125</v>
      </c>
      <c r="C34" s="367" t="s">
        <v>59</v>
      </c>
      <c r="D34" s="339"/>
      <c r="E34" s="332"/>
      <c r="F34" s="325">
        <f t="shared" si="4"/>
        <v>0</v>
      </c>
      <c r="G34" s="340"/>
      <c r="H34" s="332"/>
      <c r="I34" s="327">
        <f t="shared" si="5"/>
        <v>0</v>
      </c>
      <c r="J34" s="328"/>
    </row>
    <row r="35" spans="1:10" s="294" customFormat="1" ht="15" customHeight="1">
      <c r="A35" s="361" t="s">
        <v>18</v>
      </c>
      <c r="B35" s="362" t="s">
        <v>127</v>
      </c>
      <c r="C35" s="363" t="s">
        <v>61</v>
      </c>
      <c r="D35" s="339">
        <v>-7555473</v>
      </c>
      <c r="E35" s="332">
        <v>469827488</v>
      </c>
      <c r="F35" s="325">
        <f t="shared" si="4"/>
        <v>462272015</v>
      </c>
      <c r="G35" s="340">
        <v>-10159116</v>
      </c>
      <c r="H35" s="332">
        <v>484821027</v>
      </c>
      <c r="I35" s="327">
        <f t="shared" si="5"/>
        <v>474661911</v>
      </c>
      <c r="J35" s="328"/>
    </row>
    <row r="36" spans="1:10" s="294" customFormat="1" ht="15" customHeight="1">
      <c r="A36" s="361" t="s">
        <v>66</v>
      </c>
      <c r="B36" s="362" t="s">
        <v>133</v>
      </c>
      <c r="C36" s="367" t="s">
        <v>63</v>
      </c>
      <c r="D36" s="339">
        <v>75500000</v>
      </c>
      <c r="E36" s="332">
        <v>348394652</v>
      </c>
      <c r="F36" s="325">
        <f t="shared" si="4"/>
        <v>423894652</v>
      </c>
      <c r="G36" s="340">
        <v>77013268</v>
      </c>
      <c r="H36" s="332">
        <v>366917393</v>
      </c>
      <c r="I36" s="327">
        <f t="shared" si="5"/>
        <v>443930661</v>
      </c>
      <c r="J36" s="328"/>
    </row>
    <row r="37" spans="1:10" s="294" customFormat="1" ht="15" customHeight="1">
      <c r="A37" s="361" t="s">
        <v>83</v>
      </c>
      <c r="B37" s="362" t="s">
        <v>138</v>
      </c>
      <c r="C37" s="363" t="s">
        <v>65</v>
      </c>
      <c r="D37" s="339"/>
      <c r="E37" s="332">
        <v>136702656</v>
      </c>
      <c r="F37" s="325">
        <f t="shared" si="4"/>
        <v>136702656</v>
      </c>
      <c r="G37" s="340">
        <v>3750272</v>
      </c>
      <c r="H37" s="332">
        <v>181626841</v>
      </c>
      <c r="I37" s="327">
        <f t="shared" si="5"/>
        <v>185377113</v>
      </c>
      <c r="J37" s="328"/>
    </row>
    <row r="38" spans="1:10" s="294" customFormat="1" ht="15" customHeight="1">
      <c r="A38" s="361" t="s">
        <v>85</v>
      </c>
      <c r="B38" s="362" t="s">
        <v>142</v>
      </c>
      <c r="C38" s="367" t="s">
        <v>68</v>
      </c>
      <c r="D38" s="339">
        <v>5263539</v>
      </c>
      <c r="E38" s="332">
        <v>64426927</v>
      </c>
      <c r="F38" s="325">
        <f t="shared" si="4"/>
        <v>69690466</v>
      </c>
      <c r="G38" s="340">
        <v>2841703</v>
      </c>
      <c r="H38" s="332">
        <v>35752953</v>
      </c>
      <c r="I38" s="327">
        <f t="shared" si="5"/>
        <v>38594656</v>
      </c>
      <c r="J38" s="328"/>
    </row>
    <row r="39" spans="1:10" s="294" customFormat="1" ht="15" customHeight="1">
      <c r="A39" s="368" t="s">
        <v>13</v>
      </c>
      <c r="B39" s="369" t="s">
        <v>388</v>
      </c>
      <c r="C39" s="363" t="s">
        <v>32</v>
      </c>
      <c r="D39" s="370">
        <v>0</v>
      </c>
      <c r="E39" s="332">
        <v>0</v>
      </c>
      <c r="F39" s="325">
        <f t="shared" si="4"/>
        <v>0</v>
      </c>
      <c r="G39" s="371">
        <v>0</v>
      </c>
      <c r="H39" s="332">
        <v>0</v>
      </c>
      <c r="I39" s="327">
        <f t="shared" si="5"/>
        <v>0</v>
      </c>
      <c r="J39" s="328"/>
    </row>
    <row r="40" spans="1:10" s="294" customFormat="1" ht="12">
      <c r="A40" s="368" t="s">
        <v>20</v>
      </c>
      <c r="B40" s="369" t="s">
        <v>390</v>
      </c>
      <c r="C40" s="367" t="s">
        <v>30</v>
      </c>
      <c r="D40" s="370">
        <f>D41+D42+D43+D44+D45+D46</f>
        <v>1682927894</v>
      </c>
      <c r="E40" s="332">
        <f>E41+E42+E43+E44+E45+E46</f>
        <v>3911168398</v>
      </c>
      <c r="F40" s="325">
        <f aca="true" t="shared" si="6" ref="F40:F57">D40+E40</f>
        <v>5594096292</v>
      </c>
      <c r="G40" s="371">
        <f>G41+G42+G43+G44+G45+G46</f>
        <v>1772514352</v>
      </c>
      <c r="H40" s="332">
        <f>H41+H42+H43+H44+H45+H46</f>
        <v>4113045331</v>
      </c>
      <c r="I40" s="327">
        <f t="shared" si="5"/>
        <v>5885559683</v>
      </c>
      <c r="J40" s="328"/>
    </row>
    <row r="41" spans="1:10" s="294" customFormat="1" ht="15" customHeight="1">
      <c r="A41" s="361" t="s">
        <v>9</v>
      </c>
      <c r="B41" s="362" t="s">
        <v>148</v>
      </c>
      <c r="C41" s="363" t="s">
        <v>28</v>
      </c>
      <c r="D41" s="341">
        <v>3700957</v>
      </c>
      <c r="E41" s="335">
        <v>1048855538</v>
      </c>
      <c r="F41" s="343">
        <f t="shared" si="6"/>
        <v>1052556495</v>
      </c>
      <c r="G41" s="342">
        <v>2901185</v>
      </c>
      <c r="H41" s="335">
        <v>1177903061</v>
      </c>
      <c r="I41" s="327">
        <f t="shared" si="5"/>
        <v>1180804246</v>
      </c>
      <c r="J41" s="328"/>
    </row>
    <row r="42" spans="1:10" s="294" customFormat="1" ht="15" customHeight="1">
      <c r="A42" s="361" t="s">
        <v>11</v>
      </c>
      <c r="B42" s="362" t="s">
        <v>150</v>
      </c>
      <c r="C42" s="367" t="s">
        <v>72</v>
      </c>
      <c r="D42" s="341">
        <v>1636192145</v>
      </c>
      <c r="E42" s="335"/>
      <c r="F42" s="343">
        <f t="shared" si="6"/>
        <v>1636192145</v>
      </c>
      <c r="G42" s="342">
        <v>1727308353</v>
      </c>
      <c r="H42" s="335"/>
      <c r="I42" s="327">
        <f t="shared" si="5"/>
        <v>1727308353</v>
      </c>
      <c r="J42" s="328"/>
    </row>
    <row r="43" spans="1:10" s="294" customFormat="1" ht="15" customHeight="1">
      <c r="A43" s="361" t="s">
        <v>18</v>
      </c>
      <c r="B43" s="362" t="s">
        <v>152</v>
      </c>
      <c r="C43" s="363" t="s">
        <v>75</v>
      </c>
      <c r="D43" s="341">
        <v>43034792</v>
      </c>
      <c r="E43" s="335">
        <v>2847912860</v>
      </c>
      <c r="F43" s="343">
        <f t="shared" si="6"/>
        <v>2890947652</v>
      </c>
      <c r="G43" s="342">
        <v>42304814</v>
      </c>
      <c r="H43" s="335">
        <v>2920742270</v>
      </c>
      <c r="I43" s="327">
        <f t="shared" si="5"/>
        <v>2963047084</v>
      </c>
      <c r="J43" s="328"/>
    </row>
    <row r="44" spans="1:10" s="294" customFormat="1" ht="15" customHeight="1">
      <c r="A44" s="361" t="s">
        <v>66</v>
      </c>
      <c r="B44" s="362" t="s">
        <v>154</v>
      </c>
      <c r="C44" s="367" t="s">
        <v>78</v>
      </c>
      <c r="D44" s="341"/>
      <c r="E44" s="335"/>
      <c r="F44" s="343">
        <f t="shared" si="6"/>
        <v>0</v>
      </c>
      <c r="G44" s="342"/>
      <c r="H44" s="335"/>
      <c r="I44" s="327">
        <f t="shared" si="5"/>
        <v>0</v>
      </c>
      <c r="J44" s="328"/>
    </row>
    <row r="45" spans="1:10" s="294" customFormat="1" ht="15" customHeight="1">
      <c r="A45" s="361" t="s">
        <v>83</v>
      </c>
      <c r="B45" s="362" t="s">
        <v>156</v>
      </c>
      <c r="C45" s="363" t="s">
        <v>79</v>
      </c>
      <c r="D45" s="341"/>
      <c r="E45" s="372"/>
      <c r="F45" s="343">
        <f t="shared" si="6"/>
        <v>0</v>
      </c>
      <c r="G45" s="342"/>
      <c r="H45" s="372"/>
      <c r="I45" s="327">
        <f t="shared" si="5"/>
        <v>0</v>
      </c>
      <c r="J45" s="328"/>
    </row>
    <row r="46" spans="1:10" s="294" customFormat="1" ht="15" customHeight="1">
      <c r="A46" s="361" t="s">
        <v>85</v>
      </c>
      <c r="B46" s="362" t="s">
        <v>158</v>
      </c>
      <c r="C46" s="367" t="s">
        <v>80</v>
      </c>
      <c r="D46" s="341"/>
      <c r="E46" s="335">
        <v>14400000</v>
      </c>
      <c r="F46" s="343">
        <f t="shared" si="6"/>
        <v>14400000</v>
      </c>
      <c r="G46" s="342"/>
      <c r="H46" s="335">
        <v>14400000</v>
      </c>
      <c r="I46" s="327">
        <f t="shared" si="5"/>
        <v>14400000</v>
      </c>
      <c r="J46" s="328"/>
    </row>
    <row r="47" spans="1:10" s="294" customFormat="1" ht="24">
      <c r="A47" s="368" t="s">
        <v>73</v>
      </c>
      <c r="B47" s="369" t="s">
        <v>160</v>
      </c>
      <c r="C47" s="363" t="s">
        <v>81</v>
      </c>
      <c r="D47" s="370">
        <v>22327665</v>
      </c>
      <c r="E47" s="332">
        <v>0</v>
      </c>
      <c r="F47" s="325">
        <f t="shared" si="6"/>
        <v>22327665</v>
      </c>
      <c r="G47" s="371">
        <v>22758102</v>
      </c>
      <c r="H47" s="332">
        <v>0</v>
      </c>
      <c r="I47" s="327">
        <f t="shared" si="5"/>
        <v>22758102</v>
      </c>
      <c r="J47" s="328"/>
    </row>
    <row r="48" spans="1:10" s="294" customFormat="1" ht="15" customHeight="1">
      <c r="A48" s="368" t="s">
        <v>76</v>
      </c>
      <c r="B48" s="369" t="s">
        <v>162</v>
      </c>
      <c r="C48" s="367" t="s">
        <v>82</v>
      </c>
      <c r="D48" s="370">
        <v>3398958</v>
      </c>
      <c r="E48" s="332">
        <v>75472973</v>
      </c>
      <c r="F48" s="325">
        <f t="shared" si="6"/>
        <v>78871931</v>
      </c>
      <c r="G48" s="371">
        <v>10297916</v>
      </c>
      <c r="H48" s="332">
        <v>177859903</v>
      </c>
      <c r="I48" s="327">
        <f t="shared" si="5"/>
        <v>188157819</v>
      </c>
      <c r="J48" s="328"/>
    </row>
    <row r="49" spans="1:10" s="294" customFormat="1" ht="15" customHeight="1">
      <c r="A49" s="368" t="s">
        <v>89</v>
      </c>
      <c r="B49" s="369" t="s">
        <v>166</v>
      </c>
      <c r="C49" s="363" t="s">
        <v>84</v>
      </c>
      <c r="D49" s="370"/>
      <c r="E49" s="332">
        <v>144131062</v>
      </c>
      <c r="F49" s="325">
        <f t="shared" si="6"/>
        <v>144131062</v>
      </c>
      <c r="G49" s="371">
        <v>710426</v>
      </c>
      <c r="H49" s="332">
        <v>132412956</v>
      </c>
      <c r="I49" s="327">
        <f t="shared" si="5"/>
        <v>133123382</v>
      </c>
      <c r="J49" s="328"/>
    </row>
    <row r="50" spans="1:10" s="294" customFormat="1" ht="15" customHeight="1">
      <c r="A50" s="368" t="s">
        <v>94</v>
      </c>
      <c r="B50" s="369" t="s">
        <v>170</v>
      </c>
      <c r="C50" s="367" t="s">
        <v>86</v>
      </c>
      <c r="D50" s="370"/>
      <c r="E50" s="332"/>
      <c r="F50" s="325">
        <f t="shared" si="6"/>
        <v>0</v>
      </c>
      <c r="G50" s="371"/>
      <c r="H50" s="332"/>
      <c r="I50" s="327">
        <f t="shared" si="5"/>
        <v>0</v>
      </c>
      <c r="J50" s="328"/>
    </row>
    <row r="51" spans="1:10" s="294" customFormat="1" ht="15" customHeight="1">
      <c r="A51" s="368" t="s">
        <v>102</v>
      </c>
      <c r="B51" s="369" t="s">
        <v>172</v>
      </c>
      <c r="C51" s="363" t="s">
        <v>88</v>
      </c>
      <c r="D51" s="370"/>
      <c r="E51" s="332">
        <v>191496</v>
      </c>
      <c r="F51" s="325">
        <f t="shared" si="6"/>
        <v>191496</v>
      </c>
      <c r="G51" s="371"/>
      <c r="H51" s="332">
        <v>160440</v>
      </c>
      <c r="I51" s="327">
        <f t="shared" si="5"/>
        <v>160440</v>
      </c>
      <c r="J51" s="328"/>
    </row>
    <row r="52" spans="1:10" s="294" customFormat="1" ht="15" customHeight="1">
      <c r="A52" s="368" t="s">
        <v>22</v>
      </c>
      <c r="B52" s="369" t="s">
        <v>177</v>
      </c>
      <c r="C52" s="367" t="s">
        <v>91</v>
      </c>
      <c r="D52" s="370">
        <v>7339327</v>
      </c>
      <c r="E52" s="332">
        <v>191866077</v>
      </c>
      <c r="F52" s="325">
        <f t="shared" si="6"/>
        <v>199205404</v>
      </c>
      <c r="G52" s="371">
        <v>11994398</v>
      </c>
      <c r="H52" s="332">
        <v>211427852</v>
      </c>
      <c r="I52" s="327">
        <f t="shared" si="5"/>
        <v>223422250</v>
      </c>
      <c r="J52" s="328"/>
    </row>
    <row r="53" spans="1:10" s="294" customFormat="1" ht="15" customHeight="1">
      <c r="A53" s="368" t="s">
        <v>115</v>
      </c>
      <c r="B53" s="369" t="s">
        <v>183</v>
      </c>
      <c r="C53" s="363" t="s">
        <v>92</v>
      </c>
      <c r="D53" s="370">
        <v>45073623</v>
      </c>
      <c r="E53" s="332">
        <v>15757916</v>
      </c>
      <c r="F53" s="325">
        <f t="shared" si="6"/>
        <v>60831539</v>
      </c>
      <c r="G53" s="371">
        <v>44952810</v>
      </c>
      <c r="H53" s="332">
        <v>11930982</v>
      </c>
      <c r="I53" s="327">
        <f t="shared" si="5"/>
        <v>56883792</v>
      </c>
      <c r="J53" s="328"/>
    </row>
    <row r="54" spans="1:10" s="294" customFormat="1" ht="15" customHeight="1">
      <c r="A54" s="368" t="s">
        <v>117</v>
      </c>
      <c r="B54" s="369" t="s">
        <v>391</v>
      </c>
      <c r="C54" s="367" t="s">
        <v>93</v>
      </c>
      <c r="D54" s="370">
        <f>SUM(D32+D39+D40+D47+D48+D49+D50+D51+D52+D53)</f>
        <v>1878564253</v>
      </c>
      <c r="E54" s="370">
        <f>SUM(E32+E39+E40+E47+E48+E49+E50+E51+E52+E53)</f>
        <v>5756538125</v>
      </c>
      <c r="F54" s="325">
        <f t="shared" si="6"/>
        <v>7635102378</v>
      </c>
      <c r="G54" s="371">
        <f>SUM(G32+G39+G40+G47+G48+G49+G50+G51+G52+G53)</f>
        <v>1980962851</v>
      </c>
      <c r="H54" s="370">
        <f>SUM(H32+H39+H40+H47+H48+H49+H50+H51+H52+H53)</f>
        <v>6114554158</v>
      </c>
      <c r="I54" s="327">
        <f t="shared" si="5"/>
        <v>8095517009</v>
      </c>
      <c r="J54" s="328"/>
    </row>
    <row r="55" spans="1:10" s="294" customFormat="1" ht="15" customHeight="1">
      <c r="A55" s="368" t="s">
        <v>188</v>
      </c>
      <c r="B55" s="369" t="s">
        <v>118</v>
      </c>
      <c r="C55" s="363" t="s">
        <v>96</v>
      </c>
      <c r="D55" s="370">
        <v>0</v>
      </c>
      <c r="E55" s="332">
        <v>662610907</v>
      </c>
      <c r="F55" s="325">
        <f t="shared" si="6"/>
        <v>662610907</v>
      </c>
      <c r="G55" s="371">
        <v>0</v>
      </c>
      <c r="H55" s="332">
        <v>651662419</v>
      </c>
      <c r="I55" s="327">
        <f t="shared" si="5"/>
        <v>651662419</v>
      </c>
      <c r="J55" s="328"/>
    </row>
    <row r="56" spans="1:10" s="294" customFormat="1" ht="15" customHeight="1">
      <c r="A56" s="373"/>
      <c r="B56" s="374" t="s">
        <v>413</v>
      </c>
      <c r="C56" s="375"/>
      <c r="D56" s="376"/>
      <c r="E56" s="377"/>
      <c r="F56" s="325">
        <f t="shared" si="6"/>
        <v>0</v>
      </c>
      <c r="G56" s="378"/>
      <c r="H56" s="379"/>
      <c r="I56" s="327">
        <f t="shared" si="5"/>
        <v>0</v>
      </c>
      <c r="J56" s="328"/>
    </row>
    <row r="57" spans="1:10" s="294" customFormat="1" ht="15" customHeight="1">
      <c r="A57" s="380"/>
      <c r="B57" s="374" t="s">
        <v>422</v>
      </c>
      <c r="C57" s="380"/>
      <c r="D57" s="376"/>
      <c r="E57" s="377"/>
      <c r="F57" s="325">
        <f t="shared" si="6"/>
        <v>0</v>
      </c>
      <c r="G57" s="378"/>
      <c r="H57" s="379"/>
      <c r="I57" s="327">
        <f t="shared" si="5"/>
        <v>0</v>
      </c>
      <c r="J57" s="328"/>
    </row>
    <row r="58" spans="1:10" s="294" customFormat="1" ht="15" customHeight="1">
      <c r="A58" s="380"/>
      <c r="B58" s="381" t="s">
        <v>415</v>
      </c>
      <c r="C58" s="382" t="s">
        <v>97</v>
      </c>
      <c r="D58" s="378"/>
      <c r="E58" s="379"/>
      <c r="F58" s="377"/>
      <c r="G58" s="383"/>
      <c r="H58" s="379"/>
      <c r="I58" s="384"/>
      <c r="J58" s="328"/>
    </row>
    <row r="59" spans="1:10" s="294" customFormat="1" ht="12">
      <c r="A59" s="385"/>
      <c r="B59" s="386" t="s">
        <v>414</v>
      </c>
      <c r="C59" s="387" t="s">
        <v>41</v>
      </c>
      <c r="D59" s="388"/>
      <c r="E59" s="389"/>
      <c r="F59" s="390"/>
      <c r="G59" s="391"/>
      <c r="H59" s="389"/>
      <c r="I59" s="392"/>
      <c r="J59" s="328"/>
    </row>
    <row r="60" spans="1:9" s="294" customFormat="1" ht="12">
      <c r="A60" s="393"/>
      <c r="B60" s="394"/>
      <c r="C60" s="394"/>
      <c r="D60" s="395"/>
      <c r="E60" s="395"/>
      <c r="F60" s="396"/>
      <c r="G60" s="395"/>
      <c r="H60" s="395"/>
      <c r="I60" s="396"/>
    </row>
    <row r="61" spans="1:4" ht="12">
      <c r="A61" s="188"/>
      <c r="B61" s="62"/>
      <c r="C61" s="62"/>
      <c r="D61" s="62"/>
    </row>
  </sheetData>
  <sheetProtection password="CA15" sheet="1" objects="1" scenarios="1"/>
  <mergeCells count="11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</mergeCells>
  <printOptions/>
  <pageMargins left="0.22" right="0.3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4" sqref="A4:IV39"/>
    </sheetView>
  </sheetViews>
  <sheetFormatPr defaultColWidth="9.140625" defaultRowHeight="12.75"/>
  <cols>
    <col min="1" max="1" width="7.00390625" style="0" customWidth="1"/>
    <col min="2" max="2" width="57.8515625" style="0" customWidth="1"/>
    <col min="3" max="3" width="12.00390625" style="0" customWidth="1"/>
    <col min="4" max="9" width="12.28125" style="0" customWidth="1"/>
  </cols>
  <sheetData>
    <row r="1" spans="1:10" ht="12.75">
      <c r="A1" s="270" t="s">
        <v>425</v>
      </c>
      <c r="B1" s="270"/>
      <c r="C1" s="270"/>
      <c r="D1" s="270"/>
      <c r="E1" s="270"/>
      <c r="F1" s="270"/>
      <c r="G1" s="270"/>
      <c r="H1" s="270"/>
      <c r="I1" s="270"/>
      <c r="J1" s="58"/>
    </row>
    <row r="2" spans="1:10" ht="12.75">
      <c r="A2" s="177"/>
      <c r="B2" s="182" t="s">
        <v>426</v>
      </c>
      <c r="C2" s="183" t="s">
        <v>455</v>
      </c>
      <c r="D2" s="177" t="s">
        <v>358</v>
      </c>
      <c r="E2" s="183" t="s">
        <v>454</v>
      </c>
      <c r="F2" s="177"/>
      <c r="G2" s="177"/>
      <c r="H2" s="177"/>
      <c r="I2" s="177"/>
      <c r="J2" s="58"/>
    </row>
    <row r="3" spans="1:10" ht="12.75">
      <c r="A3" s="59"/>
      <c r="B3" s="59"/>
      <c r="C3" s="59"/>
      <c r="D3" s="269"/>
      <c r="E3" s="269"/>
      <c r="F3" s="269"/>
      <c r="G3" s="269"/>
      <c r="H3" s="269"/>
      <c r="I3" s="269"/>
      <c r="J3" s="60"/>
    </row>
    <row r="4" spans="1:10" s="405" customFormat="1" ht="12.75">
      <c r="A4" s="397" t="s">
        <v>0</v>
      </c>
      <c r="B4" s="398" t="s">
        <v>1</v>
      </c>
      <c r="C4" s="397" t="s">
        <v>194</v>
      </c>
      <c r="D4" s="399" t="s">
        <v>199</v>
      </c>
      <c r="E4" s="399"/>
      <c r="F4" s="400"/>
      <c r="G4" s="401" t="s">
        <v>200</v>
      </c>
      <c r="H4" s="402"/>
      <c r="I4" s="403"/>
      <c r="J4" s="404"/>
    </row>
    <row r="5" spans="1:10" s="405" customFormat="1" ht="12.75">
      <c r="A5" s="406"/>
      <c r="B5" s="407"/>
      <c r="C5" s="406"/>
      <c r="D5" s="408" t="s">
        <v>2</v>
      </c>
      <c r="E5" s="409" t="s">
        <v>201</v>
      </c>
      <c r="F5" s="410" t="s">
        <v>4</v>
      </c>
      <c r="G5" s="408" t="s">
        <v>2</v>
      </c>
      <c r="H5" s="409" t="s">
        <v>201</v>
      </c>
      <c r="I5" s="410" t="s">
        <v>4</v>
      </c>
      <c r="J5" s="404"/>
    </row>
    <row r="6" spans="1:10" s="405" customFormat="1" ht="12.75">
      <c r="A6" s="411" t="s">
        <v>22</v>
      </c>
      <c r="B6" s="412" t="s">
        <v>202</v>
      </c>
      <c r="C6" s="413" t="s">
        <v>98</v>
      </c>
      <c r="D6" s="414">
        <v>81932914</v>
      </c>
      <c r="E6" s="415">
        <v>621911589</v>
      </c>
      <c r="F6" s="416">
        <f>SUM(D6+E6)</f>
        <v>703844503</v>
      </c>
      <c r="G6" s="414">
        <v>82658588</v>
      </c>
      <c r="H6" s="415">
        <v>571022013</v>
      </c>
      <c r="I6" s="416">
        <f aca="true" t="shared" si="0" ref="I6:I39">SUM(G6+H6)</f>
        <v>653680601</v>
      </c>
      <c r="J6" s="404"/>
    </row>
    <row r="7" spans="1:10" s="405" customFormat="1" ht="12.75">
      <c r="A7" s="417" t="s">
        <v>25</v>
      </c>
      <c r="B7" s="418" t="s">
        <v>392</v>
      </c>
      <c r="C7" s="419" t="s">
        <v>99</v>
      </c>
      <c r="D7" s="420">
        <f>SUM(D8+D9+D10+D11+D12+D13+D14)</f>
        <v>27383051</v>
      </c>
      <c r="E7" s="421">
        <f>SUM(E8+E9+E10+E11+E12+E13+E14)</f>
        <v>79342660</v>
      </c>
      <c r="F7" s="422">
        <f aca="true" t="shared" si="1" ref="F7:F39">SUM(D7+E7)</f>
        <v>106725711</v>
      </c>
      <c r="G7" s="423">
        <f>SUM(G8+G9+G10+G11+G12+G13+G14)</f>
        <v>26816501</v>
      </c>
      <c r="H7" s="420">
        <f>SUM(H8+H9+H10+H11+H12+H13+H14)</f>
        <v>36227794</v>
      </c>
      <c r="I7" s="422">
        <f t="shared" si="0"/>
        <v>63044295</v>
      </c>
      <c r="J7" s="404"/>
    </row>
    <row r="8" spans="1:10" s="405" customFormat="1" ht="24">
      <c r="A8" s="424" t="s">
        <v>9</v>
      </c>
      <c r="B8" s="425" t="s">
        <v>203</v>
      </c>
      <c r="C8" s="413" t="s">
        <v>100</v>
      </c>
      <c r="D8" s="426"/>
      <c r="E8" s="427">
        <v>39195812</v>
      </c>
      <c r="F8" s="428">
        <f t="shared" si="1"/>
        <v>39195812</v>
      </c>
      <c r="G8" s="426"/>
      <c r="H8" s="427">
        <v>965057</v>
      </c>
      <c r="I8" s="428">
        <f t="shared" si="0"/>
        <v>965057</v>
      </c>
      <c r="J8" s="404"/>
    </row>
    <row r="9" spans="1:10" s="405" customFormat="1" ht="12.75">
      <c r="A9" s="424" t="s">
        <v>11</v>
      </c>
      <c r="B9" s="425" t="s">
        <v>204</v>
      </c>
      <c r="C9" s="419" t="s">
        <v>101</v>
      </c>
      <c r="D9" s="426"/>
      <c r="E9" s="427">
        <v>2607809</v>
      </c>
      <c r="F9" s="428">
        <f t="shared" si="1"/>
        <v>2607809</v>
      </c>
      <c r="G9" s="426"/>
      <c r="H9" s="427">
        <v>1597288</v>
      </c>
      <c r="I9" s="428">
        <f t="shared" si="0"/>
        <v>1597288</v>
      </c>
      <c r="J9" s="429"/>
    </row>
    <row r="10" spans="1:10" s="405" customFormat="1" ht="12.75">
      <c r="A10" s="424" t="s">
        <v>18</v>
      </c>
      <c r="B10" s="425" t="s">
        <v>205</v>
      </c>
      <c r="C10" s="413" t="s">
        <v>51</v>
      </c>
      <c r="D10" s="426">
        <v>26895689</v>
      </c>
      <c r="E10" s="427">
        <v>34921029</v>
      </c>
      <c r="F10" s="428">
        <f t="shared" si="1"/>
        <v>61816718</v>
      </c>
      <c r="G10" s="426">
        <v>24470952</v>
      </c>
      <c r="H10" s="427">
        <v>29337576</v>
      </c>
      <c r="I10" s="428">
        <f t="shared" si="0"/>
        <v>53808528</v>
      </c>
      <c r="J10" s="404"/>
    </row>
    <row r="11" spans="1:10" s="405" customFormat="1" ht="24">
      <c r="A11" s="424" t="s">
        <v>66</v>
      </c>
      <c r="B11" s="425" t="s">
        <v>206</v>
      </c>
      <c r="C11" s="419" t="s">
        <v>46</v>
      </c>
      <c r="D11" s="426">
        <v>147604</v>
      </c>
      <c r="E11" s="427">
        <v>-46599</v>
      </c>
      <c r="F11" s="428">
        <f t="shared" si="1"/>
        <v>101005</v>
      </c>
      <c r="G11" s="426">
        <v>1289133</v>
      </c>
      <c r="H11" s="427">
        <v>1404946</v>
      </c>
      <c r="I11" s="428">
        <f t="shared" si="0"/>
        <v>2694079</v>
      </c>
      <c r="J11" s="404"/>
    </row>
    <row r="12" spans="1:10" s="405" customFormat="1" ht="12.75">
      <c r="A12" s="424" t="s">
        <v>83</v>
      </c>
      <c r="B12" s="425" t="s">
        <v>207</v>
      </c>
      <c r="C12" s="413" t="s">
        <v>103</v>
      </c>
      <c r="D12" s="426">
        <v>336868</v>
      </c>
      <c r="E12" s="427">
        <v>1408263</v>
      </c>
      <c r="F12" s="428">
        <f t="shared" si="1"/>
        <v>1745131</v>
      </c>
      <c r="G12" s="426">
        <v>1053559</v>
      </c>
      <c r="H12" s="427">
        <v>709949</v>
      </c>
      <c r="I12" s="428">
        <f t="shared" si="0"/>
        <v>1763508</v>
      </c>
      <c r="J12" s="429"/>
    </row>
    <row r="13" spans="1:10" s="405" customFormat="1" ht="12.75">
      <c r="A13" s="424" t="s">
        <v>85</v>
      </c>
      <c r="B13" s="425" t="s">
        <v>208</v>
      </c>
      <c r="C13" s="419" t="s">
        <v>105</v>
      </c>
      <c r="D13" s="426"/>
      <c r="E13" s="427"/>
      <c r="F13" s="428">
        <f t="shared" si="1"/>
        <v>0</v>
      </c>
      <c r="G13" s="426"/>
      <c r="H13" s="427"/>
      <c r="I13" s="428">
        <f t="shared" si="0"/>
        <v>0</v>
      </c>
      <c r="J13" s="404"/>
    </row>
    <row r="14" spans="1:10" s="405" customFormat="1" ht="12.75">
      <c r="A14" s="424" t="s">
        <v>87</v>
      </c>
      <c r="B14" s="425" t="s">
        <v>209</v>
      </c>
      <c r="C14" s="413" t="s">
        <v>106</v>
      </c>
      <c r="D14" s="426">
        <v>2890</v>
      </c>
      <c r="E14" s="427">
        <v>1256346</v>
      </c>
      <c r="F14" s="428">
        <f t="shared" si="1"/>
        <v>1259236</v>
      </c>
      <c r="G14" s="426">
        <v>2857</v>
      </c>
      <c r="H14" s="427">
        <v>2212978</v>
      </c>
      <c r="I14" s="428">
        <f t="shared" si="0"/>
        <v>2215835</v>
      </c>
      <c r="J14" s="404"/>
    </row>
    <row r="15" spans="1:10" s="405" customFormat="1" ht="12.75">
      <c r="A15" s="417" t="s">
        <v>34</v>
      </c>
      <c r="B15" s="418" t="s">
        <v>210</v>
      </c>
      <c r="C15" s="419" t="s">
        <v>107</v>
      </c>
      <c r="D15" s="420">
        <v>6893</v>
      </c>
      <c r="E15" s="421">
        <v>5820666</v>
      </c>
      <c r="F15" s="422">
        <f t="shared" si="1"/>
        <v>5827559</v>
      </c>
      <c r="G15" s="420">
        <v>13436</v>
      </c>
      <c r="H15" s="421">
        <v>4669850</v>
      </c>
      <c r="I15" s="422">
        <f t="shared" si="0"/>
        <v>4683286</v>
      </c>
      <c r="J15" s="404"/>
    </row>
    <row r="16" spans="1:10" s="405" customFormat="1" ht="12.75">
      <c r="A16" s="417" t="s">
        <v>70</v>
      </c>
      <c r="B16" s="418" t="s">
        <v>211</v>
      </c>
      <c r="C16" s="413" t="s">
        <v>108</v>
      </c>
      <c r="D16" s="420">
        <v>25493</v>
      </c>
      <c r="E16" s="421">
        <v>23444839</v>
      </c>
      <c r="F16" s="422">
        <f t="shared" si="1"/>
        <v>23470332</v>
      </c>
      <c r="G16" s="420">
        <v>636772</v>
      </c>
      <c r="H16" s="421">
        <v>7933751</v>
      </c>
      <c r="I16" s="422">
        <f t="shared" si="0"/>
        <v>8570523</v>
      </c>
      <c r="J16" s="404"/>
    </row>
    <row r="17" spans="1:10" s="405" customFormat="1" ht="12.75">
      <c r="A17" s="417" t="s">
        <v>212</v>
      </c>
      <c r="B17" s="418" t="s">
        <v>213</v>
      </c>
      <c r="C17" s="419" t="s">
        <v>110</v>
      </c>
      <c r="D17" s="420">
        <v>21169</v>
      </c>
      <c r="E17" s="421">
        <v>8339178</v>
      </c>
      <c r="F17" s="422">
        <f t="shared" si="1"/>
        <v>8360347</v>
      </c>
      <c r="G17" s="420">
        <v>129063</v>
      </c>
      <c r="H17" s="421">
        <v>10719267</v>
      </c>
      <c r="I17" s="422">
        <f t="shared" si="0"/>
        <v>10848330</v>
      </c>
      <c r="J17" s="404"/>
    </row>
    <row r="18" spans="1:10" s="405" customFormat="1" ht="12.75">
      <c r="A18" s="417" t="s">
        <v>214</v>
      </c>
      <c r="B18" s="418" t="s">
        <v>215</v>
      </c>
      <c r="C18" s="413" t="s">
        <v>112</v>
      </c>
      <c r="D18" s="420">
        <v>-35562427</v>
      </c>
      <c r="E18" s="421">
        <v>-411396090</v>
      </c>
      <c r="F18" s="422">
        <f t="shared" si="1"/>
        <v>-446958517</v>
      </c>
      <c r="G18" s="420">
        <v>-42072815</v>
      </c>
      <c r="H18" s="421">
        <v>-347480948</v>
      </c>
      <c r="I18" s="422">
        <f t="shared" si="0"/>
        <v>-389553763</v>
      </c>
      <c r="J18" s="404"/>
    </row>
    <row r="19" spans="1:10" s="405" customFormat="1" ht="12.75">
      <c r="A19" s="417" t="s">
        <v>216</v>
      </c>
      <c r="B19" s="418" t="s">
        <v>217</v>
      </c>
      <c r="C19" s="419" t="s">
        <v>114</v>
      </c>
      <c r="D19" s="420">
        <v>-35726495</v>
      </c>
      <c r="E19" s="421"/>
      <c r="F19" s="422">
        <f t="shared" si="1"/>
        <v>-35726495</v>
      </c>
      <c r="G19" s="420">
        <v>-42971920</v>
      </c>
      <c r="H19" s="421"/>
      <c r="I19" s="422">
        <f t="shared" si="0"/>
        <v>-42971920</v>
      </c>
      <c r="J19" s="404"/>
    </row>
    <row r="20" spans="1:10" s="405" customFormat="1" ht="24">
      <c r="A20" s="417" t="s">
        <v>218</v>
      </c>
      <c r="B20" s="418" t="s">
        <v>219</v>
      </c>
      <c r="C20" s="413" t="s">
        <v>62</v>
      </c>
      <c r="D20" s="420">
        <v>-615638</v>
      </c>
      <c r="E20" s="421"/>
      <c r="F20" s="422">
        <f t="shared" si="1"/>
        <v>-615638</v>
      </c>
      <c r="G20" s="420">
        <v>786575</v>
      </c>
      <c r="H20" s="421"/>
      <c r="I20" s="422">
        <f t="shared" si="0"/>
        <v>786575</v>
      </c>
      <c r="J20" s="404"/>
    </row>
    <row r="21" spans="1:10" s="405" customFormat="1" ht="12.75">
      <c r="A21" s="417" t="s">
        <v>220</v>
      </c>
      <c r="B21" s="418" t="s">
        <v>221</v>
      </c>
      <c r="C21" s="419" t="s">
        <v>57</v>
      </c>
      <c r="D21" s="420"/>
      <c r="E21" s="421"/>
      <c r="F21" s="422">
        <f t="shared" si="1"/>
        <v>0</v>
      </c>
      <c r="G21" s="420"/>
      <c r="H21" s="421"/>
      <c r="I21" s="422">
        <f t="shared" si="0"/>
        <v>0</v>
      </c>
      <c r="J21" s="404"/>
    </row>
    <row r="22" spans="1:10" s="405" customFormat="1" ht="12.75">
      <c r="A22" s="417" t="s">
        <v>222</v>
      </c>
      <c r="B22" s="418" t="s">
        <v>223</v>
      </c>
      <c r="C22" s="413" t="s">
        <v>60</v>
      </c>
      <c r="D22" s="420">
        <v>-32503907</v>
      </c>
      <c r="E22" s="421">
        <v>-259840019</v>
      </c>
      <c r="F22" s="422">
        <f t="shared" si="1"/>
        <v>-292343926</v>
      </c>
      <c r="G22" s="420">
        <v>-27082367</v>
      </c>
      <c r="H22" s="421">
        <v>-205111255</v>
      </c>
      <c r="I22" s="422">
        <f t="shared" si="0"/>
        <v>-232193622</v>
      </c>
      <c r="J22" s="404"/>
    </row>
    <row r="23" spans="1:10" s="405" customFormat="1" ht="12.75">
      <c r="A23" s="417" t="s">
        <v>224</v>
      </c>
      <c r="B23" s="418" t="s">
        <v>393</v>
      </c>
      <c r="C23" s="419" t="s">
        <v>116</v>
      </c>
      <c r="D23" s="430">
        <f>SUM(D24+D25+D26+D27+D28+D29)</f>
        <v>-844155</v>
      </c>
      <c r="E23" s="420">
        <f>SUM(E24+E25+E26+E27+E28+E29)</f>
        <v>-5926693</v>
      </c>
      <c r="F23" s="431">
        <f t="shared" si="1"/>
        <v>-6770848</v>
      </c>
      <c r="G23" s="420">
        <f>SUM(G24+G25+G26+G27+G28+G29)</f>
        <v>2275070</v>
      </c>
      <c r="H23" s="421">
        <f>SUM(H24+H25+H26+H27+H28+H29)</f>
        <v>-10183735</v>
      </c>
      <c r="I23" s="431">
        <f t="shared" si="0"/>
        <v>-7908665</v>
      </c>
      <c r="J23" s="404"/>
    </row>
    <row r="24" spans="1:10" s="405" customFormat="1" ht="24">
      <c r="A24" s="424" t="s">
        <v>9</v>
      </c>
      <c r="B24" s="425" t="s">
        <v>225</v>
      </c>
      <c r="C24" s="413" t="s">
        <v>119</v>
      </c>
      <c r="D24" s="426"/>
      <c r="E24" s="427"/>
      <c r="F24" s="428">
        <f t="shared" si="1"/>
        <v>0</v>
      </c>
      <c r="G24" s="426"/>
      <c r="H24" s="427"/>
      <c r="I24" s="428">
        <f t="shared" si="0"/>
        <v>0</v>
      </c>
      <c r="J24" s="404"/>
    </row>
    <row r="25" spans="1:10" s="405" customFormat="1" ht="12.75">
      <c r="A25" s="424" t="s">
        <v>11</v>
      </c>
      <c r="B25" s="425" t="s">
        <v>226</v>
      </c>
      <c r="C25" s="419" t="s">
        <v>64</v>
      </c>
      <c r="D25" s="426"/>
      <c r="E25" s="427">
        <v>-226957</v>
      </c>
      <c r="F25" s="428">
        <f t="shared" si="1"/>
        <v>-226957</v>
      </c>
      <c r="G25" s="426"/>
      <c r="H25" s="427">
        <v>-33</v>
      </c>
      <c r="I25" s="428">
        <f t="shared" si="0"/>
        <v>-33</v>
      </c>
      <c r="J25" s="404"/>
    </row>
    <row r="26" spans="1:10" s="405" customFormat="1" ht="12.75">
      <c r="A26" s="424" t="s">
        <v>18</v>
      </c>
      <c r="B26" s="425" t="s">
        <v>227</v>
      </c>
      <c r="C26" s="413" t="s">
        <v>69</v>
      </c>
      <c r="D26" s="426">
        <v>-192438</v>
      </c>
      <c r="E26" s="427">
        <v>-49202</v>
      </c>
      <c r="F26" s="428">
        <f t="shared" si="1"/>
        <v>-241640</v>
      </c>
      <c r="G26" s="426">
        <v>-21243</v>
      </c>
      <c r="H26" s="427">
        <v>1302863</v>
      </c>
      <c r="I26" s="428">
        <f t="shared" si="0"/>
        <v>1281620</v>
      </c>
      <c r="J26" s="404"/>
    </row>
    <row r="27" spans="1:10" s="405" customFormat="1" ht="12.75">
      <c r="A27" s="424" t="s">
        <v>66</v>
      </c>
      <c r="B27" s="425" t="s">
        <v>228</v>
      </c>
      <c r="C27" s="419" t="s">
        <v>122</v>
      </c>
      <c r="D27" s="426"/>
      <c r="E27" s="427"/>
      <c r="F27" s="428">
        <f t="shared" si="1"/>
        <v>0</v>
      </c>
      <c r="G27" s="426">
        <v>-9943597</v>
      </c>
      <c r="H27" s="427">
        <v>-6073497</v>
      </c>
      <c r="I27" s="428">
        <f t="shared" si="0"/>
        <v>-16017094</v>
      </c>
      <c r="J27" s="404"/>
    </row>
    <row r="28" spans="1:10" s="405" customFormat="1" ht="12.75">
      <c r="A28" s="424" t="s">
        <v>83</v>
      </c>
      <c r="B28" s="425" t="s">
        <v>229</v>
      </c>
      <c r="C28" s="413" t="s">
        <v>124</v>
      </c>
      <c r="D28" s="426">
        <v>-509857</v>
      </c>
      <c r="E28" s="427">
        <v>-1251551</v>
      </c>
      <c r="F28" s="428">
        <f t="shared" si="1"/>
        <v>-1761408</v>
      </c>
      <c r="G28" s="426">
        <v>12397268</v>
      </c>
      <c r="H28" s="427">
        <v>6710474</v>
      </c>
      <c r="I28" s="428">
        <f t="shared" si="0"/>
        <v>19107742</v>
      </c>
      <c r="J28" s="404"/>
    </row>
    <row r="29" spans="1:10" s="405" customFormat="1" ht="12.75">
      <c r="A29" s="424" t="s">
        <v>85</v>
      </c>
      <c r="B29" s="425" t="s">
        <v>230</v>
      </c>
      <c r="C29" s="419" t="s">
        <v>126</v>
      </c>
      <c r="D29" s="426">
        <v>-141860</v>
      </c>
      <c r="E29" s="427">
        <v>-4398983</v>
      </c>
      <c r="F29" s="428">
        <f t="shared" si="1"/>
        <v>-4540843</v>
      </c>
      <c r="G29" s="426">
        <v>-157358</v>
      </c>
      <c r="H29" s="427">
        <v>-12123542</v>
      </c>
      <c r="I29" s="428">
        <f t="shared" si="0"/>
        <v>-12280900</v>
      </c>
      <c r="J29" s="404"/>
    </row>
    <row r="30" spans="1:10" s="405" customFormat="1" ht="12.75">
      <c r="A30" s="417" t="s">
        <v>231</v>
      </c>
      <c r="B30" s="418" t="s">
        <v>232</v>
      </c>
      <c r="C30" s="413" t="s">
        <v>128</v>
      </c>
      <c r="D30" s="420">
        <v>-56851</v>
      </c>
      <c r="E30" s="421">
        <v>-19642994</v>
      </c>
      <c r="F30" s="422">
        <f t="shared" si="1"/>
        <v>-19699845</v>
      </c>
      <c r="G30" s="420">
        <v>-90614</v>
      </c>
      <c r="H30" s="421">
        <v>-17861096</v>
      </c>
      <c r="I30" s="422">
        <f t="shared" si="0"/>
        <v>-17951710</v>
      </c>
      <c r="J30" s="404"/>
    </row>
    <row r="31" spans="1:10" s="405" customFormat="1" ht="12.75">
      <c r="A31" s="417" t="s">
        <v>233</v>
      </c>
      <c r="B31" s="418" t="s">
        <v>234</v>
      </c>
      <c r="C31" s="419" t="s">
        <v>129</v>
      </c>
      <c r="D31" s="420"/>
      <c r="E31" s="421">
        <v>-62861</v>
      </c>
      <c r="F31" s="422">
        <f t="shared" si="1"/>
        <v>-62861</v>
      </c>
      <c r="G31" s="420"/>
      <c r="H31" s="421">
        <v>-35472175</v>
      </c>
      <c r="I31" s="422">
        <f t="shared" si="0"/>
        <v>-35472175</v>
      </c>
      <c r="J31" s="404"/>
    </row>
    <row r="32" spans="1:10" s="405" customFormat="1" ht="12.75">
      <c r="A32" s="417" t="s">
        <v>235</v>
      </c>
      <c r="B32" s="418" t="s">
        <v>236</v>
      </c>
      <c r="C32" s="413" t="s">
        <v>130</v>
      </c>
      <c r="D32" s="420">
        <f>SUM(D6+D7+D15+D17+D16+D18+D19+D20+D22+D23++D30)</f>
        <v>4060047</v>
      </c>
      <c r="E32" s="421">
        <f>SUM(E6+E7+E15+E17+E16+E18+E19+E20+E22+E23++E30+E31)</f>
        <v>41990275</v>
      </c>
      <c r="F32" s="422">
        <f t="shared" si="1"/>
        <v>46050322</v>
      </c>
      <c r="G32" s="420">
        <f>SUM(G6+G7+G15+G17+G16+G18+G19+G20+G22+G23++G30)</f>
        <v>1098289</v>
      </c>
      <c r="H32" s="421">
        <f>SUM(H6+H7+H15+H17+H16+H18+H19+H20+H22+H23++H30+H31)</f>
        <v>14463466</v>
      </c>
      <c r="I32" s="422">
        <f t="shared" si="0"/>
        <v>15561755</v>
      </c>
      <c r="J32" s="404"/>
    </row>
    <row r="33" spans="1:10" s="405" customFormat="1" ht="12.75">
      <c r="A33" s="432" t="s">
        <v>237</v>
      </c>
      <c r="B33" s="433" t="s">
        <v>238</v>
      </c>
      <c r="C33" s="434" t="s">
        <v>132</v>
      </c>
      <c r="D33" s="435">
        <v>-812010</v>
      </c>
      <c r="E33" s="436">
        <v>-8398055</v>
      </c>
      <c r="F33" s="437">
        <f t="shared" si="1"/>
        <v>-9210065</v>
      </c>
      <c r="G33" s="435">
        <v>-219658</v>
      </c>
      <c r="H33" s="436">
        <v>-2892693</v>
      </c>
      <c r="I33" s="437">
        <f t="shared" si="0"/>
        <v>-3112351</v>
      </c>
      <c r="J33" s="404"/>
    </row>
    <row r="34" spans="1:10" s="405" customFormat="1" ht="24">
      <c r="A34" s="438" t="s">
        <v>239</v>
      </c>
      <c r="B34" s="439" t="s">
        <v>241</v>
      </c>
      <c r="C34" s="440" t="s">
        <v>134</v>
      </c>
      <c r="D34" s="441">
        <f>SUM(D32+D33)</f>
        <v>3248037</v>
      </c>
      <c r="E34" s="441">
        <f>SUM(E32+E33)</f>
        <v>33592220</v>
      </c>
      <c r="F34" s="442">
        <f t="shared" si="1"/>
        <v>36840257</v>
      </c>
      <c r="G34" s="441">
        <f>SUM(G32+G33)</f>
        <v>878631</v>
      </c>
      <c r="H34" s="443">
        <f>SUM(H32+H33)</f>
        <v>11570773</v>
      </c>
      <c r="I34" s="442">
        <f t="shared" si="0"/>
        <v>12449404</v>
      </c>
      <c r="J34" s="404"/>
    </row>
    <row r="35" spans="1:10" s="405" customFormat="1" ht="12.75">
      <c r="A35" s="444"/>
      <c r="B35" s="445" t="s">
        <v>421</v>
      </c>
      <c r="C35" s="446"/>
      <c r="D35" s="445"/>
      <c r="E35" s="447"/>
      <c r="F35" s="448">
        <f t="shared" si="1"/>
        <v>0</v>
      </c>
      <c r="G35" s="449"/>
      <c r="H35" s="450"/>
      <c r="I35" s="448">
        <f t="shared" si="0"/>
        <v>0</v>
      </c>
      <c r="J35" s="451"/>
    </row>
    <row r="36" spans="1:10" s="405" customFormat="1" ht="12.75">
      <c r="A36" s="452"/>
      <c r="B36" s="453" t="s">
        <v>416</v>
      </c>
      <c r="C36" s="454" t="s">
        <v>135</v>
      </c>
      <c r="D36" s="455"/>
      <c r="E36" s="456"/>
      <c r="F36" s="457">
        <f t="shared" si="1"/>
        <v>0</v>
      </c>
      <c r="G36" s="458"/>
      <c r="H36" s="459"/>
      <c r="I36" s="460">
        <f t="shared" si="0"/>
        <v>0</v>
      </c>
      <c r="J36" s="451"/>
    </row>
    <row r="37" spans="1:10" s="405" customFormat="1" ht="12.75">
      <c r="A37" s="461"/>
      <c r="B37" s="462" t="s">
        <v>417</v>
      </c>
      <c r="C37" s="463" t="s">
        <v>136</v>
      </c>
      <c r="D37" s="462"/>
      <c r="E37" s="464"/>
      <c r="F37" s="465">
        <f t="shared" si="1"/>
        <v>0</v>
      </c>
      <c r="G37" s="466"/>
      <c r="H37" s="467"/>
      <c r="I37" s="465">
        <f t="shared" si="0"/>
        <v>0</v>
      </c>
      <c r="J37" s="451"/>
    </row>
    <row r="38" spans="1:10" s="405" customFormat="1" ht="12.75">
      <c r="A38" s="461"/>
      <c r="B38" s="462" t="s">
        <v>418</v>
      </c>
      <c r="C38" s="463" t="s">
        <v>137</v>
      </c>
      <c r="D38" s="462"/>
      <c r="E38" s="464"/>
      <c r="F38" s="465">
        <f t="shared" si="1"/>
        <v>0</v>
      </c>
      <c r="G38" s="466"/>
      <c r="H38" s="468"/>
      <c r="I38" s="469">
        <f t="shared" si="0"/>
        <v>0</v>
      </c>
      <c r="J38" s="451"/>
    </row>
    <row r="39" spans="1:10" s="405" customFormat="1" ht="12.75">
      <c r="A39" s="470"/>
      <c r="B39" s="471" t="s">
        <v>419</v>
      </c>
      <c r="C39" s="472" t="s">
        <v>139</v>
      </c>
      <c r="D39" s="471"/>
      <c r="E39" s="473"/>
      <c r="F39" s="474">
        <f t="shared" si="1"/>
        <v>0</v>
      </c>
      <c r="G39" s="475"/>
      <c r="H39" s="476"/>
      <c r="I39" s="477">
        <f t="shared" si="0"/>
        <v>0</v>
      </c>
      <c r="J39" s="451"/>
    </row>
    <row r="40" spans="1:10" ht="12.75">
      <c r="A40" s="179"/>
      <c r="B40" s="179"/>
      <c r="C40" s="179"/>
      <c r="D40" s="179"/>
      <c r="E40" s="179"/>
      <c r="F40" s="179"/>
      <c r="G40" s="179"/>
      <c r="H40" s="179"/>
      <c r="I40" s="179"/>
      <c r="J40" s="61"/>
    </row>
    <row r="41" spans="1:10" ht="13.5" customHeight="1">
      <c r="A41" s="62"/>
      <c r="B41" s="62" t="s">
        <v>420</v>
      </c>
      <c r="C41" s="62"/>
      <c r="D41" s="62"/>
      <c r="E41" s="62"/>
      <c r="F41" s="62"/>
      <c r="G41" s="62"/>
      <c r="H41" s="62"/>
      <c r="I41" s="62"/>
      <c r="J41" s="61"/>
    </row>
    <row r="42" ht="13.5" customHeight="1">
      <c r="I42" s="186"/>
    </row>
    <row r="43" ht="12.75" customHeight="1">
      <c r="I43" s="186"/>
    </row>
    <row r="44" ht="12.75" customHeight="1">
      <c r="I44" s="186"/>
    </row>
    <row r="45" ht="12" customHeight="1">
      <c r="I45" s="186"/>
    </row>
  </sheetData>
  <sheetProtection password="CA15" sheet="1" objects="1" scenarios="1"/>
  <mergeCells count="7">
    <mergeCell ref="A1:I1"/>
    <mergeCell ref="D3:I3"/>
    <mergeCell ref="A4:A5"/>
    <mergeCell ref="B4:B5"/>
    <mergeCell ref="C4:C5"/>
    <mergeCell ref="D4:F4"/>
    <mergeCell ref="G4:I4"/>
  </mergeCells>
  <printOptions/>
  <pageMargins left="0.29" right="0.28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D4" sqref="A4:IV40"/>
    </sheetView>
  </sheetViews>
  <sheetFormatPr defaultColWidth="9.140625" defaultRowHeight="12.75"/>
  <cols>
    <col min="1" max="1" width="7.00390625" style="62" customWidth="1"/>
    <col min="2" max="2" width="57.8515625" style="62" customWidth="1"/>
    <col min="3" max="3" width="12.00390625" style="62" customWidth="1"/>
    <col min="4" max="4" width="12.28125" style="62" customWidth="1"/>
    <col min="5" max="6" width="12.7109375" style="62" customWidth="1"/>
    <col min="7" max="8" width="12.28125" style="62" customWidth="1"/>
    <col min="9" max="9" width="13.00390625" style="62" customWidth="1"/>
    <col min="10" max="12" width="9.140625" style="61" customWidth="1"/>
    <col min="13" max="16384" width="9.140625" style="62" customWidth="1"/>
  </cols>
  <sheetData>
    <row r="1" spans="1:10" s="55" customFormat="1" ht="12" customHeight="1">
      <c r="A1" s="177"/>
      <c r="B1" s="270" t="s">
        <v>427</v>
      </c>
      <c r="C1" s="270"/>
      <c r="D1" s="270"/>
      <c r="E1" s="270"/>
      <c r="F1" s="270"/>
      <c r="G1" s="270"/>
      <c r="H1" s="177"/>
      <c r="I1" s="177"/>
      <c r="J1" s="58"/>
    </row>
    <row r="2" spans="1:10" ht="15.75" customHeight="1">
      <c r="A2" s="59"/>
      <c r="B2" s="180" t="s">
        <v>426</v>
      </c>
      <c r="C2" s="181" t="s">
        <v>449</v>
      </c>
      <c r="D2" s="59" t="s">
        <v>358</v>
      </c>
      <c r="E2" s="181" t="s">
        <v>454</v>
      </c>
      <c r="F2" s="59"/>
      <c r="G2" s="59"/>
      <c r="H2" s="59"/>
      <c r="I2" s="59"/>
      <c r="J2" s="60"/>
    </row>
    <row r="3" spans="1:10" ht="15.75" customHeight="1">
      <c r="A3" s="59"/>
      <c r="B3" s="59"/>
      <c r="C3" s="59"/>
      <c r="D3" s="269"/>
      <c r="E3" s="269"/>
      <c r="F3" s="269"/>
      <c r="G3" s="269"/>
      <c r="H3" s="269"/>
      <c r="I3" s="269"/>
      <c r="J3" s="60"/>
    </row>
    <row r="4" spans="1:10" s="479" customFormat="1" ht="23.25" customHeight="1">
      <c r="A4" s="397" t="s">
        <v>0</v>
      </c>
      <c r="B4" s="398" t="s">
        <v>1</v>
      </c>
      <c r="C4" s="397" t="s">
        <v>194</v>
      </c>
      <c r="D4" s="399" t="s">
        <v>199</v>
      </c>
      <c r="E4" s="399"/>
      <c r="F4" s="400"/>
      <c r="G4" s="478" t="s">
        <v>200</v>
      </c>
      <c r="H4" s="402"/>
      <c r="I4" s="403"/>
      <c r="J4" s="404"/>
    </row>
    <row r="5" spans="1:10" s="479" customFormat="1" ht="20.25" customHeight="1">
      <c r="A5" s="406"/>
      <c r="B5" s="407"/>
      <c r="C5" s="406"/>
      <c r="D5" s="408" t="s">
        <v>2</v>
      </c>
      <c r="E5" s="409" t="s">
        <v>201</v>
      </c>
      <c r="F5" s="410" t="s">
        <v>4</v>
      </c>
      <c r="G5" s="480" t="s">
        <v>2</v>
      </c>
      <c r="H5" s="409" t="s">
        <v>201</v>
      </c>
      <c r="I5" s="410" t="s">
        <v>4</v>
      </c>
      <c r="J5" s="404"/>
    </row>
    <row r="6" spans="1:10" s="479" customFormat="1" ht="15" customHeight="1">
      <c r="A6" s="411" t="s">
        <v>22</v>
      </c>
      <c r="B6" s="412" t="s">
        <v>202</v>
      </c>
      <c r="C6" s="413" t="s">
        <v>98</v>
      </c>
      <c r="D6" s="414">
        <v>254709873</v>
      </c>
      <c r="E6" s="415">
        <v>1730148616</v>
      </c>
      <c r="F6" s="416">
        <f>SUM(D6+E6)</f>
        <v>1984858489</v>
      </c>
      <c r="G6" s="414">
        <v>245929518</v>
      </c>
      <c r="H6" s="415">
        <v>1622923525</v>
      </c>
      <c r="I6" s="416">
        <f aca="true" t="shared" si="0" ref="I6:I34">SUM(G6+H6)</f>
        <v>1868853043</v>
      </c>
      <c r="J6" s="404"/>
    </row>
    <row r="7" spans="1:10" s="479" customFormat="1" ht="15" customHeight="1">
      <c r="A7" s="417" t="s">
        <v>25</v>
      </c>
      <c r="B7" s="418" t="s">
        <v>392</v>
      </c>
      <c r="C7" s="419" t="s">
        <v>99</v>
      </c>
      <c r="D7" s="420">
        <f>SUM(D8+D9+D10+D11+D12+D13+D14)</f>
        <v>79387945</v>
      </c>
      <c r="E7" s="421">
        <f>SUM(E8+E9+E10+E11+E12+E13+E14)</f>
        <v>322460876</v>
      </c>
      <c r="F7" s="422">
        <f aca="true" t="shared" si="1" ref="F7:F34">SUM(D7+E7)</f>
        <v>401848821</v>
      </c>
      <c r="G7" s="423">
        <f>SUM(G8+G9+G10+G11+G12+G13+G14)</f>
        <v>84661085</v>
      </c>
      <c r="H7" s="420">
        <f>SUM(H8+H9+H10+H11+H12+H13+H14)</f>
        <v>139987482</v>
      </c>
      <c r="I7" s="422">
        <f t="shared" si="0"/>
        <v>224648567</v>
      </c>
      <c r="J7" s="404"/>
    </row>
    <row r="8" spans="1:10" s="479" customFormat="1" ht="24">
      <c r="A8" s="424" t="s">
        <v>9</v>
      </c>
      <c r="B8" s="425" t="s">
        <v>203</v>
      </c>
      <c r="C8" s="413" t="s">
        <v>100</v>
      </c>
      <c r="D8" s="426">
        <v>3434000</v>
      </c>
      <c r="E8" s="427">
        <v>50274581</v>
      </c>
      <c r="F8" s="428">
        <f t="shared" si="1"/>
        <v>53708581</v>
      </c>
      <c r="G8" s="426"/>
      <c r="H8" s="427">
        <v>28960002</v>
      </c>
      <c r="I8" s="428">
        <f t="shared" si="0"/>
        <v>28960002</v>
      </c>
      <c r="J8" s="404"/>
    </row>
    <row r="9" spans="1:10" s="479" customFormat="1" ht="15" customHeight="1">
      <c r="A9" s="424" t="s">
        <v>11</v>
      </c>
      <c r="B9" s="425" t="s">
        <v>204</v>
      </c>
      <c r="C9" s="419" t="s">
        <v>101</v>
      </c>
      <c r="D9" s="426"/>
      <c r="E9" s="427">
        <v>144355396</v>
      </c>
      <c r="F9" s="428">
        <f t="shared" si="1"/>
        <v>144355396</v>
      </c>
      <c r="G9" s="426"/>
      <c r="H9" s="427">
        <v>5613339</v>
      </c>
      <c r="I9" s="428">
        <f t="shared" si="0"/>
        <v>5613339</v>
      </c>
      <c r="J9" s="429"/>
    </row>
    <row r="10" spans="1:10" s="479" customFormat="1" ht="15" customHeight="1">
      <c r="A10" s="424" t="s">
        <v>18</v>
      </c>
      <c r="B10" s="425" t="s">
        <v>205</v>
      </c>
      <c r="C10" s="413" t="s">
        <v>51</v>
      </c>
      <c r="D10" s="426">
        <v>73219968</v>
      </c>
      <c r="E10" s="427">
        <v>109725176</v>
      </c>
      <c r="F10" s="428">
        <f t="shared" si="1"/>
        <v>182945144</v>
      </c>
      <c r="G10" s="426">
        <v>87375123</v>
      </c>
      <c r="H10" s="427">
        <v>102774560</v>
      </c>
      <c r="I10" s="428">
        <f t="shared" si="0"/>
        <v>190149683</v>
      </c>
      <c r="J10" s="404"/>
    </row>
    <row r="11" spans="1:10" s="479" customFormat="1" ht="24">
      <c r="A11" s="424" t="s">
        <v>66</v>
      </c>
      <c r="B11" s="425" t="s">
        <v>206</v>
      </c>
      <c r="C11" s="419" t="s">
        <v>46</v>
      </c>
      <c r="D11" s="426">
        <v>1024957</v>
      </c>
      <c r="E11" s="427">
        <v>409546</v>
      </c>
      <c r="F11" s="428">
        <f t="shared" si="1"/>
        <v>1434503</v>
      </c>
      <c r="G11" s="426">
        <v>2854766</v>
      </c>
      <c r="H11" s="427">
        <v>2736238</v>
      </c>
      <c r="I11" s="428">
        <f t="shared" si="0"/>
        <v>5591004</v>
      </c>
      <c r="J11" s="404"/>
    </row>
    <row r="12" spans="1:10" s="479" customFormat="1" ht="15" customHeight="1">
      <c r="A12" s="424" t="s">
        <v>83</v>
      </c>
      <c r="B12" s="425" t="s">
        <v>207</v>
      </c>
      <c r="C12" s="413" t="s">
        <v>103</v>
      </c>
      <c r="D12" s="426">
        <v>1681839</v>
      </c>
      <c r="E12" s="427">
        <v>2847345</v>
      </c>
      <c r="F12" s="428">
        <f t="shared" si="1"/>
        <v>4529184</v>
      </c>
      <c r="G12" s="426">
        <v>2223175</v>
      </c>
      <c r="H12" s="427">
        <v>2853306</v>
      </c>
      <c r="I12" s="428">
        <f t="shared" si="0"/>
        <v>5076481</v>
      </c>
      <c r="J12" s="429"/>
    </row>
    <row r="13" spans="1:10" s="479" customFormat="1" ht="15" customHeight="1">
      <c r="A13" s="424" t="s">
        <v>85</v>
      </c>
      <c r="B13" s="425" t="s">
        <v>208</v>
      </c>
      <c r="C13" s="419" t="s">
        <v>105</v>
      </c>
      <c r="D13" s="426"/>
      <c r="E13" s="427"/>
      <c r="F13" s="428">
        <f t="shared" si="1"/>
        <v>0</v>
      </c>
      <c r="G13" s="426"/>
      <c r="H13" s="427"/>
      <c r="I13" s="428">
        <f t="shared" si="0"/>
        <v>0</v>
      </c>
      <c r="J13" s="404"/>
    </row>
    <row r="14" spans="1:10" s="479" customFormat="1" ht="15" customHeight="1">
      <c r="A14" s="424" t="s">
        <v>87</v>
      </c>
      <c r="B14" s="425" t="s">
        <v>209</v>
      </c>
      <c r="C14" s="413" t="s">
        <v>106</v>
      </c>
      <c r="D14" s="426">
        <v>27181</v>
      </c>
      <c r="E14" s="427">
        <v>14848832</v>
      </c>
      <c r="F14" s="428">
        <f t="shared" si="1"/>
        <v>14876013</v>
      </c>
      <c r="G14" s="426">
        <v>-7791979</v>
      </c>
      <c r="H14" s="427">
        <v>-2949963</v>
      </c>
      <c r="I14" s="428">
        <f t="shared" si="0"/>
        <v>-10741942</v>
      </c>
      <c r="J14" s="404"/>
    </row>
    <row r="15" spans="1:10" s="479" customFormat="1" ht="15" customHeight="1">
      <c r="A15" s="417" t="s">
        <v>34</v>
      </c>
      <c r="B15" s="418" t="s">
        <v>210</v>
      </c>
      <c r="C15" s="419" t="s">
        <v>107</v>
      </c>
      <c r="D15" s="420">
        <v>16547</v>
      </c>
      <c r="E15" s="421">
        <v>23542996</v>
      </c>
      <c r="F15" s="422">
        <f t="shared" si="1"/>
        <v>23559543</v>
      </c>
      <c r="G15" s="420">
        <v>59978</v>
      </c>
      <c r="H15" s="421">
        <v>17520873</v>
      </c>
      <c r="I15" s="422">
        <f t="shared" si="0"/>
        <v>17580851</v>
      </c>
      <c r="J15" s="404"/>
    </row>
    <row r="16" spans="1:10" s="479" customFormat="1" ht="15" customHeight="1">
      <c r="A16" s="417" t="s">
        <v>70</v>
      </c>
      <c r="B16" s="418" t="s">
        <v>211</v>
      </c>
      <c r="C16" s="413" t="s">
        <v>108</v>
      </c>
      <c r="D16" s="420">
        <v>836304</v>
      </c>
      <c r="E16" s="421">
        <v>23002947</v>
      </c>
      <c r="F16" s="422">
        <f t="shared" si="1"/>
        <v>23839251</v>
      </c>
      <c r="G16" s="420">
        <v>684503</v>
      </c>
      <c r="H16" s="421">
        <v>30055344</v>
      </c>
      <c r="I16" s="422">
        <f t="shared" si="0"/>
        <v>30739847</v>
      </c>
      <c r="J16" s="404"/>
    </row>
    <row r="17" spans="1:10" s="479" customFormat="1" ht="15" customHeight="1">
      <c r="A17" s="417" t="s">
        <v>212</v>
      </c>
      <c r="B17" s="418" t="s">
        <v>213</v>
      </c>
      <c r="C17" s="419" t="s">
        <v>110</v>
      </c>
      <c r="D17" s="420">
        <v>103363</v>
      </c>
      <c r="E17" s="421">
        <v>24578767</v>
      </c>
      <c r="F17" s="422">
        <f t="shared" si="1"/>
        <v>24682130</v>
      </c>
      <c r="G17" s="420">
        <v>215898</v>
      </c>
      <c r="H17" s="421">
        <v>29957434</v>
      </c>
      <c r="I17" s="422">
        <f t="shared" si="0"/>
        <v>30173332</v>
      </c>
      <c r="J17" s="404"/>
    </row>
    <row r="18" spans="1:10" s="479" customFormat="1" ht="15" customHeight="1">
      <c r="A18" s="417" t="s">
        <v>214</v>
      </c>
      <c r="B18" s="418" t="s">
        <v>215</v>
      </c>
      <c r="C18" s="413" t="s">
        <v>112</v>
      </c>
      <c r="D18" s="420">
        <v>-120658680</v>
      </c>
      <c r="E18" s="421">
        <v>-1118902752</v>
      </c>
      <c r="F18" s="422">
        <f t="shared" si="1"/>
        <v>-1239561432</v>
      </c>
      <c r="G18" s="420">
        <v>-145290810</v>
      </c>
      <c r="H18" s="421">
        <v>-988132308</v>
      </c>
      <c r="I18" s="422">
        <f t="shared" si="0"/>
        <v>-1133423118</v>
      </c>
      <c r="J18" s="404"/>
    </row>
    <row r="19" spans="1:10" s="479" customFormat="1" ht="15" customHeight="1">
      <c r="A19" s="417" t="s">
        <v>216</v>
      </c>
      <c r="B19" s="418" t="s">
        <v>217</v>
      </c>
      <c r="C19" s="419" t="s">
        <v>114</v>
      </c>
      <c r="D19" s="420">
        <v>-96252608</v>
      </c>
      <c r="E19" s="421"/>
      <c r="F19" s="422">
        <f t="shared" si="1"/>
        <v>-96252608</v>
      </c>
      <c r="G19" s="420">
        <v>-91118555</v>
      </c>
      <c r="H19" s="421"/>
      <c r="I19" s="422">
        <f t="shared" si="0"/>
        <v>-91118555</v>
      </c>
      <c r="J19" s="404"/>
    </row>
    <row r="20" spans="1:10" s="479" customFormat="1" ht="24">
      <c r="A20" s="417" t="s">
        <v>218</v>
      </c>
      <c r="B20" s="418" t="s">
        <v>219</v>
      </c>
      <c r="C20" s="413" t="s">
        <v>62</v>
      </c>
      <c r="D20" s="420">
        <v>-5542785</v>
      </c>
      <c r="E20" s="421"/>
      <c r="F20" s="422">
        <f t="shared" si="1"/>
        <v>-5542785</v>
      </c>
      <c r="G20" s="420">
        <v>742759</v>
      </c>
      <c r="H20" s="421"/>
      <c r="I20" s="422">
        <f t="shared" si="0"/>
        <v>742759</v>
      </c>
      <c r="J20" s="404"/>
    </row>
    <row r="21" spans="1:10" s="479" customFormat="1" ht="15" customHeight="1">
      <c r="A21" s="417" t="s">
        <v>220</v>
      </c>
      <c r="B21" s="418" t="s">
        <v>221</v>
      </c>
      <c r="C21" s="419" t="s">
        <v>57</v>
      </c>
      <c r="D21" s="420"/>
      <c r="E21" s="421"/>
      <c r="F21" s="422">
        <f t="shared" si="1"/>
        <v>0</v>
      </c>
      <c r="G21" s="420"/>
      <c r="H21" s="421"/>
      <c r="I21" s="422">
        <f t="shared" si="0"/>
        <v>0</v>
      </c>
      <c r="J21" s="404"/>
    </row>
    <row r="22" spans="1:10" s="479" customFormat="1" ht="15" customHeight="1">
      <c r="A22" s="417" t="s">
        <v>222</v>
      </c>
      <c r="B22" s="418" t="s">
        <v>223</v>
      </c>
      <c r="C22" s="413" t="s">
        <v>60</v>
      </c>
      <c r="D22" s="420">
        <v>-93500001</v>
      </c>
      <c r="E22" s="421">
        <v>-751650029</v>
      </c>
      <c r="F22" s="422">
        <f t="shared" si="1"/>
        <v>-845150030</v>
      </c>
      <c r="G22" s="420">
        <v>-76958716</v>
      </c>
      <c r="H22" s="421">
        <v>-680976749</v>
      </c>
      <c r="I22" s="422">
        <f t="shared" si="0"/>
        <v>-757935465</v>
      </c>
      <c r="J22" s="404"/>
    </row>
    <row r="23" spans="1:10" s="479" customFormat="1" ht="15.75" customHeight="1">
      <c r="A23" s="417" t="s">
        <v>224</v>
      </c>
      <c r="B23" s="418" t="s">
        <v>393</v>
      </c>
      <c r="C23" s="419" t="s">
        <v>116</v>
      </c>
      <c r="D23" s="420">
        <f>SUM(D24+D25+D26+D27+D28+D29)</f>
        <v>-6811647</v>
      </c>
      <c r="E23" s="421">
        <f>SUM(E24+E25+E26+E27+E28+E29)</f>
        <v>-98164994</v>
      </c>
      <c r="F23" s="422">
        <f t="shared" si="1"/>
        <v>-104976641</v>
      </c>
      <c r="G23" s="420">
        <f>SUM(G24+G25+G26+G27+G28+G29)</f>
        <v>-11658370</v>
      </c>
      <c r="H23" s="421">
        <f>SUM(H24+H25+H26+H27+H28+H29)</f>
        <v>-36729347</v>
      </c>
      <c r="I23" s="422">
        <f t="shared" si="0"/>
        <v>-48387717</v>
      </c>
      <c r="J23" s="404"/>
    </row>
    <row r="24" spans="1:10" s="479" customFormat="1" ht="24">
      <c r="A24" s="424" t="s">
        <v>9</v>
      </c>
      <c r="B24" s="425" t="s">
        <v>225</v>
      </c>
      <c r="C24" s="413" t="s">
        <v>119</v>
      </c>
      <c r="D24" s="426"/>
      <c r="E24" s="427">
        <v>-24575</v>
      </c>
      <c r="F24" s="428">
        <f t="shared" si="1"/>
        <v>-24575</v>
      </c>
      <c r="G24" s="426"/>
      <c r="H24" s="427"/>
      <c r="I24" s="428">
        <f t="shared" si="0"/>
        <v>0</v>
      </c>
      <c r="J24" s="404"/>
    </row>
    <row r="25" spans="1:10" s="479" customFormat="1" ht="15" customHeight="1">
      <c r="A25" s="424" t="s">
        <v>11</v>
      </c>
      <c r="B25" s="425" t="s">
        <v>226</v>
      </c>
      <c r="C25" s="419" t="s">
        <v>64</v>
      </c>
      <c r="D25" s="426"/>
      <c r="E25" s="427">
        <v>-227074</v>
      </c>
      <c r="F25" s="428">
        <f t="shared" si="1"/>
        <v>-227074</v>
      </c>
      <c r="G25" s="426"/>
      <c r="H25" s="427">
        <v>-73</v>
      </c>
      <c r="I25" s="428">
        <f t="shared" si="0"/>
        <v>-73</v>
      </c>
      <c r="J25" s="404"/>
    </row>
    <row r="26" spans="1:10" s="479" customFormat="1" ht="15" customHeight="1">
      <c r="A26" s="424" t="s">
        <v>18</v>
      </c>
      <c r="B26" s="425" t="s">
        <v>227</v>
      </c>
      <c r="C26" s="413" t="s">
        <v>69</v>
      </c>
      <c r="D26" s="426">
        <v>-1015560</v>
      </c>
      <c r="E26" s="427">
        <v>-81118473</v>
      </c>
      <c r="F26" s="428">
        <f t="shared" si="1"/>
        <v>-82134033</v>
      </c>
      <c r="G26" s="426">
        <v>-644828</v>
      </c>
      <c r="H26" s="427">
        <v>-371354</v>
      </c>
      <c r="I26" s="428">
        <f t="shared" si="0"/>
        <v>-1016182</v>
      </c>
      <c r="J26" s="404"/>
    </row>
    <row r="27" spans="1:10" s="479" customFormat="1" ht="15" customHeight="1">
      <c r="A27" s="424" t="s">
        <v>66</v>
      </c>
      <c r="B27" s="425" t="s">
        <v>228</v>
      </c>
      <c r="C27" s="419" t="s">
        <v>122</v>
      </c>
      <c r="D27" s="426"/>
      <c r="E27" s="427">
        <v>-2512007</v>
      </c>
      <c r="F27" s="428">
        <f t="shared" si="1"/>
        <v>-2512007</v>
      </c>
      <c r="G27" s="426">
        <v>-9944211</v>
      </c>
      <c r="H27" s="427">
        <v>-10921802</v>
      </c>
      <c r="I27" s="428">
        <f t="shared" si="0"/>
        <v>-20866013</v>
      </c>
      <c r="J27" s="404"/>
    </row>
    <row r="28" spans="1:10" s="479" customFormat="1" ht="15" customHeight="1">
      <c r="A28" s="424" t="s">
        <v>83</v>
      </c>
      <c r="B28" s="425" t="s">
        <v>229</v>
      </c>
      <c r="C28" s="413" t="s">
        <v>124</v>
      </c>
      <c r="D28" s="426">
        <v>-5361697</v>
      </c>
      <c r="E28" s="427">
        <v>-3488576</v>
      </c>
      <c r="F28" s="428">
        <f t="shared" si="1"/>
        <v>-8850273</v>
      </c>
      <c r="G28" s="426">
        <v>-506888</v>
      </c>
      <c r="H28" s="427">
        <v>-168932</v>
      </c>
      <c r="I28" s="428">
        <f t="shared" si="0"/>
        <v>-675820</v>
      </c>
      <c r="J28" s="404"/>
    </row>
    <row r="29" spans="1:10" s="479" customFormat="1" ht="15" customHeight="1">
      <c r="A29" s="424" t="s">
        <v>85</v>
      </c>
      <c r="B29" s="425" t="s">
        <v>230</v>
      </c>
      <c r="C29" s="419" t="s">
        <v>126</v>
      </c>
      <c r="D29" s="426">
        <v>-434390</v>
      </c>
      <c r="E29" s="427">
        <v>-10794289</v>
      </c>
      <c r="F29" s="428">
        <f t="shared" si="1"/>
        <v>-11228679</v>
      </c>
      <c r="G29" s="426">
        <v>-562443</v>
      </c>
      <c r="H29" s="427">
        <v>-25267186</v>
      </c>
      <c r="I29" s="428">
        <f t="shared" si="0"/>
        <v>-25829629</v>
      </c>
      <c r="J29" s="404"/>
    </row>
    <row r="30" spans="1:10" s="479" customFormat="1" ht="15" customHeight="1">
      <c r="A30" s="417" t="s">
        <v>231</v>
      </c>
      <c r="B30" s="418" t="s">
        <v>232</v>
      </c>
      <c r="C30" s="413" t="s">
        <v>128</v>
      </c>
      <c r="D30" s="420">
        <v>-322639</v>
      </c>
      <c r="E30" s="421">
        <v>-69934024</v>
      </c>
      <c r="F30" s="422">
        <f t="shared" si="1"/>
        <v>-70256663</v>
      </c>
      <c r="G30" s="420">
        <v>-3715160</v>
      </c>
      <c r="H30" s="421">
        <v>-55206811</v>
      </c>
      <c r="I30" s="422">
        <f t="shared" si="0"/>
        <v>-58921971</v>
      </c>
      <c r="J30" s="404"/>
    </row>
    <row r="31" spans="1:10" s="479" customFormat="1" ht="15" customHeight="1">
      <c r="A31" s="417" t="s">
        <v>233</v>
      </c>
      <c r="B31" s="418" t="s">
        <v>234</v>
      </c>
      <c r="C31" s="419" t="s">
        <v>129</v>
      </c>
      <c r="D31" s="420"/>
      <c r="E31" s="421">
        <v>-477774</v>
      </c>
      <c r="F31" s="422">
        <f t="shared" si="1"/>
        <v>-477774</v>
      </c>
      <c r="G31" s="420"/>
      <c r="H31" s="421">
        <v>-34708252</v>
      </c>
      <c r="I31" s="422">
        <f t="shared" si="0"/>
        <v>-34708252</v>
      </c>
      <c r="J31" s="404"/>
    </row>
    <row r="32" spans="1:10" s="479" customFormat="1" ht="15" customHeight="1">
      <c r="A32" s="417" t="s">
        <v>235</v>
      </c>
      <c r="B32" s="418" t="s">
        <v>236</v>
      </c>
      <c r="C32" s="413" t="s">
        <v>130</v>
      </c>
      <c r="D32" s="420">
        <f>SUM(D6+D7+D15+D17+D16+D18+D19+D20+D22+D23++D30)</f>
        <v>11965672</v>
      </c>
      <c r="E32" s="421">
        <f>SUM(E6+E7+E15+E17+E16+E18+E19+E20+E22+E23++E30+E31)</f>
        <v>84604629</v>
      </c>
      <c r="F32" s="422">
        <f t="shared" si="1"/>
        <v>96570301</v>
      </c>
      <c r="G32" s="420">
        <f>SUM(G6+G7+G15+G17+G16+G18+G19+G20+G22+G23++G30)</f>
        <v>3552130</v>
      </c>
      <c r="H32" s="421">
        <f>SUM(H6+H7+H15+H17+H16+H18+H19+H20+H22+H23++H30+H31)</f>
        <v>44691191</v>
      </c>
      <c r="I32" s="422">
        <f t="shared" si="0"/>
        <v>48243321</v>
      </c>
      <c r="J32" s="404"/>
    </row>
    <row r="33" spans="1:10" s="479" customFormat="1" ht="15" customHeight="1">
      <c r="A33" s="432" t="s">
        <v>237</v>
      </c>
      <c r="B33" s="433" t="s">
        <v>238</v>
      </c>
      <c r="C33" s="434" t="s">
        <v>132</v>
      </c>
      <c r="D33" s="435">
        <v>-2393134</v>
      </c>
      <c r="E33" s="436">
        <v>-16920926</v>
      </c>
      <c r="F33" s="437">
        <f t="shared" si="1"/>
        <v>-19314060</v>
      </c>
      <c r="G33" s="435">
        <v>-710426</v>
      </c>
      <c r="H33" s="436">
        <v>-8938238</v>
      </c>
      <c r="I33" s="437">
        <f t="shared" si="0"/>
        <v>-9648664</v>
      </c>
      <c r="J33" s="404"/>
    </row>
    <row r="34" spans="1:10" s="479" customFormat="1" ht="15" customHeight="1">
      <c r="A34" s="438" t="s">
        <v>239</v>
      </c>
      <c r="B34" s="439" t="s">
        <v>241</v>
      </c>
      <c r="C34" s="440" t="s">
        <v>134</v>
      </c>
      <c r="D34" s="441">
        <f>SUM(D32+D33)</f>
        <v>9572538</v>
      </c>
      <c r="E34" s="441">
        <f>SUM(E32+E33)</f>
        <v>67683703</v>
      </c>
      <c r="F34" s="481">
        <f t="shared" si="1"/>
        <v>77256241</v>
      </c>
      <c r="G34" s="441">
        <f>SUM(G32+G33)</f>
        <v>2841704</v>
      </c>
      <c r="H34" s="441">
        <f>SUM(H32+H33)</f>
        <v>35752953</v>
      </c>
      <c r="I34" s="481">
        <f t="shared" si="0"/>
        <v>38594657</v>
      </c>
      <c r="J34" s="404"/>
    </row>
    <row r="35" spans="1:10" s="479" customFormat="1" ht="12">
      <c r="A35" s="444"/>
      <c r="B35" s="445" t="s">
        <v>421</v>
      </c>
      <c r="C35" s="446"/>
      <c r="D35" s="445"/>
      <c r="E35" s="447"/>
      <c r="F35" s="482"/>
      <c r="G35" s="483"/>
      <c r="H35" s="484"/>
      <c r="I35" s="485"/>
      <c r="J35" s="451"/>
    </row>
    <row r="36" spans="1:10" s="479" customFormat="1" ht="12">
      <c r="A36" s="452"/>
      <c r="B36" s="453" t="s">
        <v>416</v>
      </c>
      <c r="C36" s="454" t="s">
        <v>135</v>
      </c>
      <c r="D36" s="455"/>
      <c r="E36" s="456"/>
      <c r="F36" s="457"/>
      <c r="G36" s="455"/>
      <c r="H36" s="486"/>
      <c r="I36" s="460"/>
      <c r="J36" s="451"/>
    </row>
    <row r="37" spans="1:10" s="479" customFormat="1" ht="12">
      <c r="A37" s="461"/>
      <c r="B37" s="462" t="s">
        <v>417</v>
      </c>
      <c r="C37" s="463" t="s">
        <v>136</v>
      </c>
      <c r="D37" s="462"/>
      <c r="E37" s="464"/>
      <c r="F37" s="487"/>
      <c r="G37" s="462"/>
      <c r="H37" s="488"/>
      <c r="I37" s="461"/>
      <c r="J37" s="451"/>
    </row>
    <row r="38" spans="1:10" s="479" customFormat="1" ht="12">
      <c r="A38" s="461"/>
      <c r="B38" s="462" t="s">
        <v>418</v>
      </c>
      <c r="C38" s="463" t="s">
        <v>137</v>
      </c>
      <c r="D38" s="462"/>
      <c r="E38" s="464"/>
      <c r="F38" s="487"/>
      <c r="G38" s="462"/>
      <c r="H38" s="488"/>
      <c r="I38" s="461"/>
      <c r="J38" s="451"/>
    </row>
    <row r="39" spans="1:10" s="479" customFormat="1" ht="12">
      <c r="A39" s="470"/>
      <c r="B39" s="471" t="s">
        <v>419</v>
      </c>
      <c r="C39" s="472" t="s">
        <v>139</v>
      </c>
      <c r="D39" s="471"/>
      <c r="E39" s="473"/>
      <c r="F39" s="489"/>
      <c r="G39" s="471"/>
      <c r="H39" s="490"/>
      <c r="I39" s="491"/>
      <c r="J39" s="451"/>
    </row>
    <row r="40" spans="1:9" s="479" customFormat="1" ht="12">
      <c r="A40" s="492"/>
      <c r="B40" s="492"/>
      <c r="C40" s="492"/>
      <c r="D40" s="492"/>
      <c r="E40" s="492"/>
      <c r="F40" s="492"/>
      <c r="G40" s="492"/>
      <c r="H40" s="492"/>
      <c r="I40" s="492"/>
    </row>
    <row r="41" ht="12">
      <c r="B41" s="62" t="s">
        <v>420</v>
      </c>
    </row>
  </sheetData>
  <sheetProtection password="CA15" sheet="1" objects="1" scenarios="1"/>
  <mergeCells count="7">
    <mergeCell ref="A4:A5"/>
    <mergeCell ref="B4:B5"/>
    <mergeCell ref="D3:I3"/>
    <mergeCell ref="B1:G1"/>
    <mergeCell ref="C4:C5"/>
    <mergeCell ref="D4:F4"/>
    <mergeCell ref="G4:I4"/>
  </mergeCells>
  <printOptions/>
  <pageMargins left="0.24" right="0.24" top="1" bottom="1" header="0.5" footer="0.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4" sqref="A4:IV63"/>
    </sheetView>
  </sheetViews>
  <sheetFormatPr defaultColWidth="9.140625" defaultRowHeight="12.75"/>
  <cols>
    <col min="1" max="1" width="7.8515625" style="109" customWidth="1"/>
    <col min="2" max="2" width="83.00390625" style="110" customWidth="1"/>
    <col min="3" max="3" width="10.7109375" style="110" customWidth="1"/>
    <col min="4" max="5" width="17.7109375" style="65" customWidth="1"/>
    <col min="6" max="16384" width="9.140625" style="65" customWidth="1"/>
  </cols>
  <sheetData>
    <row r="1" spans="1:6" s="63" customFormat="1" ht="16.5" customHeight="1">
      <c r="A1" s="116"/>
      <c r="B1" s="271" t="s">
        <v>428</v>
      </c>
      <c r="C1" s="271"/>
      <c r="D1" s="271"/>
      <c r="E1" s="116"/>
      <c r="F1" s="64"/>
    </row>
    <row r="2" spans="1:6" s="63" customFormat="1" ht="15.75" customHeight="1">
      <c r="A2" s="116"/>
      <c r="B2" s="184" t="s">
        <v>429</v>
      </c>
      <c r="C2" s="185" t="s">
        <v>449</v>
      </c>
      <c r="D2" s="116" t="s">
        <v>358</v>
      </c>
      <c r="E2" s="185" t="s">
        <v>454</v>
      </c>
      <c r="F2" s="64"/>
    </row>
    <row r="3" spans="1:5" ht="15" customHeight="1">
      <c r="A3" s="274" t="s">
        <v>456</v>
      </c>
      <c r="B3" s="275"/>
      <c r="C3" s="275"/>
      <c r="D3" s="275"/>
      <c r="E3" s="275"/>
    </row>
    <row r="4" spans="1:6" ht="50.25" customHeight="1">
      <c r="A4" s="121" t="s">
        <v>0</v>
      </c>
      <c r="B4" s="122" t="s">
        <v>1</v>
      </c>
      <c r="C4" s="122" t="s">
        <v>194</v>
      </c>
      <c r="D4" s="123" t="s">
        <v>314</v>
      </c>
      <c r="E4" s="123" t="s">
        <v>242</v>
      </c>
      <c r="F4" s="66"/>
    </row>
    <row r="5" spans="1:6" ht="15" customHeight="1">
      <c r="A5" s="189" t="s">
        <v>22</v>
      </c>
      <c r="B5" s="124" t="s">
        <v>398</v>
      </c>
      <c r="C5" s="125" t="s">
        <v>140</v>
      </c>
      <c r="D5" s="126">
        <f>D6+D17+D35</f>
        <v>2020052</v>
      </c>
      <c r="E5" s="126">
        <f>E6+E17+E35</f>
        <v>92897183</v>
      </c>
      <c r="F5" s="66"/>
    </row>
    <row r="6" spans="1:6" ht="15" customHeight="1">
      <c r="A6" s="190">
        <v>1</v>
      </c>
      <c r="B6" s="70" t="s">
        <v>400</v>
      </c>
      <c r="C6" s="71" t="s">
        <v>141</v>
      </c>
      <c r="D6" s="72">
        <f>D7+D8</f>
        <v>-61433000</v>
      </c>
      <c r="E6" s="72">
        <f>E7+E8</f>
        <v>133232252</v>
      </c>
      <c r="F6" s="66"/>
    </row>
    <row r="7" spans="1:6" ht="15" customHeight="1">
      <c r="A7" s="191" t="s">
        <v>38</v>
      </c>
      <c r="B7" s="73" t="s">
        <v>243</v>
      </c>
      <c r="C7" s="74" t="s">
        <v>143</v>
      </c>
      <c r="D7" s="75">
        <v>96570301</v>
      </c>
      <c r="E7" s="75">
        <v>48243321</v>
      </c>
      <c r="F7" s="66"/>
    </row>
    <row r="8" spans="1:6" ht="15" customHeight="1">
      <c r="A8" s="192" t="s">
        <v>40</v>
      </c>
      <c r="B8" s="117" t="s">
        <v>397</v>
      </c>
      <c r="C8" s="77" t="s">
        <v>144</v>
      </c>
      <c r="D8" s="75">
        <f>SUM(D9:D16)</f>
        <v>-158003301</v>
      </c>
      <c r="E8" s="75">
        <f>SUM(E9:E16)</f>
        <v>84988931</v>
      </c>
      <c r="F8" s="66"/>
    </row>
    <row r="9" spans="1:6" ht="15" customHeight="1">
      <c r="A9" s="193" t="s">
        <v>244</v>
      </c>
      <c r="B9" s="78" t="s">
        <v>245</v>
      </c>
      <c r="C9" s="74" t="s">
        <v>190</v>
      </c>
      <c r="D9" s="75">
        <v>32856336</v>
      </c>
      <c r="E9" s="75">
        <v>35528132</v>
      </c>
      <c r="F9" s="66"/>
    </row>
    <row r="10" spans="1:6" ht="15" customHeight="1">
      <c r="A10" s="191" t="s">
        <v>246</v>
      </c>
      <c r="B10" s="78" t="s">
        <v>247</v>
      </c>
      <c r="C10" s="77" t="s">
        <v>145</v>
      </c>
      <c r="D10" s="75">
        <v>3287031</v>
      </c>
      <c r="E10" s="75">
        <v>1711610</v>
      </c>
      <c r="F10" s="66"/>
    </row>
    <row r="11" spans="1:6" ht="15" customHeight="1">
      <c r="A11" s="192" t="s">
        <v>248</v>
      </c>
      <c r="B11" s="76" t="s">
        <v>249</v>
      </c>
      <c r="C11" s="74" t="s">
        <v>146</v>
      </c>
      <c r="D11" s="75">
        <v>-179285412</v>
      </c>
      <c r="E11" s="75">
        <v>239678878</v>
      </c>
      <c r="F11" s="66"/>
    </row>
    <row r="12" spans="1:6" ht="15" customHeight="1">
      <c r="A12" s="191" t="s">
        <v>250</v>
      </c>
      <c r="B12" s="78" t="s">
        <v>251</v>
      </c>
      <c r="C12" s="77" t="s">
        <v>147</v>
      </c>
      <c r="D12" s="75"/>
      <c r="E12" s="75">
        <v>-963892</v>
      </c>
      <c r="F12" s="66"/>
    </row>
    <row r="13" spans="1:6" ht="15" customHeight="1">
      <c r="A13" s="192" t="s">
        <v>252</v>
      </c>
      <c r="B13" s="78" t="s">
        <v>205</v>
      </c>
      <c r="C13" s="74" t="s">
        <v>149</v>
      </c>
      <c r="D13" s="75">
        <v>-6020254</v>
      </c>
      <c r="E13" s="75">
        <v>-190149683</v>
      </c>
      <c r="F13" s="66"/>
    </row>
    <row r="14" spans="1:6" ht="15" customHeight="1">
      <c r="A14" s="192" t="s">
        <v>253</v>
      </c>
      <c r="B14" s="79" t="s">
        <v>254</v>
      </c>
      <c r="C14" s="77" t="s">
        <v>151</v>
      </c>
      <c r="D14" s="75"/>
      <c r="E14" s="75"/>
      <c r="F14" s="66"/>
    </row>
    <row r="15" spans="1:6" ht="15" customHeight="1">
      <c r="A15" s="192" t="s">
        <v>255</v>
      </c>
      <c r="B15" s="80" t="s">
        <v>256</v>
      </c>
      <c r="C15" s="74" t="s">
        <v>153</v>
      </c>
      <c r="D15" s="75"/>
      <c r="E15" s="75"/>
      <c r="F15" s="66"/>
    </row>
    <row r="16" spans="1:6" ht="15" customHeight="1">
      <c r="A16" s="192" t="s">
        <v>257</v>
      </c>
      <c r="B16" s="81" t="s">
        <v>258</v>
      </c>
      <c r="C16" s="77" t="s">
        <v>155</v>
      </c>
      <c r="D16" s="75">
        <v>-8841002</v>
      </c>
      <c r="E16" s="75">
        <v>-816114</v>
      </c>
      <c r="F16" s="66"/>
    </row>
    <row r="17" spans="1:6" ht="15" customHeight="1">
      <c r="A17" s="194">
        <v>2</v>
      </c>
      <c r="B17" s="118" t="s">
        <v>399</v>
      </c>
      <c r="C17" s="74" t="s">
        <v>157</v>
      </c>
      <c r="D17" s="82">
        <f>SUM(D18:D34)</f>
        <v>72666079</v>
      </c>
      <c r="E17" s="82">
        <f>SUM(E18:E34)</f>
        <v>-6415462</v>
      </c>
      <c r="F17" s="66"/>
    </row>
    <row r="18" spans="1:6" ht="15" customHeight="1">
      <c r="A18" s="195" t="s">
        <v>45</v>
      </c>
      <c r="B18" s="83" t="s">
        <v>259</v>
      </c>
      <c r="C18" s="77" t="s">
        <v>159</v>
      </c>
      <c r="D18" s="75">
        <v>-89720819</v>
      </c>
      <c r="E18" s="75">
        <v>-16303011</v>
      </c>
      <c r="F18" s="66"/>
    </row>
    <row r="19" spans="1:6" ht="15" customHeight="1">
      <c r="A19" s="195" t="s">
        <v>48</v>
      </c>
      <c r="B19" s="83" t="s">
        <v>260</v>
      </c>
      <c r="C19" s="74" t="s">
        <v>161</v>
      </c>
      <c r="D19" s="75">
        <v>-26318229</v>
      </c>
      <c r="E19" s="75">
        <v>-112176258</v>
      </c>
      <c r="F19" s="66"/>
    </row>
    <row r="20" spans="1:6" ht="15" customHeight="1">
      <c r="A20" s="195" t="s">
        <v>50</v>
      </c>
      <c r="B20" s="83" t="s">
        <v>261</v>
      </c>
      <c r="C20" s="77" t="s">
        <v>163</v>
      </c>
      <c r="D20" s="75">
        <v>-114100334</v>
      </c>
      <c r="E20" s="75">
        <v>26605784</v>
      </c>
      <c r="F20" s="66"/>
    </row>
    <row r="21" spans="1:6" ht="15" customHeight="1">
      <c r="A21" s="195" t="s">
        <v>53</v>
      </c>
      <c r="B21" s="83" t="s">
        <v>262</v>
      </c>
      <c r="C21" s="74" t="s">
        <v>164</v>
      </c>
      <c r="D21" s="75"/>
      <c r="E21" s="75"/>
      <c r="F21" s="66"/>
    </row>
    <row r="22" spans="1:6" ht="15" customHeight="1">
      <c r="A22" s="195" t="s">
        <v>263</v>
      </c>
      <c r="B22" s="83" t="s">
        <v>264</v>
      </c>
      <c r="C22" s="77" t="s">
        <v>165</v>
      </c>
      <c r="D22" s="75">
        <v>-8181764</v>
      </c>
      <c r="E22" s="75">
        <v>-430437</v>
      </c>
      <c r="F22" s="66"/>
    </row>
    <row r="23" spans="1:6" ht="15" customHeight="1">
      <c r="A23" s="195" t="s">
        <v>265</v>
      </c>
      <c r="B23" s="83" t="s">
        <v>266</v>
      </c>
      <c r="C23" s="74" t="s">
        <v>167</v>
      </c>
      <c r="D23" s="75">
        <v>10918454</v>
      </c>
      <c r="E23" s="75">
        <v>-28418967</v>
      </c>
      <c r="F23" s="66"/>
    </row>
    <row r="24" spans="1:6" ht="15" customHeight="1">
      <c r="A24" s="195" t="s">
        <v>267</v>
      </c>
      <c r="B24" s="83" t="s">
        <v>268</v>
      </c>
      <c r="C24" s="77" t="s">
        <v>168</v>
      </c>
      <c r="D24" s="75">
        <v>21592712</v>
      </c>
      <c r="E24" s="75">
        <v>593629</v>
      </c>
      <c r="F24" s="66"/>
    </row>
    <row r="25" spans="1:6" ht="15" customHeight="1">
      <c r="A25" s="195" t="s">
        <v>269</v>
      </c>
      <c r="B25" s="83" t="s">
        <v>270</v>
      </c>
      <c r="C25" s="74" t="s">
        <v>169</v>
      </c>
      <c r="D25" s="187">
        <v>-147980072</v>
      </c>
      <c r="E25" s="75">
        <v>-157541580</v>
      </c>
      <c r="F25" s="66"/>
    </row>
    <row r="26" spans="1:6" ht="15" customHeight="1">
      <c r="A26" s="195" t="s">
        <v>271</v>
      </c>
      <c r="B26" s="83" t="s">
        <v>272</v>
      </c>
      <c r="C26" s="77" t="s">
        <v>171</v>
      </c>
      <c r="D26" s="75">
        <v>12224559</v>
      </c>
      <c r="E26" s="75"/>
      <c r="F26" s="66"/>
    </row>
    <row r="27" spans="1:6" ht="15" customHeight="1">
      <c r="A27" s="195" t="s">
        <v>273</v>
      </c>
      <c r="B27" s="83" t="s">
        <v>274</v>
      </c>
      <c r="C27" s="74" t="s">
        <v>173</v>
      </c>
      <c r="D27" s="75">
        <v>-7427659</v>
      </c>
      <c r="E27" s="75">
        <v>-19868812</v>
      </c>
      <c r="F27" s="66"/>
    </row>
    <row r="28" spans="1:6" ht="15" customHeight="1">
      <c r="A28" s="195" t="s">
        <v>275</v>
      </c>
      <c r="B28" s="84" t="s">
        <v>276</v>
      </c>
      <c r="C28" s="77" t="s">
        <v>174</v>
      </c>
      <c r="D28" s="75">
        <v>216275123</v>
      </c>
      <c r="E28" s="75">
        <v>291463390</v>
      </c>
      <c r="F28" s="66"/>
    </row>
    <row r="29" spans="1:6" ht="15" customHeight="1">
      <c r="A29" s="195" t="s">
        <v>277</v>
      </c>
      <c r="B29" s="84" t="s">
        <v>278</v>
      </c>
      <c r="C29" s="74" t="s">
        <v>175</v>
      </c>
      <c r="D29" s="85">
        <v>8181764</v>
      </c>
      <c r="E29" s="85">
        <v>430437</v>
      </c>
      <c r="F29" s="66"/>
    </row>
    <row r="30" spans="1:6" ht="15" customHeight="1">
      <c r="A30" s="195" t="s">
        <v>279</v>
      </c>
      <c r="B30" s="86" t="s">
        <v>280</v>
      </c>
      <c r="C30" s="77" t="s">
        <v>176</v>
      </c>
      <c r="D30" s="85">
        <v>135961296</v>
      </c>
      <c r="E30" s="85">
        <v>-11007680</v>
      </c>
      <c r="F30" s="66"/>
    </row>
    <row r="31" spans="1:6" ht="15" customHeight="1">
      <c r="A31" s="195" t="s">
        <v>281</v>
      </c>
      <c r="B31" s="84" t="s">
        <v>282</v>
      </c>
      <c r="C31" s="74" t="s">
        <v>178</v>
      </c>
      <c r="D31" s="85"/>
      <c r="E31" s="85"/>
      <c r="F31" s="66"/>
    </row>
    <row r="32" spans="1:6" ht="15" customHeight="1">
      <c r="A32" s="195" t="s">
        <v>283</v>
      </c>
      <c r="B32" s="84" t="s">
        <v>284</v>
      </c>
      <c r="C32" s="77" t="s">
        <v>179</v>
      </c>
      <c r="D32" s="85">
        <v>-29568</v>
      </c>
      <c r="E32" s="85">
        <v>-31056</v>
      </c>
      <c r="F32" s="66"/>
    </row>
    <row r="33" spans="1:6" s="63" customFormat="1" ht="15" customHeight="1">
      <c r="A33" s="195" t="s">
        <v>285</v>
      </c>
      <c r="B33" s="84" t="s">
        <v>286</v>
      </c>
      <c r="C33" s="74" t="s">
        <v>180</v>
      </c>
      <c r="D33" s="75">
        <v>66236142</v>
      </c>
      <c r="E33" s="75">
        <v>24216846</v>
      </c>
      <c r="F33" s="66"/>
    </row>
    <row r="34" spans="1:6" ht="15" customHeight="1">
      <c r="A34" s="195" t="s">
        <v>287</v>
      </c>
      <c r="B34" s="84" t="s">
        <v>288</v>
      </c>
      <c r="C34" s="77" t="s">
        <v>181</v>
      </c>
      <c r="D34" s="75">
        <v>-4965526</v>
      </c>
      <c r="E34" s="75">
        <v>-3947747</v>
      </c>
      <c r="F34" s="66"/>
    </row>
    <row r="35" spans="1:6" ht="15" customHeight="1">
      <c r="A35" s="196">
        <v>3</v>
      </c>
      <c r="B35" s="87" t="s">
        <v>289</v>
      </c>
      <c r="C35" s="88" t="s">
        <v>182</v>
      </c>
      <c r="D35" s="89">
        <v>-9213027</v>
      </c>
      <c r="E35" s="89">
        <v>-33919607</v>
      </c>
      <c r="F35" s="66"/>
    </row>
    <row r="36" spans="1:6" ht="15" customHeight="1">
      <c r="A36" s="197" t="s">
        <v>25</v>
      </c>
      <c r="B36" s="127" t="s">
        <v>401</v>
      </c>
      <c r="C36" s="128" t="s">
        <v>184</v>
      </c>
      <c r="D36" s="126">
        <f>SUM(D37:D52)</f>
        <v>6804429</v>
      </c>
      <c r="E36" s="126">
        <f>SUM(E37:E52)</f>
        <v>-97120264</v>
      </c>
      <c r="F36" s="66"/>
    </row>
    <row r="37" spans="1:6" ht="15" customHeight="1">
      <c r="A37" s="198">
        <v>1</v>
      </c>
      <c r="B37" s="91" t="s">
        <v>290</v>
      </c>
      <c r="C37" s="92" t="s">
        <v>185</v>
      </c>
      <c r="D37" s="72">
        <v>7516</v>
      </c>
      <c r="E37" s="72">
        <v>1883</v>
      </c>
      <c r="F37" s="64"/>
    </row>
    <row r="38" spans="1:6" ht="15" customHeight="1">
      <c r="A38" s="199">
        <v>2</v>
      </c>
      <c r="B38" s="86" t="s">
        <v>291</v>
      </c>
      <c r="C38" s="77" t="s">
        <v>186</v>
      </c>
      <c r="D38" s="82">
        <v>-84896050</v>
      </c>
      <c r="E38" s="82">
        <v>-37513191</v>
      </c>
      <c r="F38" s="66"/>
    </row>
    <row r="39" spans="1:6" ht="15" customHeight="1">
      <c r="A39" s="199">
        <v>3</v>
      </c>
      <c r="B39" s="86" t="s">
        <v>292</v>
      </c>
      <c r="C39" s="74" t="s">
        <v>187</v>
      </c>
      <c r="D39" s="75"/>
      <c r="E39" s="75"/>
      <c r="F39" s="66"/>
    </row>
    <row r="40" spans="1:6" ht="15" customHeight="1">
      <c r="A40" s="199">
        <v>4</v>
      </c>
      <c r="B40" s="86" t="s">
        <v>293</v>
      </c>
      <c r="C40" s="77" t="s">
        <v>191</v>
      </c>
      <c r="D40" s="75">
        <v>-2375194</v>
      </c>
      <c r="E40" s="75">
        <v>-1913609</v>
      </c>
      <c r="F40" s="66"/>
    </row>
    <row r="41" spans="1:6" ht="15" customHeight="1">
      <c r="A41" s="199">
        <v>5</v>
      </c>
      <c r="B41" s="76" t="s">
        <v>294</v>
      </c>
      <c r="C41" s="74" t="s">
        <v>192</v>
      </c>
      <c r="D41" s="75"/>
      <c r="E41" s="75">
        <v>16647337</v>
      </c>
      <c r="F41" s="66"/>
    </row>
    <row r="42" spans="1:6" ht="15" customHeight="1">
      <c r="A42" s="199">
        <v>6</v>
      </c>
      <c r="B42" s="76" t="s">
        <v>295</v>
      </c>
      <c r="C42" s="77" t="s">
        <v>193</v>
      </c>
      <c r="D42" s="75"/>
      <c r="E42" s="75">
        <v>-38015291</v>
      </c>
      <c r="F42" s="66"/>
    </row>
    <row r="43" spans="1:6" ht="15" customHeight="1">
      <c r="A43" s="199">
        <v>7</v>
      </c>
      <c r="B43" s="76" t="s">
        <v>296</v>
      </c>
      <c r="C43" s="74" t="s">
        <v>315</v>
      </c>
      <c r="D43" s="75">
        <v>48444535</v>
      </c>
      <c r="E43" s="75">
        <v>-138162</v>
      </c>
      <c r="F43" s="66"/>
    </row>
    <row r="44" spans="1:6" ht="15" customHeight="1">
      <c r="A44" s="199">
        <v>8</v>
      </c>
      <c r="B44" s="76" t="s">
        <v>297</v>
      </c>
      <c r="C44" s="77" t="s">
        <v>316</v>
      </c>
      <c r="D44" s="75"/>
      <c r="E44" s="75"/>
      <c r="F44" s="66"/>
    </row>
    <row r="45" spans="1:6" ht="24">
      <c r="A45" s="199">
        <v>9</v>
      </c>
      <c r="B45" s="93" t="s">
        <v>298</v>
      </c>
      <c r="C45" s="74" t="s">
        <v>317</v>
      </c>
      <c r="D45" s="75"/>
      <c r="E45" s="75"/>
      <c r="F45" s="66"/>
    </row>
    <row r="46" spans="1:6" ht="15" customHeight="1">
      <c r="A46" s="199">
        <v>10</v>
      </c>
      <c r="B46" s="76" t="s">
        <v>299</v>
      </c>
      <c r="C46" s="77" t="s">
        <v>318</v>
      </c>
      <c r="D46" s="75">
        <v>-7983940</v>
      </c>
      <c r="E46" s="75">
        <v>99656227</v>
      </c>
      <c r="F46" s="66"/>
    </row>
    <row r="47" spans="1:6" ht="15" customHeight="1">
      <c r="A47" s="199">
        <v>11</v>
      </c>
      <c r="B47" s="76" t="s">
        <v>300</v>
      </c>
      <c r="C47" s="74" t="s">
        <v>319</v>
      </c>
      <c r="D47" s="75"/>
      <c r="E47" s="75">
        <v>-164577229</v>
      </c>
      <c r="F47" s="66"/>
    </row>
    <row r="48" spans="1:6" s="63" customFormat="1" ht="15" customHeight="1">
      <c r="A48" s="199">
        <v>12</v>
      </c>
      <c r="B48" s="94" t="s">
        <v>301</v>
      </c>
      <c r="C48" s="77" t="s">
        <v>320</v>
      </c>
      <c r="D48" s="75"/>
      <c r="E48" s="75"/>
      <c r="F48" s="66"/>
    </row>
    <row r="49" spans="1:6" ht="15" customHeight="1">
      <c r="A49" s="199">
        <v>13</v>
      </c>
      <c r="B49" s="95" t="s">
        <v>302</v>
      </c>
      <c r="C49" s="74" t="s">
        <v>321</v>
      </c>
      <c r="D49" s="75"/>
      <c r="E49" s="75"/>
      <c r="F49" s="66"/>
    </row>
    <row r="50" spans="1:6" ht="15" customHeight="1">
      <c r="A50" s="199">
        <v>14</v>
      </c>
      <c r="B50" s="94" t="s">
        <v>303</v>
      </c>
      <c r="C50" s="77" t="s">
        <v>322</v>
      </c>
      <c r="D50" s="75">
        <v>53607562</v>
      </c>
      <c r="E50" s="75">
        <v>28731771</v>
      </c>
      <c r="F50" s="66"/>
    </row>
    <row r="51" spans="1:6" ht="15" customHeight="1">
      <c r="A51" s="199">
        <v>15</v>
      </c>
      <c r="B51" s="96" t="s">
        <v>304</v>
      </c>
      <c r="C51" s="74" t="s">
        <v>323</v>
      </c>
      <c r="D51" s="75"/>
      <c r="E51" s="75"/>
      <c r="F51" s="66"/>
    </row>
    <row r="52" spans="1:6" ht="15" customHeight="1">
      <c r="A52" s="200">
        <v>16</v>
      </c>
      <c r="B52" s="95" t="s">
        <v>305</v>
      </c>
      <c r="C52" s="97" t="s">
        <v>324</v>
      </c>
      <c r="D52" s="98"/>
      <c r="E52" s="98"/>
      <c r="F52" s="64"/>
    </row>
    <row r="53" spans="1:6" ht="15" customHeight="1">
      <c r="A53" s="189" t="s">
        <v>34</v>
      </c>
      <c r="B53" s="127" t="s">
        <v>394</v>
      </c>
      <c r="C53" s="125" t="s">
        <v>325</v>
      </c>
      <c r="D53" s="126">
        <f>SUM(D54:D58)</f>
        <v>-937626</v>
      </c>
      <c r="E53" s="126">
        <f>SUM(E54:E58)</f>
        <v>-987979</v>
      </c>
      <c r="F53" s="66"/>
    </row>
    <row r="54" spans="1:6" ht="15" customHeight="1">
      <c r="A54" s="198">
        <v>1</v>
      </c>
      <c r="B54" s="99" t="s">
        <v>306</v>
      </c>
      <c r="C54" s="100" t="s">
        <v>326</v>
      </c>
      <c r="D54" s="101"/>
      <c r="E54" s="101"/>
      <c r="F54" s="66"/>
    </row>
    <row r="55" spans="1:6" s="63" customFormat="1" ht="15" customHeight="1">
      <c r="A55" s="199">
        <v>2</v>
      </c>
      <c r="B55" s="96" t="s">
        <v>307</v>
      </c>
      <c r="C55" s="74" t="s">
        <v>327</v>
      </c>
      <c r="D55" s="75"/>
      <c r="E55" s="75"/>
      <c r="F55" s="66"/>
    </row>
    <row r="56" spans="1:6" s="63" customFormat="1" ht="15" customHeight="1">
      <c r="A56" s="198">
        <v>3</v>
      </c>
      <c r="B56" s="102" t="s">
        <v>308</v>
      </c>
      <c r="C56" s="77" t="s">
        <v>328</v>
      </c>
      <c r="D56" s="75"/>
      <c r="E56" s="75"/>
      <c r="F56" s="66"/>
    </row>
    <row r="57" spans="1:6" ht="15" customHeight="1">
      <c r="A57" s="199">
        <v>4</v>
      </c>
      <c r="B57" s="103" t="s">
        <v>309</v>
      </c>
      <c r="C57" s="74" t="s">
        <v>329</v>
      </c>
      <c r="D57" s="75"/>
      <c r="E57" s="75"/>
      <c r="F57" s="66"/>
    </row>
    <row r="58" spans="1:6" ht="15" customHeight="1">
      <c r="A58" s="198">
        <v>5</v>
      </c>
      <c r="B58" s="96" t="s">
        <v>310</v>
      </c>
      <c r="C58" s="77" t="s">
        <v>431</v>
      </c>
      <c r="D58" s="89">
        <v>-937626</v>
      </c>
      <c r="E58" s="89">
        <v>-987979</v>
      </c>
      <c r="F58" s="66"/>
    </row>
    <row r="59" spans="1:6" ht="15" customHeight="1">
      <c r="A59" s="201"/>
      <c r="B59" s="120" t="s">
        <v>395</v>
      </c>
      <c r="C59" s="88" t="s">
        <v>432</v>
      </c>
      <c r="D59" s="106">
        <f>D5+D36+D53</f>
        <v>7886855</v>
      </c>
      <c r="E59" s="106">
        <f>E5+E36+E53</f>
        <v>-5211060</v>
      </c>
      <c r="F59" s="66"/>
    </row>
    <row r="60" spans="1:6" ht="15" customHeight="1">
      <c r="A60" s="202" t="s">
        <v>70</v>
      </c>
      <c r="B60" s="67" t="s">
        <v>311</v>
      </c>
      <c r="C60" s="90" t="s">
        <v>433</v>
      </c>
      <c r="D60" s="69">
        <v>-9025</v>
      </c>
      <c r="E60" s="69">
        <v>-141157</v>
      </c>
      <c r="F60" s="64"/>
    </row>
    <row r="61" spans="1:6" ht="15" customHeight="1">
      <c r="A61" s="202" t="s">
        <v>212</v>
      </c>
      <c r="B61" s="119" t="s">
        <v>396</v>
      </c>
      <c r="C61" s="68" t="s">
        <v>434</v>
      </c>
      <c r="D61" s="69">
        <f>D5+D36+D53+D60</f>
        <v>7877830</v>
      </c>
      <c r="E61" s="69">
        <f>E5+E36+E53+E60</f>
        <v>-5352217</v>
      </c>
      <c r="F61" s="64"/>
    </row>
    <row r="62" spans="1:6" ht="15" customHeight="1">
      <c r="A62" s="198">
        <v>1</v>
      </c>
      <c r="B62" s="99" t="s">
        <v>312</v>
      </c>
      <c r="C62" s="100" t="s">
        <v>435</v>
      </c>
      <c r="D62" s="101">
        <v>32424847</v>
      </c>
      <c r="E62" s="101">
        <v>41552057</v>
      </c>
      <c r="F62" s="66"/>
    </row>
    <row r="63" spans="1:6" ht="15" customHeight="1">
      <c r="A63" s="203">
        <v>2</v>
      </c>
      <c r="B63" s="104" t="s">
        <v>313</v>
      </c>
      <c r="C63" s="105" t="s">
        <v>436</v>
      </c>
      <c r="D63" s="106">
        <f>D61+D62</f>
        <v>40302677</v>
      </c>
      <c r="E63" s="106">
        <f>E61+E62</f>
        <v>36199840</v>
      </c>
      <c r="F63" s="66"/>
    </row>
    <row r="64" spans="1:6" ht="12">
      <c r="A64" s="273"/>
      <c r="B64" s="273"/>
      <c r="C64" s="273"/>
      <c r="D64" s="273"/>
      <c r="E64" s="273"/>
      <c r="F64" s="66"/>
    </row>
    <row r="65" spans="1:6" ht="12">
      <c r="A65" s="65"/>
      <c r="B65" s="65"/>
      <c r="C65" s="65"/>
      <c r="F65" s="66"/>
    </row>
    <row r="66" spans="1:3" ht="12">
      <c r="A66" s="107"/>
      <c r="B66" s="108"/>
      <c r="C66" s="108"/>
    </row>
    <row r="67" spans="1:3" ht="12">
      <c r="A67" s="107"/>
      <c r="B67" s="65"/>
      <c r="C67" s="65"/>
    </row>
    <row r="68" spans="3:6" ht="12">
      <c r="C68" s="62"/>
      <c r="D68" s="62"/>
      <c r="E68" s="62"/>
      <c r="F68" s="62"/>
    </row>
    <row r="69" spans="1:6" ht="12">
      <c r="A69" s="107"/>
      <c r="B69" s="111"/>
      <c r="C69" s="62"/>
      <c r="D69" s="62"/>
      <c r="E69" s="62"/>
      <c r="F69" s="62"/>
    </row>
    <row r="71" spans="2:5" ht="12">
      <c r="B71" s="111"/>
      <c r="C71" s="111"/>
      <c r="D71" s="272"/>
      <c r="E71" s="272"/>
    </row>
  </sheetData>
  <sheetProtection password="CA15" sheet="1" objects="1" scenarios="1"/>
  <mergeCells count="4">
    <mergeCell ref="B1:D1"/>
    <mergeCell ref="D71:E71"/>
    <mergeCell ref="A64:E64"/>
    <mergeCell ref="A3:E3"/>
  </mergeCells>
  <printOptions/>
  <pageMargins left="0.27" right="0.28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workbookViewId="0" topLeftCell="C1">
      <selection activeCell="I9" sqref="I9"/>
    </sheetView>
  </sheetViews>
  <sheetFormatPr defaultColWidth="9.140625" defaultRowHeight="12.75"/>
  <cols>
    <col min="1" max="1" width="7.28125" style="174" hidden="1" customWidth="1"/>
    <col min="2" max="2" width="7.28125" style="175" hidden="1" customWidth="1"/>
    <col min="3" max="3" width="29.7109375" style="129" customWidth="1"/>
    <col min="4" max="4" width="10.140625" style="129" customWidth="1"/>
    <col min="5" max="5" width="11.00390625" style="129" customWidth="1"/>
    <col min="6" max="7" width="10.7109375" style="129" customWidth="1"/>
    <col min="8" max="8" width="14.00390625" style="129" customWidth="1"/>
    <col min="9" max="9" width="12.8515625" style="129" customWidth="1"/>
    <col min="10" max="10" width="13.140625" style="129" customWidth="1"/>
    <col min="11" max="12" width="10.7109375" style="129" customWidth="1"/>
    <col min="13" max="13" width="12.140625" style="129" customWidth="1"/>
    <col min="14" max="14" width="10.7109375" style="129" customWidth="1"/>
    <col min="15" max="15" width="12.57421875" style="173" customWidth="1"/>
    <col min="16" max="16384" width="9.140625" style="129" customWidth="1"/>
  </cols>
  <sheetData>
    <row r="1" spans="1:15" ht="17.25" customHeight="1">
      <c r="A1" s="116"/>
      <c r="B1" s="116"/>
      <c r="C1" s="116"/>
      <c r="D1" s="116"/>
      <c r="E1" s="116"/>
      <c r="F1" s="271" t="s">
        <v>430</v>
      </c>
      <c r="G1" s="271"/>
      <c r="H1" s="271"/>
      <c r="I1" s="271"/>
      <c r="J1" s="271"/>
      <c r="K1" s="116"/>
      <c r="L1" s="116"/>
      <c r="M1" s="116"/>
      <c r="N1" s="116"/>
      <c r="O1" s="178"/>
    </row>
    <row r="2" spans="1:15" ht="15" customHeight="1">
      <c r="A2" s="116"/>
      <c r="B2" s="116"/>
      <c r="C2" s="116"/>
      <c r="D2" s="116"/>
      <c r="E2" s="278" t="s">
        <v>426</v>
      </c>
      <c r="F2" s="278"/>
      <c r="G2" s="280"/>
      <c r="H2" s="185" t="s">
        <v>449</v>
      </c>
      <c r="I2" s="116" t="s">
        <v>358</v>
      </c>
      <c r="J2" s="185" t="s">
        <v>454</v>
      </c>
      <c r="K2" s="116"/>
      <c r="L2" s="116"/>
      <c r="M2" s="278"/>
      <c r="N2" s="278"/>
      <c r="O2" s="279"/>
    </row>
    <row r="3" spans="1:16" s="137" customFormat="1" ht="60">
      <c r="A3" s="130"/>
      <c r="B3" s="131"/>
      <c r="C3" s="132"/>
      <c r="D3" s="133" t="s">
        <v>194</v>
      </c>
      <c r="E3" s="134" t="s">
        <v>121</v>
      </c>
      <c r="F3" s="134" t="s">
        <v>123</v>
      </c>
      <c r="G3" s="134" t="s">
        <v>330</v>
      </c>
      <c r="H3" s="134" t="s">
        <v>331</v>
      </c>
      <c r="I3" s="134" t="s">
        <v>332</v>
      </c>
      <c r="J3" s="134" t="s">
        <v>131</v>
      </c>
      <c r="K3" s="134" t="s">
        <v>240</v>
      </c>
      <c r="L3" s="134" t="s">
        <v>333</v>
      </c>
      <c r="M3" s="134" t="s">
        <v>334</v>
      </c>
      <c r="N3" s="134" t="s">
        <v>335</v>
      </c>
      <c r="O3" s="135" t="s">
        <v>336</v>
      </c>
      <c r="P3" s="136"/>
    </row>
    <row r="4" spans="1:16" ht="19.5" customHeight="1">
      <c r="A4" s="138"/>
      <c r="B4" s="139"/>
      <c r="C4" s="140" t="s">
        <v>337</v>
      </c>
      <c r="D4" s="141">
        <v>142</v>
      </c>
      <c r="E4" s="142">
        <v>430637200</v>
      </c>
      <c r="F4" s="142">
        <v>12250000</v>
      </c>
      <c r="G4" s="142"/>
      <c r="H4" s="142">
        <v>497951803</v>
      </c>
      <c r="I4" s="142">
        <v>-35679789</v>
      </c>
      <c r="J4" s="142"/>
      <c r="K4" s="142">
        <v>13977453</v>
      </c>
      <c r="L4" s="142">
        <v>67706372</v>
      </c>
      <c r="M4" s="142">
        <v>342210827</v>
      </c>
      <c r="N4" s="142">
        <v>206393122</v>
      </c>
      <c r="O4" s="143">
        <f aca="true" t="shared" si="0" ref="O4:O34">SUM(E4:N4)</f>
        <v>1535446988</v>
      </c>
      <c r="P4" s="144"/>
    </row>
    <row r="5" spans="1:16" ht="24">
      <c r="A5" s="145"/>
      <c r="B5" s="146"/>
      <c r="C5" s="147" t="s">
        <v>338</v>
      </c>
      <c r="D5" s="148">
        <v>143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>
        <f t="shared" si="0"/>
        <v>0</v>
      </c>
      <c r="P5" s="144"/>
    </row>
    <row r="6" spans="1:16" ht="19.5" customHeight="1">
      <c r="A6" s="145"/>
      <c r="B6" s="146"/>
      <c r="C6" s="147" t="s">
        <v>339</v>
      </c>
      <c r="D6" s="141">
        <v>144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>
        <f t="shared" si="0"/>
        <v>0</v>
      </c>
      <c r="P6" s="144"/>
    </row>
    <row r="7" spans="1:16" ht="24">
      <c r="A7" s="145"/>
      <c r="B7" s="146"/>
      <c r="C7" s="151" t="s">
        <v>340</v>
      </c>
      <c r="D7" s="148">
        <v>145</v>
      </c>
      <c r="E7" s="149">
        <f>SUM(E4:E6)</f>
        <v>430637200</v>
      </c>
      <c r="F7" s="149">
        <f aca="true" t="shared" si="1" ref="F7:N7">SUM(F4:F6)</f>
        <v>12250000</v>
      </c>
      <c r="G7" s="149">
        <f t="shared" si="1"/>
        <v>0</v>
      </c>
      <c r="H7" s="149">
        <f t="shared" si="1"/>
        <v>497951803</v>
      </c>
      <c r="I7" s="149">
        <f t="shared" si="1"/>
        <v>-35679789</v>
      </c>
      <c r="J7" s="149">
        <f t="shared" si="1"/>
        <v>0</v>
      </c>
      <c r="K7" s="149">
        <f t="shared" si="1"/>
        <v>13977453</v>
      </c>
      <c r="L7" s="149">
        <f t="shared" si="1"/>
        <v>67706372</v>
      </c>
      <c r="M7" s="149">
        <f t="shared" si="1"/>
        <v>342210827</v>
      </c>
      <c r="N7" s="149">
        <f t="shared" si="1"/>
        <v>206393122</v>
      </c>
      <c r="O7" s="150">
        <f t="shared" si="0"/>
        <v>1535446988</v>
      </c>
      <c r="P7" s="144"/>
    </row>
    <row r="8" spans="1:16" ht="24">
      <c r="A8" s="145"/>
      <c r="B8" s="146"/>
      <c r="C8" s="152" t="s">
        <v>341</v>
      </c>
      <c r="D8" s="141">
        <v>146</v>
      </c>
      <c r="E8" s="149"/>
      <c r="F8" s="149"/>
      <c r="G8" s="149"/>
      <c r="H8" s="149"/>
      <c r="I8" s="149">
        <v>35866065.86</v>
      </c>
      <c r="J8" s="149"/>
      <c r="K8" s="149"/>
      <c r="L8" s="149"/>
      <c r="M8" s="149"/>
      <c r="N8" s="149"/>
      <c r="O8" s="150">
        <f t="shared" si="0"/>
        <v>35866065.86</v>
      </c>
      <c r="P8" s="144"/>
    </row>
    <row r="9" spans="1:16" ht="36">
      <c r="A9" s="145"/>
      <c r="B9" s="146"/>
      <c r="C9" s="152" t="s">
        <v>342</v>
      </c>
      <c r="D9" s="148">
        <v>147</v>
      </c>
      <c r="E9" s="149"/>
      <c r="F9" s="149"/>
      <c r="G9" s="149"/>
      <c r="H9" s="149"/>
      <c r="I9" s="149">
        <v>-19312351.95</v>
      </c>
      <c r="J9" s="149"/>
      <c r="K9" s="149"/>
      <c r="L9" s="149"/>
      <c r="M9" s="149"/>
      <c r="N9" s="149"/>
      <c r="O9" s="150">
        <f t="shared" si="0"/>
        <v>-19312351.95</v>
      </c>
      <c r="P9" s="144"/>
    </row>
    <row r="10" spans="1:16" ht="36">
      <c r="A10" s="145"/>
      <c r="B10" s="146"/>
      <c r="C10" s="152" t="s">
        <v>343</v>
      </c>
      <c r="D10" s="141">
        <v>148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>
        <f t="shared" si="0"/>
        <v>0</v>
      </c>
      <c r="P10" s="144"/>
    </row>
    <row r="11" spans="1:16" ht="24">
      <c r="A11" s="145"/>
      <c r="B11" s="146"/>
      <c r="C11" s="152" t="s">
        <v>344</v>
      </c>
      <c r="D11" s="148">
        <v>149</v>
      </c>
      <c r="E11" s="149"/>
      <c r="F11" s="149"/>
      <c r="G11" s="149"/>
      <c r="H11" s="149">
        <v>-4163817.14</v>
      </c>
      <c r="I11" s="149"/>
      <c r="J11" s="149"/>
      <c r="K11" s="149"/>
      <c r="L11" s="149"/>
      <c r="M11" s="149"/>
      <c r="N11" s="149"/>
      <c r="O11" s="150">
        <f t="shared" si="0"/>
        <v>-4163817.14</v>
      </c>
      <c r="P11" s="144"/>
    </row>
    <row r="12" spans="1:16" ht="24">
      <c r="A12" s="145"/>
      <c r="B12" s="146"/>
      <c r="C12" s="151" t="s">
        <v>345</v>
      </c>
      <c r="D12" s="141">
        <v>150</v>
      </c>
      <c r="E12" s="149">
        <f>SUM(E8:E11)</f>
        <v>0</v>
      </c>
      <c r="F12" s="149">
        <f aca="true" t="shared" si="2" ref="F12:N12">SUM(F8:F11)</f>
        <v>0</v>
      </c>
      <c r="G12" s="149">
        <f t="shared" si="2"/>
        <v>0</v>
      </c>
      <c r="H12" s="149">
        <f t="shared" si="2"/>
        <v>-4163817.14</v>
      </c>
      <c r="I12" s="149">
        <f t="shared" si="2"/>
        <v>16553713.91</v>
      </c>
      <c r="J12" s="149">
        <f t="shared" si="2"/>
        <v>0</v>
      </c>
      <c r="K12" s="149">
        <f t="shared" si="2"/>
        <v>0</v>
      </c>
      <c r="L12" s="149">
        <f t="shared" si="2"/>
        <v>0</v>
      </c>
      <c r="M12" s="149">
        <f t="shared" si="2"/>
        <v>0</v>
      </c>
      <c r="N12" s="149">
        <f t="shared" si="2"/>
        <v>0</v>
      </c>
      <c r="O12" s="150">
        <f t="shared" si="0"/>
        <v>12389896.77</v>
      </c>
      <c r="P12" s="144"/>
    </row>
    <row r="13" spans="1:16" ht="19.5" customHeight="1">
      <c r="A13" s="145"/>
      <c r="B13" s="146"/>
      <c r="C13" s="152" t="s">
        <v>346</v>
      </c>
      <c r="D13" s="148">
        <v>151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>
        <v>38594656.51</v>
      </c>
      <c r="O13" s="150">
        <f t="shared" si="0"/>
        <v>38594656.51</v>
      </c>
      <c r="P13" s="144"/>
    </row>
    <row r="14" spans="1:16" ht="24">
      <c r="A14" s="145"/>
      <c r="B14" s="146"/>
      <c r="C14" s="151" t="s">
        <v>347</v>
      </c>
      <c r="D14" s="141">
        <v>152</v>
      </c>
      <c r="E14" s="149">
        <f>SUM(E12:E13)</f>
        <v>0</v>
      </c>
      <c r="F14" s="149">
        <f aca="true" t="shared" si="3" ref="F14:N14">SUM(F12:F13)</f>
        <v>0</v>
      </c>
      <c r="G14" s="149">
        <f t="shared" si="3"/>
        <v>0</v>
      </c>
      <c r="H14" s="149">
        <f t="shared" si="3"/>
        <v>-4163817.14</v>
      </c>
      <c r="I14" s="149">
        <f t="shared" si="3"/>
        <v>16553713.91</v>
      </c>
      <c r="J14" s="149">
        <f t="shared" si="3"/>
        <v>0</v>
      </c>
      <c r="K14" s="149">
        <f t="shared" si="3"/>
        <v>0</v>
      </c>
      <c r="L14" s="149">
        <f t="shared" si="3"/>
        <v>0</v>
      </c>
      <c r="M14" s="149">
        <f t="shared" si="3"/>
        <v>0</v>
      </c>
      <c r="N14" s="149">
        <f t="shared" si="3"/>
        <v>38594656.51</v>
      </c>
      <c r="O14" s="150">
        <f t="shared" si="0"/>
        <v>50984553.28</v>
      </c>
      <c r="P14" s="144"/>
    </row>
    <row r="15" spans="1:16" ht="24">
      <c r="A15" s="145"/>
      <c r="B15" s="146"/>
      <c r="C15" s="152" t="s">
        <v>348</v>
      </c>
      <c r="D15" s="148">
        <v>153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>
        <f t="shared" si="0"/>
        <v>0</v>
      </c>
      <c r="P15" s="144"/>
    </row>
    <row r="16" spans="1:16" ht="19.5" customHeight="1">
      <c r="A16" s="145"/>
      <c r="B16" s="146"/>
      <c r="C16" s="152" t="s">
        <v>349</v>
      </c>
      <c r="D16" s="141">
        <v>154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>
        <v>-980000</v>
      </c>
      <c r="O16" s="150">
        <f t="shared" si="0"/>
        <v>-980000</v>
      </c>
      <c r="P16" s="144"/>
    </row>
    <row r="17" spans="1:16" ht="19.5" customHeight="1">
      <c r="A17" s="145"/>
      <c r="B17" s="146"/>
      <c r="C17" s="152" t="s">
        <v>350</v>
      </c>
      <c r="D17" s="148">
        <v>155</v>
      </c>
      <c r="E17" s="149"/>
      <c r="F17" s="149"/>
      <c r="G17" s="149"/>
      <c r="H17" s="149"/>
      <c r="I17" s="149"/>
      <c r="J17" s="149"/>
      <c r="K17" s="149">
        <v>3484523.33</v>
      </c>
      <c r="L17" s="149">
        <v>16551485.37</v>
      </c>
      <c r="M17" s="149"/>
      <c r="N17" s="149">
        <v>-20036008.7</v>
      </c>
      <c r="O17" s="150">
        <f t="shared" si="0"/>
        <v>0</v>
      </c>
      <c r="P17" s="144"/>
    </row>
    <row r="18" spans="1:16" s="63" customFormat="1" ht="19.5" customHeight="1">
      <c r="A18" s="153"/>
      <c r="B18" s="154"/>
      <c r="C18" s="155" t="s">
        <v>355</v>
      </c>
      <c r="D18" s="141">
        <v>156</v>
      </c>
      <c r="E18" s="156">
        <f>E7+E14+E15+E16+E17</f>
        <v>430637200</v>
      </c>
      <c r="F18" s="156">
        <f aca="true" t="shared" si="4" ref="F18:M18">F7+F14+F15+F16+F17</f>
        <v>12250000</v>
      </c>
      <c r="G18" s="156">
        <f t="shared" si="4"/>
        <v>0</v>
      </c>
      <c r="H18" s="156">
        <f t="shared" si="4"/>
        <v>493787985.86</v>
      </c>
      <c r="I18" s="156">
        <f t="shared" si="4"/>
        <v>-19126075.09</v>
      </c>
      <c r="J18" s="156">
        <f t="shared" si="4"/>
        <v>0</v>
      </c>
      <c r="K18" s="156">
        <f t="shared" si="4"/>
        <v>17461976.33</v>
      </c>
      <c r="L18" s="156">
        <f t="shared" si="4"/>
        <v>84257857.37</v>
      </c>
      <c r="M18" s="156">
        <f t="shared" si="4"/>
        <v>342210827</v>
      </c>
      <c r="N18" s="156">
        <f>N7+N14+N15+N16+N17</f>
        <v>223971769.81</v>
      </c>
      <c r="O18" s="150">
        <f t="shared" si="0"/>
        <v>1585451541.28</v>
      </c>
      <c r="P18" s="64"/>
    </row>
    <row r="19" spans="1:16" s="163" customFormat="1" ht="19.5" customHeight="1">
      <c r="A19" s="157"/>
      <c r="B19" s="158"/>
      <c r="C19" s="159"/>
      <c r="D19" s="16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61"/>
      <c r="P19" s="162"/>
    </row>
    <row r="20" spans="1:16" ht="19.5" customHeight="1">
      <c r="A20" s="145"/>
      <c r="B20" s="146"/>
      <c r="C20" s="151" t="s">
        <v>351</v>
      </c>
      <c r="D20" s="141">
        <v>157</v>
      </c>
      <c r="E20" s="149">
        <v>430637200</v>
      </c>
      <c r="F20" s="149">
        <v>12250000</v>
      </c>
      <c r="G20" s="149"/>
      <c r="H20" s="149">
        <v>209510191</v>
      </c>
      <c r="I20" s="149">
        <v>-107103682</v>
      </c>
      <c r="J20" s="149"/>
      <c r="K20" s="149">
        <v>10731893</v>
      </c>
      <c r="L20" s="149">
        <v>52289963</v>
      </c>
      <c r="M20" s="149">
        <v>342210827</v>
      </c>
      <c r="N20" s="149">
        <v>156344625</v>
      </c>
      <c r="O20" s="150">
        <f t="shared" si="0"/>
        <v>1106871017</v>
      </c>
      <c r="P20" s="144"/>
    </row>
    <row r="21" spans="1:16" ht="24">
      <c r="A21" s="145"/>
      <c r="B21" s="146"/>
      <c r="C21" s="147" t="s">
        <v>338</v>
      </c>
      <c r="D21" s="148">
        <v>158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50">
        <f t="shared" si="0"/>
        <v>0</v>
      </c>
      <c r="P21" s="144"/>
    </row>
    <row r="22" spans="1:16" ht="19.5" customHeight="1">
      <c r="A22" s="145"/>
      <c r="B22" s="146"/>
      <c r="C22" s="147" t="s">
        <v>339</v>
      </c>
      <c r="D22" s="141">
        <v>159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>
        <f t="shared" si="0"/>
        <v>0</v>
      </c>
      <c r="P22" s="144"/>
    </row>
    <row r="23" spans="1:16" ht="24">
      <c r="A23" s="145"/>
      <c r="B23" s="146"/>
      <c r="C23" s="151" t="s">
        <v>352</v>
      </c>
      <c r="D23" s="148">
        <v>160</v>
      </c>
      <c r="E23" s="149">
        <f>SUM(E20:E22)</f>
        <v>430637200</v>
      </c>
      <c r="F23" s="149">
        <f aca="true" t="shared" si="5" ref="F23:N23">SUM(F20:F22)</f>
        <v>12250000</v>
      </c>
      <c r="G23" s="149">
        <f t="shared" si="5"/>
        <v>0</v>
      </c>
      <c r="H23" s="149">
        <f t="shared" si="5"/>
        <v>209510191</v>
      </c>
      <c r="I23" s="149">
        <f t="shared" si="5"/>
        <v>-107103682</v>
      </c>
      <c r="J23" s="149">
        <f t="shared" si="5"/>
        <v>0</v>
      </c>
      <c r="K23" s="149">
        <f t="shared" si="5"/>
        <v>10731893</v>
      </c>
      <c r="L23" s="149">
        <f t="shared" si="5"/>
        <v>52289963</v>
      </c>
      <c r="M23" s="149">
        <f t="shared" si="5"/>
        <v>342210827</v>
      </c>
      <c r="N23" s="149">
        <f t="shared" si="5"/>
        <v>156344625</v>
      </c>
      <c r="O23" s="150">
        <f t="shared" si="0"/>
        <v>1106871017</v>
      </c>
      <c r="P23" s="144"/>
    </row>
    <row r="24" spans="1:16" ht="24">
      <c r="A24" s="145"/>
      <c r="B24" s="146"/>
      <c r="C24" s="152" t="s">
        <v>341</v>
      </c>
      <c r="D24" s="141">
        <v>161</v>
      </c>
      <c r="E24" s="149"/>
      <c r="F24" s="149"/>
      <c r="G24" s="149"/>
      <c r="H24" s="149"/>
      <c r="I24" s="149">
        <v>52388700</v>
      </c>
      <c r="J24" s="149"/>
      <c r="K24" s="149"/>
      <c r="L24" s="149"/>
      <c r="M24" s="149"/>
      <c r="N24" s="149"/>
      <c r="O24" s="150">
        <f t="shared" si="0"/>
        <v>52388700</v>
      </c>
      <c r="P24" s="144"/>
    </row>
    <row r="25" spans="1:16" ht="36">
      <c r="A25" s="145"/>
      <c r="B25" s="146"/>
      <c r="C25" s="152" t="s">
        <v>342</v>
      </c>
      <c r="D25" s="148">
        <v>162</v>
      </c>
      <c r="E25" s="149"/>
      <c r="F25" s="149"/>
      <c r="G25" s="149"/>
      <c r="H25" s="149"/>
      <c r="I25" s="149">
        <v>19035193</v>
      </c>
      <c r="J25" s="149"/>
      <c r="K25" s="149"/>
      <c r="L25" s="149"/>
      <c r="M25" s="149"/>
      <c r="N25" s="149"/>
      <c r="O25" s="150">
        <f t="shared" si="0"/>
        <v>19035193</v>
      </c>
      <c r="P25" s="144"/>
    </row>
    <row r="26" spans="1:16" ht="36">
      <c r="A26" s="145"/>
      <c r="B26" s="146"/>
      <c r="C26" s="152" t="s">
        <v>343</v>
      </c>
      <c r="D26" s="141">
        <v>163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50">
        <f t="shared" si="0"/>
        <v>0</v>
      </c>
      <c r="P26" s="144"/>
    </row>
    <row r="27" spans="1:16" ht="24">
      <c r="A27" s="145"/>
      <c r="B27" s="146"/>
      <c r="C27" s="152" t="s">
        <v>344</v>
      </c>
      <c r="D27" s="148">
        <v>164</v>
      </c>
      <c r="E27" s="149"/>
      <c r="F27" s="149"/>
      <c r="G27" s="149"/>
      <c r="H27" s="149">
        <v>288441612</v>
      </c>
      <c r="I27" s="149"/>
      <c r="J27" s="149"/>
      <c r="K27" s="149"/>
      <c r="L27" s="149"/>
      <c r="M27" s="149"/>
      <c r="N27" s="149"/>
      <c r="O27" s="150">
        <f t="shared" si="0"/>
        <v>288441612</v>
      </c>
      <c r="P27" s="144"/>
    </row>
    <row r="28" spans="1:16" ht="24">
      <c r="A28" s="145"/>
      <c r="B28" s="146"/>
      <c r="C28" s="151" t="s">
        <v>345</v>
      </c>
      <c r="D28" s="141">
        <v>165</v>
      </c>
      <c r="E28" s="149">
        <f>SUM(E24:E27)</f>
        <v>0</v>
      </c>
      <c r="F28" s="149">
        <f aca="true" t="shared" si="6" ref="F28:N28">SUM(F24:F27)</f>
        <v>0</v>
      </c>
      <c r="G28" s="149">
        <f t="shared" si="6"/>
        <v>0</v>
      </c>
      <c r="H28" s="149">
        <f t="shared" si="6"/>
        <v>288441612</v>
      </c>
      <c r="I28" s="149">
        <f t="shared" si="6"/>
        <v>71423893</v>
      </c>
      <c r="J28" s="149">
        <f t="shared" si="6"/>
        <v>0</v>
      </c>
      <c r="K28" s="149">
        <f t="shared" si="6"/>
        <v>0</v>
      </c>
      <c r="L28" s="149">
        <f t="shared" si="6"/>
        <v>0</v>
      </c>
      <c r="M28" s="149">
        <f t="shared" si="6"/>
        <v>0</v>
      </c>
      <c r="N28" s="149">
        <f t="shared" si="6"/>
        <v>0</v>
      </c>
      <c r="O28" s="150">
        <f t="shared" si="0"/>
        <v>359865505</v>
      </c>
      <c r="P28" s="144"/>
    </row>
    <row r="29" spans="1:16" ht="24">
      <c r="A29" s="145"/>
      <c r="B29" s="146"/>
      <c r="C29" s="152" t="s">
        <v>353</v>
      </c>
      <c r="D29" s="148">
        <v>166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>
        <v>69690466</v>
      </c>
      <c r="O29" s="150">
        <f t="shared" si="0"/>
        <v>69690466</v>
      </c>
      <c r="P29" s="144"/>
    </row>
    <row r="30" spans="1:16" ht="24">
      <c r="A30" s="145"/>
      <c r="B30" s="146"/>
      <c r="C30" s="151" t="s">
        <v>354</v>
      </c>
      <c r="D30" s="141">
        <v>167</v>
      </c>
      <c r="E30" s="149">
        <f>SUM(E28:E29)</f>
        <v>0</v>
      </c>
      <c r="F30" s="149">
        <f aca="true" t="shared" si="7" ref="F30:N30">SUM(F28:F29)</f>
        <v>0</v>
      </c>
      <c r="G30" s="149">
        <f t="shared" si="7"/>
        <v>0</v>
      </c>
      <c r="H30" s="149">
        <f t="shared" si="7"/>
        <v>288441612</v>
      </c>
      <c r="I30" s="149">
        <f t="shared" si="7"/>
        <v>71423893</v>
      </c>
      <c r="J30" s="149">
        <f t="shared" si="7"/>
        <v>0</v>
      </c>
      <c r="K30" s="149">
        <f t="shared" si="7"/>
        <v>0</v>
      </c>
      <c r="L30" s="149">
        <f t="shared" si="7"/>
        <v>0</v>
      </c>
      <c r="M30" s="149">
        <f t="shared" si="7"/>
        <v>0</v>
      </c>
      <c r="N30" s="149">
        <f t="shared" si="7"/>
        <v>69690466</v>
      </c>
      <c r="O30" s="150">
        <f t="shared" si="0"/>
        <v>429555971</v>
      </c>
      <c r="P30" s="144"/>
    </row>
    <row r="31" spans="1:16" ht="19.5" customHeight="1">
      <c r="A31" s="145"/>
      <c r="B31" s="146"/>
      <c r="C31" s="152" t="s">
        <v>348</v>
      </c>
      <c r="D31" s="148">
        <v>168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50">
        <f t="shared" si="0"/>
        <v>0</v>
      </c>
      <c r="P31" s="144"/>
    </row>
    <row r="32" spans="1:16" ht="19.5" customHeight="1">
      <c r="A32" s="145"/>
      <c r="B32" s="146"/>
      <c r="C32" s="152" t="s">
        <v>349</v>
      </c>
      <c r="D32" s="141">
        <v>169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>
        <v>-980000</v>
      </c>
      <c r="O32" s="150">
        <f t="shared" si="0"/>
        <v>-980000</v>
      </c>
      <c r="P32" s="144"/>
    </row>
    <row r="33" spans="1:16" ht="19.5" customHeight="1">
      <c r="A33" s="145"/>
      <c r="B33" s="146"/>
      <c r="C33" s="152" t="s">
        <v>350</v>
      </c>
      <c r="D33" s="148">
        <v>170</v>
      </c>
      <c r="E33" s="149"/>
      <c r="F33" s="149"/>
      <c r="G33" s="149"/>
      <c r="H33" s="149"/>
      <c r="I33" s="149"/>
      <c r="J33" s="149"/>
      <c r="K33" s="149">
        <v>3245560</v>
      </c>
      <c r="L33" s="149">
        <v>15416409</v>
      </c>
      <c r="M33" s="149"/>
      <c r="N33" s="149">
        <v>-18661969</v>
      </c>
      <c r="O33" s="150">
        <f t="shared" si="0"/>
        <v>0</v>
      </c>
      <c r="P33" s="144"/>
    </row>
    <row r="34" spans="1:16" s="63" customFormat="1" ht="19.5" customHeight="1">
      <c r="A34" s="164"/>
      <c r="B34" s="165"/>
      <c r="C34" s="166" t="s">
        <v>356</v>
      </c>
      <c r="D34" s="167">
        <v>171</v>
      </c>
      <c r="E34" s="168">
        <f>E23+E30+E31+E32+E33</f>
        <v>430637200</v>
      </c>
      <c r="F34" s="168">
        <f aca="true" t="shared" si="8" ref="F34:N34">F23+F30+F31+F32+F33</f>
        <v>12250000</v>
      </c>
      <c r="G34" s="168">
        <f t="shared" si="8"/>
        <v>0</v>
      </c>
      <c r="H34" s="168">
        <f t="shared" si="8"/>
        <v>497951803</v>
      </c>
      <c r="I34" s="168">
        <f t="shared" si="8"/>
        <v>-35679789</v>
      </c>
      <c r="J34" s="168">
        <f t="shared" si="8"/>
        <v>0</v>
      </c>
      <c r="K34" s="168">
        <f t="shared" si="8"/>
        <v>13977453</v>
      </c>
      <c r="L34" s="168">
        <f t="shared" si="8"/>
        <v>67706372</v>
      </c>
      <c r="M34" s="168">
        <f t="shared" si="8"/>
        <v>342210827</v>
      </c>
      <c r="N34" s="168">
        <f t="shared" si="8"/>
        <v>206393122</v>
      </c>
      <c r="O34" s="169">
        <f t="shared" si="0"/>
        <v>1535446988</v>
      </c>
      <c r="P34" s="64"/>
    </row>
    <row r="35" spans="1:4" ht="12" customHeight="1">
      <c r="A35" s="170"/>
      <c r="B35" s="171"/>
      <c r="C35" s="172"/>
      <c r="D35" s="172"/>
    </row>
    <row r="36" ht="12" customHeight="1"/>
    <row r="37" spans="3:9" ht="12" customHeight="1">
      <c r="C37" s="107"/>
      <c r="D37" s="111"/>
      <c r="E37" s="276"/>
      <c r="F37" s="277"/>
      <c r="G37" s="65"/>
      <c r="H37" s="65"/>
      <c r="I37" s="65"/>
    </row>
    <row r="38" spans="3:12" ht="12" customHeight="1">
      <c r="C38" s="65"/>
      <c r="D38" s="65"/>
      <c r="E38" s="109"/>
      <c r="F38" s="110"/>
      <c r="I38" s="62"/>
      <c r="J38" s="62"/>
      <c r="K38" s="62"/>
      <c r="L38" s="62"/>
    </row>
    <row r="39" spans="8:12" ht="12" customHeight="1">
      <c r="H39"/>
      <c r="I39"/>
      <c r="J39"/>
      <c r="K39"/>
      <c r="L39"/>
    </row>
    <row r="40" spans="8:12" ht="12" customHeight="1">
      <c r="H40"/>
      <c r="I40"/>
      <c r="J40"/>
      <c r="K40"/>
      <c r="L40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 password="CA15" sheet="1" objects="1" scenarios="1"/>
  <mergeCells count="4">
    <mergeCell ref="E37:F37"/>
    <mergeCell ref="M2:O2"/>
    <mergeCell ref="F1:J1"/>
    <mergeCell ref="E2:G2"/>
  </mergeCells>
  <printOptions/>
  <pageMargins left="0.75" right="0.75" top="0.18" bottom="0.19" header="0.17" footer="0.19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H29" sqref="H29"/>
    </sheetView>
  </sheetViews>
  <sheetFormatPr defaultColWidth="9.140625" defaultRowHeight="12.75"/>
  <cols>
    <col min="1" max="16384" width="9.140625" style="113" customWidth="1"/>
  </cols>
  <sheetData>
    <row r="1" spans="1:10" ht="12">
      <c r="A1" s="112"/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.75">
      <c r="A2" s="281" t="s">
        <v>383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2.75" customHeight="1">
      <c r="A4" s="282" t="s">
        <v>402</v>
      </c>
      <c r="B4" s="283"/>
      <c r="C4" s="283"/>
      <c r="D4" s="283"/>
      <c r="E4" s="283"/>
      <c r="F4" s="283"/>
      <c r="G4" s="283"/>
      <c r="H4" s="283"/>
      <c r="I4" s="283"/>
      <c r="J4" s="284"/>
    </row>
    <row r="5" spans="1:10" ht="12.75" customHeight="1">
      <c r="A5" s="285"/>
      <c r="B5" s="286"/>
      <c r="C5" s="286"/>
      <c r="D5" s="286"/>
      <c r="E5" s="286"/>
      <c r="F5" s="286"/>
      <c r="G5" s="286"/>
      <c r="H5" s="286"/>
      <c r="I5" s="286"/>
      <c r="J5" s="287"/>
    </row>
    <row r="6" spans="1:10" ht="12.75" customHeight="1">
      <c r="A6" s="285"/>
      <c r="B6" s="286"/>
      <c r="C6" s="286"/>
      <c r="D6" s="286"/>
      <c r="E6" s="286"/>
      <c r="F6" s="286"/>
      <c r="G6" s="286"/>
      <c r="H6" s="286"/>
      <c r="I6" s="286"/>
      <c r="J6" s="287"/>
    </row>
    <row r="7" spans="1:10" ht="12.75" customHeight="1">
      <c r="A7" s="285"/>
      <c r="B7" s="286"/>
      <c r="C7" s="286"/>
      <c r="D7" s="286"/>
      <c r="E7" s="286"/>
      <c r="F7" s="286"/>
      <c r="G7" s="286"/>
      <c r="H7" s="286"/>
      <c r="I7" s="286"/>
      <c r="J7" s="287"/>
    </row>
    <row r="8" spans="1:10" ht="12.75" customHeight="1">
      <c r="A8" s="285"/>
      <c r="B8" s="286"/>
      <c r="C8" s="286"/>
      <c r="D8" s="286"/>
      <c r="E8" s="286"/>
      <c r="F8" s="286"/>
      <c r="G8" s="286"/>
      <c r="H8" s="286"/>
      <c r="I8" s="286"/>
      <c r="J8" s="287"/>
    </row>
    <row r="9" spans="1:10" ht="12.75" customHeight="1">
      <c r="A9" s="285"/>
      <c r="B9" s="286"/>
      <c r="C9" s="286"/>
      <c r="D9" s="286"/>
      <c r="E9" s="286"/>
      <c r="F9" s="286"/>
      <c r="G9" s="286"/>
      <c r="H9" s="286"/>
      <c r="I9" s="286"/>
      <c r="J9" s="287"/>
    </row>
    <row r="10" spans="1:10" ht="12.75" customHeight="1">
      <c r="A10" s="285"/>
      <c r="B10" s="286"/>
      <c r="C10" s="286"/>
      <c r="D10" s="286"/>
      <c r="E10" s="286"/>
      <c r="F10" s="286"/>
      <c r="G10" s="286"/>
      <c r="H10" s="286"/>
      <c r="I10" s="286"/>
      <c r="J10" s="287"/>
    </row>
    <row r="11" spans="1:10" ht="12.75" customHeight="1">
      <c r="A11" s="285"/>
      <c r="B11" s="286"/>
      <c r="C11" s="286"/>
      <c r="D11" s="286"/>
      <c r="E11" s="286"/>
      <c r="F11" s="286"/>
      <c r="G11" s="286"/>
      <c r="H11" s="286"/>
      <c r="I11" s="286"/>
      <c r="J11" s="287"/>
    </row>
    <row r="12" spans="1:10" ht="12.75" customHeight="1">
      <c r="A12" s="285"/>
      <c r="B12" s="286"/>
      <c r="C12" s="286"/>
      <c r="D12" s="286"/>
      <c r="E12" s="286"/>
      <c r="F12" s="286"/>
      <c r="G12" s="286"/>
      <c r="H12" s="286"/>
      <c r="I12" s="286"/>
      <c r="J12" s="287"/>
    </row>
    <row r="13" spans="1:10" ht="12.75" customHeight="1">
      <c r="A13" s="285"/>
      <c r="B13" s="286"/>
      <c r="C13" s="286"/>
      <c r="D13" s="286"/>
      <c r="E13" s="286"/>
      <c r="F13" s="286"/>
      <c r="G13" s="286"/>
      <c r="H13" s="286"/>
      <c r="I13" s="286"/>
      <c r="J13" s="287"/>
    </row>
    <row r="14" spans="1:10" ht="12.75" customHeight="1">
      <c r="A14" s="285"/>
      <c r="B14" s="286"/>
      <c r="C14" s="286"/>
      <c r="D14" s="286"/>
      <c r="E14" s="286"/>
      <c r="F14" s="286"/>
      <c r="G14" s="286"/>
      <c r="H14" s="286"/>
      <c r="I14" s="286"/>
      <c r="J14" s="287"/>
    </row>
    <row r="15" spans="1:10" ht="12.75" customHeight="1">
      <c r="A15" s="285"/>
      <c r="B15" s="286"/>
      <c r="C15" s="286"/>
      <c r="D15" s="286"/>
      <c r="E15" s="286"/>
      <c r="F15" s="286"/>
      <c r="G15" s="286"/>
      <c r="H15" s="286"/>
      <c r="I15" s="286"/>
      <c r="J15" s="287"/>
    </row>
    <row r="16" spans="1:10" ht="12.75" customHeight="1">
      <c r="A16" s="285"/>
      <c r="B16" s="286"/>
      <c r="C16" s="286"/>
      <c r="D16" s="286"/>
      <c r="E16" s="286"/>
      <c r="F16" s="286"/>
      <c r="G16" s="286"/>
      <c r="H16" s="286"/>
      <c r="I16" s="286"/>
      <c r="J16" s="287"/>
    </row>
    <row r="17" spans="1:10" ht="12.75" customHeight="1">
      <c r="A17" s="285"/>
      <c r="B17" s="286"/>
      <c r="C17" s="286"/>
      <c r="D17" s="286"/>
      <c r="E17" s="286"/>
      <c r="F17" s="286"/>
      <c r="G17" s="286"/>
      <c r="H17" s="286"/>
      <c r="I17" s="286"/>
      <c r="J17" s="287"/>
    </row>
    <row r="18" spans="1:10" ht="12.75" customHeight="1">
      <c r="A18" s="285"/>
      <c r="B18" s="286"/>
      <c r="C18" s="286"/>
      <c r="D18" s="286"/>
      <c r="E18" s="286"/>
      <c r="F18" s="286"/>
      <c r="G18" s="286"/>
      <c r="H18" s="286"/>
      <c r="I18" s="286"/>
      <c r="J18" s="287"/>
    </row>
    <row r="19" spans="1:10" ht="12.75" customHeight="1">
      <c r="A19" s="285"/>
      <c r="B19" s="286"/>
      <c r="C19" s="286"/>
      <c r="D19" s="286"/>
      <c r="E19" s="286"/>
      <c r="F19" s="286"/>
      <c r="G19" s="286"/>
      <c r="H19" s="286"/>
      <c r="I19" s="286"/>
      <c r="J19" s="287"/>
    </row>
    <row r="20" spans="1:10" ht="12.75" customHeight="1">
      <c r="A20" s="288"/>
      <c r="B20" s="289"/>
      <c r="C20" s="289"/>
      <c r="D20" s="289"/>
      <c r="E20" s="289"/>
      <c r="F20" s="289"/>
      <c r="G20" s="289"/>
      <c r="H20" s="289"/>
      <c r="I20" s="289"/>
      <c r="J20" s="290"/>
    </row>
    <row r="21" spans="1:10" ht="12">
      <c r="A21" s="291"/>
      <c r="B21" s="291"/>
      <c r="C21" s="291"/>
      <c r="D21" s="291"/>
      <c r="E21" s="291"/>
      <c r="F21" s="291"/>
      <c r="G21" s="291"/>
      <c r="H21" s="291"/>
      <c r="I21" s="291"/>
      <c r="J21" s="291"/>
    </row>
    <row r="22" spans="1:10" ht="12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2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2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2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">
      <c r="A36" s="114"/>
      <c r="B36" s="114"/>
      <c r="C36" s="114"/>
      <c r="D36" s="114"/>
      <c r="E36" s="114"/>
      <c r="F36" s="114"/>
      <c r="G36" s="114"/>
      <c r="H36" s="114"/>
      <c r="I36" s="115"/>
      <c r="J36" s="114"/>
    </row>
    <row r="37" spans="1:10" ht="12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Bešlić</dc:creator>
  <cp:keywords/>
  <dc:description/>
  <cp:lastModifiedBy>Nevena Babić</cp:lastModifiedBy>
  <cp:lastPrinted>2010-10-29T11:46:41Z</cp:lastPrinted>
  <dcterms:created xsi:type="dcterms:W3CDTF">2008-02-13T08:43:34Z</dcterms:created>
  <dcterms:modified xsi:type="dcterms:W3CDTF">2010-10-29T12:03:25Z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