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0" windowWidth="9600" windowHeight="11760" tabRatio="817" activeTab="3"/>
  </bookViews>
  <sheets>
    <sheet name="OPĆI PODACI" sheetId="1" r:id="rId1"/>
    <sheet name="BILANCA" sheetId="2" r:id="rId2"/>
    <sheet name="RDiG-tekuće razdoblje" sheetId="3" r:id="rId3"/>
    <sheet name="RDiG-kumulativno" sheetId="4" r:id="rId4"/>
    <sheet name="NOVČANI TIJEK" sheetId="5" r:id="rId5"/>
    <sheet name="PROMJENE KAPITALA" sheetId="6" r:id="rId6"/>
    <sheet name="BILJEŠKE" sheetId="7" r:id="rId7"/>
  </sheets>
  <externalReferences>
    <externalReference r:id="rId10"/>
    <externalReference r:id="rId11"/>
  </externalReferences>
  <definedNames>
    <definedName name="datum_izrade">'[1]Naslovni'!$E$5</definedName>
    <definedName name="drustvo">'[1]Naslovni'!$B$5</definedName>
    <definedName name="_xlnm.Print_Area" localSheetId="1">'BILANCA'!$A$1:$I$62</definedName>
    <definedName name="_xlnm.Print_Area" localSheetId="6">'BILJEŠKE'!$A$1:$J$49</definedName>
    <definedName name="_xlnm.Print_Area" localSheetId="4">'NOVČANI TIJEK'!$A$1:$E$64</definedName>
    <definedName name="_xlnm.Print_Area" localSheetId="5">'PROMJENE KAPITALA'!$A$1:$P$34</definedName>
    <definedName name="_xlnm.Print_Area" localSheetId="2">'RDiG-tekuće razdoblje'!$A$1:$I$41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<sst xmlns="http://schemas.openxmlformats.org/spreadsheetml/2006/main" count="684" uniqueCount="475">
  <si>
    <t>Oznaka pozicije</t>
  </si>
  <si>
    <t xml:space="preserve">               Opis pozicije</t>
  </si>
  <si>
    <t>Život</t>
  </si>
  <si>
    <t xml:space="preserve">Neživot </t>
  </si>
  <si>
    <t>Ukupno</t>
  </si>
  <si>
    <t>001</t>
  </si>
  <si>
    <t>A</t>
  </si>
  <si>
    <t>NEMATERIJALNA  IMOVINA</t>
  </si>
  <si>
    <t>002</t>
  </si>
  <si>
    <t>1</t>
  </si>
  <si>
    <t>003</t>
  </si>
  <si>
    <t>2</t>
  </si>
  <si>
    <t>004</t>
  </si>
  <si>
    <t>B</t>
  </si>
  <si>
    <t>MATERIJALNA  IMOVINA</t>
  </si>
  <si>
    <t>005</t>
  </si>
  <si>
    <t>006</t>
  </si>
  <si>
    <t>007</t>
  </si>
  <si>
    <t>3</t>
  </si>
  <si>
    <t>008</t>
  </si>
  <si>
    <t>C</t>
  </si>
  <si>
    <t>009</t>
  </si>
  <si>
    <t>I</t>
  </si>
  <si>
    <t xml:space="preserve">Ulaganja u zemljišta i građevinske objekte koji ne služe društvu za provođenje djelatnosti </t>
  </si>
  <si>
    <t>010</t>
  </si>
  <si>
    <t>II</t>
  </si>
  <si>
    <t>Ulaganja u podružnice, pridružena društva i sudjelovanje u zajedničkim ulaganjima</t>
  </si>
  <si>
    <t>011</t>
  </si>
  <si>
    <t>033</t>
  </si>
  <si>
    <t>012</t>
  </si>
  <si>
    <t>032</t>
  </si>
  <si>
    <t>013</t>
  </si>
  <si>
    <t>031</t>
  </si>
  <si>
    <t>014</t>
  </si>
  <si>
    <t>III</t>
  </si>
  <si>
    <t>015</t>
  </si>
  <si>
    <t>Ulaganja koja se drže do dospijeća</t>
  </si>
  <si>
    <t>016</t>
  </si>
  <si>
    <t>1.1</t>
  </si>
  <si>
    <t>017</t>
  </si>
  <si>
    <t>1.2</t>
  </si>
  <si>
    <t>049</t>
  </si>
  <si>
    <t>018</t>
  </si>
  <si>
    <t>Ulaganja raspoloživa za prodaju</t>
  </si>
  <si>
    <t>019</t>
  </si>
  <si>
    <t>2.1</t>
  </si>
  <si>
    <t>055</t>
  </si>
  <si>
    <t>020</t>
  </si>
  <si>
    <t>2.2</t>
  </si>
  <si>
    <t>021</t>
  </si>
  <si>
    <t>2.3</t>
  </si>
  <si>
    <t>054</t>
  </si>
  <si>
    <t>022</t>
  </si>
  <si>
    <t>2.4</t>
  </si>
  <si>
    <t>023</t>
  </si>
  <si>
    <t>Ulaganja po fer vrijednosti kroz račun dobiti i gubitka</t>
  </si>
  <si>
    <t>024</t>
  </si>
  <si>
    <t>065</t>
  </si>
  <si>
    <t>025</t>
  </si>
  <si>
    <t>026</t>
  </si>
  <si>
    <t>066</t>
  </si>
  <si>
    <t>027</t>
  </si>
  <si>
    <t>064</t>
  </si>
  <si>
    <t>028</t>
  </si>
  <si>
    <t>069</t>
  </si>
  <si>
    <t>029</t>
  </si>
  <si>
    <t>4</t>
  </si>
  <si>
    <t>Depoziti, zajmovi i potraživanja</t>
  </si>
  <si>
    <t>030</t>
  </si>
  <si>
    <t>070</t>
  </si>
  <si>
    <t>IV</t>
  </si>
  <si>
    <t>Depoziti kod preuzetog poslovanja osiguranja u reosiguranje  (depoziti kod cedenta)</t>
  </si>
  <si>
    <t>034</t>
  </si>
  <si>
    <t>D</t>
  </si>
  <si>
    <t>ULAGANJA  ZA  RAČUN  I  RIZIK  VLASNIKA  POLICA  ŽIVOTNOG  OSIGURANJA</t>
  </si>
  <si>
    <t>035</t>
  </si>
  <si>
    <t>E</t>
  </si>
  <si>
    <t>UDIO REOSIGURANJA U TEHNIČKIM PRIČUVAMA</t>
  </si>
  <si>
    <t>036</t>
  </si>
  <si>
    <t>037</t>
  </si>
  <si>
    <t>038</t>
  </si>
  <si>
    <t>039</t>
  </si>
  <si>
    <t>040</t>
  </si>
  <si>
    <t>5</t>
  </si>
  <si>
    <t>041</t>
  </si>
  <si>
    <t>6</t>
  </si>
  <si>
    <t>042</t>
  </si>
  <si>
    <t>7</t>
  </si>
  <si>
    <t>043</t>
  </si>
  <si>
    <t>F</t>
  </si>
  <si>
    <t>ODGOĐENA I TEKUĆA POREZNA IMOVINA</t>
  </si>
  <si>
    <t>044</t>
  </si>
  <si>
    <t>045</t>
  </si>
  <si>
    <t>046</t>
  </si>
  <si>
    <t>G</t>
  </si>
  <si>
    <t xml:space="preserve">POTRAŽIVANJA  </t>
  </si>
  <si>
    <t>047</t>
  </si>
  <si>
    <t>048</t>
  </si>
  <si>
    <t>050</t>
  </si>
  <si>
    <t>051</t>
  </si>
  <si>
    <t>052</t>
  </si>
  <si>
    <t>053</t>
  </si>
  <si>
    <t>H</t>
  </si>
  <si>
    <t>056</t>
  </si>
  <si>
    <t>Novac u banci i blagajni</t>
  </si>
  <si>
    <t>057</t>
  </si>
  <si>
    <t>058</t>
  </si>
  <si>
    <t>059</t>
  </si>
  <si>
    <t>060</t>
  </si>
  <si>
    <t>Dugotrajna imovina namjenjena za prodaju i prestanak poslovanja</t>
  </si>
  <si>
    <t>061</t>
  </si>
  <si>
    <t>Ostalo</t>
  </si>
  <si>
    <t>062</t>
  </si>
  <si>
    <t>PLAĆENI  TROŠKOVI  BUDUĆEG RAZDOBLJA  I  NEDOSPJELA  NAPLATA  PRIHODA</t>
  </si>
  <si>
    <t>063</t>
  </si>
  <si>
    <t>J</t>
  </si>
  <si>
    <t>067</t>
  </si>
  <si>
    <t>K</t>
  </si>
  <si>
    <t>IZVANBILANČNI  ZAPISI</t>
  </si>
  <si>
    <t>068</t>
  </si>
  <si>
    <t>Upisani kapital</t>
  </si>
  <si>
    <t>Uplaćeni kapital - redovne dionice</t>
  </si>
  <si>
    <t>071</t>
  </si>
  <si>
    <t>Uplaćeni kapital - povlaštene dionice</t>
  </si>
  <si>
    <t>072</t>
  </si>
  <si>
    <t>Premije na emitirane dionice (rezerve kapitala)</t>
  </si>
  <si>
    <t>073</t>
  </si>
  <si>
    <t>Revalorizacijske rezerve</t>
  </si>
  <si>
    <t>074</t>
  </si>
  <si>
    <t>075</t>
  </si>
  <si>
    <t>076</t>
  </si>
  <si>
    <t>Ostale revalorizacijske rezerve</t>
  </si>
  <si>
    <t>077</t>
  </si>
  <si>
    <t xml:space="preserve">Rezerve </t>
  </si>
  <si>
    <t>078</t>
  </si>
  <si>
    <t>079</t>
  </si>
  <si>
    <t>080</t>
  </si>
  <si>
    <t>081</t>
  </si>
  <si>
    <t>Prenesena (zadržana) dobit ili gubitak</t>
  </si>
  <si>
    <t>082</t>
  </si>
  <si>
    <t>083</t>
  </si>
  <si>
    <t>084</t>
  </si>
  <si>
    <t>Dobit ili gubitak tekućeg obračunskog razdoblja</t>
  </si>
  <si>
    <t>085</t>
  </si>
  <si>
    <t>086</t>
  </si>
  <si>
    <t>088</t>
  </si>
  <si>
    <t>089</t>
  </si>
  <si>
    <t>090</t>
  </si>
  <si>
    <t>Prijenosne premije, bruto iznos</t>
  </si>
  <si>
    <t>091</t>
  </si>
  <si>
    <t>Matematička pričuva osiguranja,  bruto iznos</t>
  </si>
  <si>
    <t>092</t>
  </si>
  <si>
    <t>Pričuva šteta,  bruto iznos</t>
  </si>
  <si>
    <t>093</t>
  </si>
  <si>
    <t>Pričuve za povrate premija ovisne i neovisne o rezulatatu (bonusi i popusti),  bruto iznos</t>
  </si>
  <si>
    <t>094</t>
  </si>
  <si>
    <t>Pričuva za izravnavanje šteta  (kolebanje šteta), bruto iznos</t>
  </si>
  <si>
    <t>095</t>
  </si>
  <si>
    <t>Ostale osigurateljno - tehničke pričuve,  bruto iznos</t>
  </si>
  <si>
    <t>096</t>
  </si>
  <si>
    <t>TEHNIČKE PRIČUVE ŽIVOTNIH OSIGURANJA KADA UGOVARATELJ SNOSI RIZIK ULAGANJA, bruto iznos</t>
  </si>
  <si>
    <t>097</t>
  </si>
  <si>
    <t>OSTALE PRIČUVE</t>
  </si>
  <si>
    <t>098</t>
  </si>
  <si>
    <t>099</t>
  </si>
  <si>
    <t>100</t>
  </si>
  <si>
    <t>ODGOĐENA I TEKUĆA POREZNA OBVEZA</t>
  </si>
  <si>
    <t>101</t>
  </si>
  <si>
    <t>102</t>
  </si>
  <si>
    <t>103</t>
  </si>
  <si>
    <t>DEPOZITI  ZADRŽANI  IZ  POSLA  PREDANOG  U  REOSIGURANJE</t>
  </si>
  <si>
    <t>104</t>
  </si>
  <si>
    <t>FINANCIJSKE OBVEZE</t>
  </si>
  <si>
    <t>105</t>
  </si>
  <si>
    <t>106</t>
  </si>
  <si>
    <t>107</t>
  </si>
  <si>
    <t>108</t>
  </si>
  <si>
    <t>OSTALE  OBVEZE</t>
  </si>
  <si>
    <t>109</t>
  </si>
  <si>
    <t>110</t>
  </si>
  <si>
    <t>111</t>
  </si>
  <si>
    <t>112</t>
  </si>
  <si>
    <t>113</t>
  </si>
  <si>
    <t>ODGOĐENO  PLAĆANJE  TROŠKOVA  I PRIHOD  BUDUĆEG  RAZDOBLJA</t>
  </si>
  <si>
    <t>114</t>
  </si>
  <si>
    <t>115</t>
  </si>
  <si>
    <t>116</t>
  </si>
  <si>
    <t>117</t>
  </si>
  <si>
    <t>L</t>
  </si>
  <si>
    <t>POTRAŽIVANJA  ZA  UPISANI  A  NEUPLAĆENI  KAPITAL</t>
  </si>
  <si>
    <t>087</t>
  </si>
  <si>
    <t>118</t>
  </si>
  <si>
    <t>119</t>
  </si>
  <si>
    <t>120</t>
  </si>
  <si>
    <t>AOP</t>
  </si>
  <si>
    <t>Prethodno razdoblje</t>
  </si>
  <si>
    <t>Tekuće razdoblje</t>
  </si>
  <si>
    <t>AKTIVA</t>
  </si>
  <si>
    <t>PASIVA</t>
  </si>
  <si>
    <t>Prethodno obračunsko razdoblje</t>
  </si>
  <si>
    <t>Tekuće obračunsko razdoblje</t>
  </si>
  <si>
    <t>Neživot</t>
  </si>
  <si>
    <t>Zarađene premije (prihodovane)</t>
  </si>
  <si>
    <t>Prihodi od podružnica, pridruženih društava i sudjelovanja u zajedničkim ulaganjima</t>
  </si>
  <si>
    <t>Prihodi od ulaganja u zemljišta i građevinske objekte</t>
  </si>
  <si>
    <t>Prihodi od kamata</t>
  </si>
  <si>
    <t>Nerealizirani dobici od ulaganja po fer vrijednosti kroz račun dobiti i gubitka</t>
  </si>
  <si>
    <t>Dobici od prodaje  (realizacije) financijskih ulaganja</t>
  </si>
  <si>
    <t>Neto pozitivne tečajne razlike</t>
  </si>
  <si>
    <t>Ostali prihodi od ulaganja</t>
  </si>
  <si>
    <t>Prihodi od provizija i naknada</t>
  </si>
  <si>
    <t>Ostali osigurateljno - tehnički prihodi,  neto od reosiguranja</t>
  </si>
  <si>
    <t>V</t>
  </si>
  <si>
    <t>Ostali prihodi</t>
  </si>
  <si>
    <t>VI</t>
  </si>
  <si>
    <t>Izdaci za osigurane slučajeve,  neto</t>
  </si>
  <si>
    <t>VII</t>
  </si>
  <si>
    <t>Promjena ostalih tehničkih pričuva,  neto od reosiguranja (+/-)</t>
  </si>
  <si>
    <t>VIII</t>
  </si>
  <si>
    <t>Promjena tehničkih pričuva životnih osiguranja kada ugovaratelj snosi rizik ulaganja,  neto od reosiguranja (+/-)</t>
  </si>
  <si>
    <t>IX</t>
  </si>
  <si>
    <t>Izdaci za povrate premija  (bonusi i popusti),  neto od reosiguranja</t>
  </si>
  <si>
    <t>X</t>
  </si>
  <si>
    <t>Poslovni rashodi  (izdaci za obavljanje djelatnosti),  neto</t>
  </si>
  <si>
    <t>XI</t>
  </si>
  <si>
    <t>Amortizacija  (građevinski objekti koji ne služe društvu za obavljanje djelatnosti)</t>
  </si>
  <si>
    <t>Kamate</t>
  </si>
  <si>
    <t>Usklađivanje vrijednosti  (smanjenje) ulaganja</t>
  </si>
  <si>
    <t>Gubici ostvareni pri prodaji  (realizaciji) ulaganja</t>
  </si>
  <si>
    <t>Neto negativne tečajne razlike</t>
  </si>
  <si>
    <t>Ostali troškovi ulaganja</t>
  </si>
  <si>
    <t>XII</t>
  </si>
  <si>
    <t>Ostali tehnički troškovi,  neto od reosiguranja</t>
  </si>
  <si>
    <t>XIII</t>
  </si>
  <si>
    <t>Ostali troškovi, uključujući vrijednosna usklađenja</t>
  </si>
  <si>
    <t>XIV</t>
  </si>
  <si>
    <t>Dobit ili gubitak obračunskog razdoblja prije poreza (+/-)</t>
  </si>
  <si>
    <t>XV</t>
  </si>
  <si>
    <t>Porez na dobit ili gubitak</t>
  </si>
  <si>
    <t>XVI</t>
  </si>
  <si>
    <t>Zakonske rezerve</t>
  </si>
  <si>
    <t xml:space="preserve">Dobit ili gubitak obračunskog razdoblja poslije poreza (+/-)
</t>
  </si>
  <si>
    <t>Tekuće poslovno razdoblje</t>
  </si>
  <si>
    <t>Dobit/gubitak prije poreza</t>
  </si>
  <si>
    <t>1.2.1</t>
  </si>
  <si>
    <t>Amortizacija nekretnina i opreme</t>
  </si>
  <si>
    <t>1.2.2</t>
  </si>
  <si>
    <t>Amortizacija nematerijalne imovine</t>
  </si>
  <si>
    <t>1.2.3</t>
  </si>
  <si>
    <t>Umanjenje vrijednosti i dobici/gubici od svođenja na fer vrijednost</t>
  </si>
  <si>
    <t>1.2.4</t>
  </si>
  <si>
    <t>Troškovi kamata</t>
  </si>
  <si>
    <t>1.2.5</t>
  </si>
  <si>
    <t>1.2.6</t>
  </si>
  <si>
    <t>Udjeli u dobiti pridruženih društava</t>
  </si>
  <si>
    <t>1.2.7</t>
  </si>
  <si>
    <t>Dobici/gubici od prodaje materijalne imovine (uključujući zemljišta i građevinske objekte)</t>
  </si>
  <si>
    <t>1.2.8</t>
  </si>
  <si>
    <t>Ostala usklađenja</t>
  </si>
  <si>
    <t>Povećanje/smanjenje ulaganja raspoloživih za prodaju</t>
  </si>
  <si>
    <t>Povećanje/smanjenje ulaganja koja se vrednuju po fer vrijednosti kroz račun dobiti i gubitka</t>
  </si>
  <si>
    <t>Povećanje/smanjenje depozita, zajmova i potraživanja</t>
  </si>
  <si>
    <t>Povećanje/smanjenje depozita kod preuzetog poslovanja osiguranja u reosiguranje</t>
  </si>
  <si>
    <t>2.5</t>
  </si>
  <si>
    <t>Povećanje/smanjenje ulaganja za račun i rizik vlasnika polica životnog osiguranja</t>
  </si>
  <si>
    <t>2.6</t>
  </si>
  <si>
    <t>Povećanje/smanjenje udjela reosiguranja u tehničkim pričuvama</t>
  </si>
  <si>
    <t>2.7</t>
  </si>
  <si>
    <t>Povećanje/smanjenje porezne imovine</t>
  </si>
  <si>
    <t>2.8</t>
  </si>
  <si>
    <t>Povećanje/smanjenje potraživanja</t>
  </si>
  <si>
    <t>2.9</t>
  </si>
  <si>
    <t>Povećanje/smanjenje ostale imovine</t>
  </si>
  <si>
    <t>2.10</t>
  </si>
  <si>
    <t>Povećanje/smanjenje plaćenih troškova budućeg razdoblja i nedospjele naplate prihoda</t>
  </si>
  <si>
    <t>2.11</t>
  </si>
  <si>
    <t>Povećanje/smanjenje tehničkih pričuva</t>
  </si>
  <si>
    <t>2.12</t>
  </si>
  <si>
    <t>Povećanje/smanjenje tehničkih pričuva životnog osiguranja kada ugovaratelj snosi rizik ulaganja</t>
  </si>
  <si>
    <t>2.13</t>
  </si>
  <si>
    <t>Povećanje/smanjenje poreznih obveza</t>
  </si>
  <si>
    <t>2.14</t>
  </si>
  <si>
    <t>Povećanje/smanjenje depozita zadržanih iz posla predanog u reosiguranje</t>
  </si>
  <si>
    <t>2.15</t>
  </si>
  <si>
    <t>Povećanje/smanjenje financijskih obveza</t>
  </si>
  <si>
    <t>2.16</t>
  </si>
  <si>
    <t>Povećanje/smanjenje ostalih obveza</t>
  </si>
  <si>
    <t>2.17</t>
  </si>
  <si>
    <t>Povećanje/smanjenje odgođenog plaćanja troškova i prihoda budućeg razdoblja</t>
  </si>
  <si>
    <t>Plaćeni porez na dobit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</si>
  <si>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</si>
  <si>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</si>
  <si>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</si>
  <si>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</si>
  <si>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zemljišta i građevinskih objekata koji ne služe društvu za provođenje djelatnosti</t>
  </si>
  <si>
    <t>Izdaci za nabavu zemljišta i građevinskih objekata koji ne služe društvu za provođenje djelatnosti</t>
  </si>
  <si>
    <t>Povećanje/smanjenje ulaganja u podružnice, pridružena društva i sudjelovanje u zajedničkim ulaganjima</t>
  </si>
  <si>
    <t>Primici od prodaje podružnica i drugih poslovnih jedinica, umanjeno za novac i novčane ekvivalente</t>
  </si>
  <si>
    <t>Izdaci za stjecanje podružnica i drugih poslovnih jedinica, umanjeno za stečeni novac i novčane ekvivalente</t>
  </si>
  <si>
    <t>Primici od ulaganja koja se drže do dospijeća</t>
  </si>
  <si>
    <t>Izdaci za ulaganja koja se drže do dospijeća</t>
  </si>
  <si>
    <t>Primici od prodaje vrijednosnih papira i udjela</t>
  </si>
  <si>
    <t>Izdaci za ulaganja u vrijednosne papire i udjele</t>
  </si>
  <si>
    <t>Primici od dividendi i udjela u dobiti</t>
  </si>
  <si>
    <t>Primici sa naslova otplate danih kratkoročnih i dugoročnih zajmova</t>
  </si>
  <si>
    <t>Izdaci za dane kratkoročne i dugoročne zajmove</t>
  </si>
  <si>
    <t>Novčani primici uslijed povećanja temeljnog kapitala</t>
  </si>
  <si>
    <t>Novčani primici od primljenih kratkoročnih i dugoročnih zajmova</t>
  </si>
  <si>
    <t>Novčani izdaci za otplatu primljenih kratkoročnih i dugoročnih zajmova</t>
  </si>
  <si>
    <t>Novčani izdaci za otkup vlastitih dionica</t>
  </si>
  <si>
    <t>Novčani izdaci za isplatu udjela u dobiti (dividendi)</t>
  </si>
  <si>
    <t>UČINCI PROMJENE TEČAJEVA STRANIH VALUTA NA NOVAC I NOVČANE EKVIVALENTE</t>
  </si>
  <si>
    <t>Novac i novčani ekvivalenti na početku razdoblja</t>
  </si>
  <si>
    <t>Novac i novčani ekvivalenti na kraju razdoblja</t>
  </si>
  <si>
    <t>Prethodno poslovno razdoblje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</si>
  <si>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</si>
  <si>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</si>
  <si>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</si>
  <si>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</si>
  <si>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</si>
  <si>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</si>
  <si>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</si>
  <si>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</si>
  <si>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</si>
  <si>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</si>
  <si>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</si>
  <si>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</si>
  <si>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</si>
  <si>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</si>
  <si>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</si>
  <si>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 xml:space="preserve">Premije na emitirane dionice </t>
  </si>
  <si>
    <t>Revalorizacijska rezerva- zemljišta i građevinski objekti</t>
  </si>
  <si>
    <t>Revalorizacijska rezerva- financijska ulaganja</t>
  </si>
  <si>
    <t>Statutarne rezerve</t>
  </si>
  <si>
    <t>Ostale rezerve (uključujući vlastite dionice)</t>
  </si>
  <si>
    <t>Zadržana dobit ili preneseni gubitak</t>
  </si>
  <si>
    <t>Ukupno kapital i rezerve</t>
  </si>
  <si>
    <t>Stanje 1. siječnja tekućeg razdoblja</t>
  </si>
  <si>
    <t>Ispravak  pogreški prethodnih razdoblja</t>
  </si>
  <si>
    <t>Promjena računovodstevnih politika</t>
  </si>
  <si>
    <t>Stanje 1. siječnja tekućeg razdoblja (prepravljeno)</t>
  </si>
  <si>
    <t>Promjena fer vrijednosti financijske imovine raspoložive za prodaju</t>
  </si>
  <si>
    <t>Realizirani dobici i gubici od financijske imovine raspoložive za prodaju</t>
  </si>
  <si>
    <t>Odgođeni porez po dobicima i gubicima od financijske imovine raspoložive za prodaju</t>
  </si>
  <si>
    <t>Ostali dobici i gubici priznati direktno u kapitalu i rezervama</t>
  </si>
  <si>
    <t>Neto dobici (gubici) priznati direktno u kapitalu i rezervama</t>
  </si>
  <si>
    <t xml:space="preserve">Dobit ili gubitak tekućeg razdoblja </t>
  </si>
  <si>
    <t>Ukupno priznati dobici (gubici) u tekućem razdoblju</t>
  </si>
  <si>
    <t>Povećanje/smanjenje temeljnog kapitala</t>
  </si>
  <si>
    <t>Dividende (udjeli u dobiti - za isplatu)</t>
  </si>
  <si>
    <t>Prijenos dobiti u rezerve</t>
  </si>
  <si>
    <t>Stanje 1. siječnja prethodnog razdoblja</t>
  </si>
  <si>
    <t>Stanje 1. siječnja prethodnog razdoblja (prepravljeno)</t>
  </si>
  <si>
    <t xml:space="preserve">Dobit ili gubitak prethodnog razdoblja razdoblja </t>
  </si>
  <si>
    <t>Ukupno priznati dobici (gubici) u prethodnom razdoblju</t>
  </si>
  <si>
    <t>Stanje tekućeg razdoblja</t>
  </si>
  <si>
    <t>Stanje prethodnog razdoblja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</si>
  <si>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</si>
  <si>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</si>
  <si>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</si>
  <si>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</si>
  <si>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</si>
  <si>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</si>
  <si>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</si>
  <si>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</si>
  <si>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</si>
  <si>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</si>
  <si>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</si>
  <si>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</si>
  <si>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</si>
  <si>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</si>
  <si>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</si>
  <si>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</si>
  <si>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</si>
  <si>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</si>
  <si>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</si>
  <si>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</si>
  <si>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</si>
  <si>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</si>
  <si>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</si>
  <si>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</si>
  <si>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</si>
  <si>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t>Tromjesečni  financijski izvještaj društva za osiguranje-TFI-OSIG</t>
  </si>
  <si>
    <t>Bilješke uz financijske izvještaje</t>
  </si>
  <si>
    <t xml:space="preserve">ULAGANJA </t>
  </si>
  <si>
    <t xml:space="preserve">Ostala financijska ulaganja
 </t>
  </si>
  <si>
    <t xml:space="preserve">OSTALA  IMOVINA </t>
  </si>
  <si>
    <t>KAPITAL I REZERVE</t>
  </si>
  <si>
    <t>UKUPNO AKTIVA</t>
  </si>
  <si>
    <t>TEHNIČKE PRIČUVE, bruto iznos</t>
  </si>
  <si>
    <t>UKUPNA PASIVA</t>
  </si>
  <si>
    <t xml:space="preserve">Prihodi od ulaganja </t>
  </si>
  <si>
    <t>Troškovi ulaganja</t>
  </si>
  <si>
    <t xml:space="preserve">NOVČANI TIJEK OD FINANCIJSKIH AKTIVNOSTI
</t>
  </si>
  <si>
    <t xml:space="preserve">ČISTI NOVČANI TIJEK (I+II+III)
</t>
  </si>
  <si>
    <t xml:space="preserve">NETO POVEĆANJE/SMANJENJE NOVCA I NOVČANIH EKVIVALENATA
</t>
  </si>
  <si>
    <t xml:space="preserve">Usklađenja: 
</t>
  </si>
  <si>
    <t xml:space="preserve">NOVČANI TIJEK IZ POSLOVNIH AKTIVNOSTI </t>
  </si>
  <si>
    <t xml:space="preserve">Povećanje/smanjenje poslovne imovine i obveza
 </t>
  </si>
  <si>
    <t xml:space="preserve">Novčani tijek prije promjene poslovne imovine i obveza </t>
  </si>
  <si>
    <t xml:space="preserve">NOVČANI TIJEK IZ ULAGAČKIH AKTIVNOSTI 
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</si>
  <si>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</si>
  <si>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</si>
  <si>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</si>
  <si>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</si>
  <si>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</si>
  <si>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</si>
  <si>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</si>
  <si>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2.</t>
  </si>
  <si>
    <t>Matični broj subjekta (MBS):</t>
  </si>
  <si>
    <t>Tvrtke subjekata konsolidacije (prema MSFI):</t>
  </si>
  <si>
    <t>Osoba za kontakt:</t>
  </si>
  <si>
    <t>DODATAK BILANCI</t>
  </si>
  <si>
    <t>2. Pripisano manjinskom interesu</t>
  </si>
  <si>
    <t>1. Pripisano imateljima kapitala matice</t>
  </si>
  <si>
    <t>1. Dobit pripisana imateljima kapitala matice</t>
  </si>
  <si>
    <t>2. Dobit pripisana manjinskom interesu</t>
  </si>
  <si>
    <t>3. Gubitak pripisan imateljima kapitala matice</t>
  </si>
  <si>
    <t>4. Gubitak pripisan manjinskom interesu</t>
  </si>
  <si>
    <t>Napomena: Dodatak RDG-u popunjava izdavatelj koji sastavlja konsolidirani financijski izvještaj</t>
  </si>
  <si>
    <t xml:space="preserve">Dodatak RDG-u </t>
  </si>
  <si>
    <t>Napomena: Dodatak Bilanci popunjava izdavatelj koji sastavlja konsolidirani financijski izvještaj</t>
  </si>
  <si>
    <t>A. KAPITAL I REZERVE</t>
  </si>
  <si>
    <t xml:space="preserve">BILANCA </t>
  </si>
  <si>
    <t>stanje na dan</t>
  </si>
  <si>
    <t>RAČUN DOBITI I GUBITKA 
za razdoblje od ____________ do ___________</t>
  </si>
  <si>
    <t>za razdoblje od</t>
  </si>
  <si>
    <t>RAČUN DOBITI I GUBITKA (kumulativno za izvještajno razdoblje)</t>
  </si>
  <si>
    <t>IZVJEŠTAJ O NOVČANOM TIJEKU PO INDIREKTNOJ METODI</t>
  </si>
  <si>
    <t xml:space="preserve">za razdoblje od </t>
  </si>
  <si>
    <t>IZVJEŠTAJ O PROMJENAMA KAPITALA</t>
  </si>
  <si>
    <t>136</t>
  </si>
  <si>
    <t>137</t>
  </si>
  <si>
    <t>138</t>
  </si>
  <si>
    <t>139</t>
  </si>
  <si>
    <t>140</t>
  </si>
  <si>
    <t>141</t>
  </si>
  <si>
    <t>01.01.2010.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</si>
  <si>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</si>
  <si>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</si>
  <si>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</si>
  <si>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</si>
  <si>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</si>
  <si>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</si>
  <si>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</si>
  <si>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</si>
  <si>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</si>
  <si>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</si>
  <si>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</si>
  <si>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</si>
  <si>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</si>
  <si>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</si>
  <si>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CROATIA TEHNIČKI PREGLEDI D.D.</t>
  </si>
  <si>
    <t>CROATIA LEASING D.O.O.</t>
  </si>
  <si>
    <t>6152</t>
  </si>
  <si>
    <t>03276236</t>
  </si>
  <si>
    <t>20097647</t>
  </si>
  <si>
    <t>01583999</t>
  </si>
  <si>
    <t>01808435</t>
  </si>
  <si>
    <t>01450930</t>
  </si>
  <si>
    <t>01892037</t>
  </si>
  <si>
    <t>Gordana Golub Levanić</t>
  </si>
  <si>
    <t>016333108</t>
  </si>
  <si>
    <t>016170381</t>
  </si>
  <si>
    <t>izdavatelj@crosig.hr</t>
  </si>
  <si>
    <t>Članica Uprave</t>
  </si>
  <si>
    <t>Predsjednik Uprave</t>
  </si>
  <si>
    <t>Silvana Ivančić</t>
  </si>
  <si>
    <t>Zdravko Zrinušić</t>
  </si>
  <si>
    <t>MANJINSKI INTERES</t>
  </si>
  <si>
    <t xml:space="preserve">u kunama </t>
  </si>
  <si>
    <t>u kunama</t>
  </si>
  <si>
    <t>30.06.2010.</t>
  </si>
  <si>
    <t>01.04.2010.</t>
  </si>
  <si>
    <t>ZDRAVKO ZRINUŠIĆ, SILVANA IVANČIĆ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</si>
</sst>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  <numFmt numFmtId="165" formatCode="#,##0.00;[Red]#,##0.00"/>
  </numFmts>
  <fonts count="25">
    <font>
      <sz val="10"/>
      <name val="Arial"/>
      <family val="0"/>
    </font>
    <font>
      <sz val="10"/>
      <color indexed="8"/>
      <name val="ARIAL"/>
      <family val="0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0"/>
    </font>
    <font>
      <b/>
      <sz val="12"/>
      <color indexed="8"/>
      <name val="Arial Rounded MT Bold"/>
      <family val="2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/>
    </border>
  </borders>
  <cellStyleXfs count="29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5" fillId="0" borderId="0" xfId="0" applyFont="1" applyAlignment="1">
      <alignment vertical="top"/>
    </xf>
    <xf numFmtId="14" fontId="6" fillId="2" borderId="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2" borderId="3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vertical="top"/>
      <protection hidden="1"/>
    </xf>
    <xf numFmtId="0" fontId="6" fillId="2" borderId="3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/>
      <protection hidden="1"/>
    </xf>
    <xf numFmtId="49" fontId="6" fillId="2" borderId="3" xfId="0" applyNumberFormat="1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indent="2"/>
      <protection hidden="1"/>
    </xf>
    <xf numFmtId="0" fontId="5" fillId="0" borderId="0" xfId="0" applyFont="1" applyAlignment="1" applyProtection="1">
      <alignment horizontal="left" vertical="top" wrapText="1" indent="2"/>
      <protection hidden="1"/>
    </xf>
    <xf numFmtId="0" fontId="5" fillId="0" borderId="0" xfId="0" applyFont="1" applyBorder="1" applyAlignment="1" applyProtection="1">
      <alignment horizontal="right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>
      <alignment/>
    </xf>
    <xf numFmtId="49" fontId="6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0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4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top" wrapText="1"/>
      <protection hidden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27" applyFont="1" applyAlignment="1">
      <alignment/>
      <protection/>
    </xf>
    <xf numFmtId="0" fontId="0" fillId="0" borderId="0" xfId="27" applyAlignment="1">
      <alignment/>
      <protection/>
    </xf>
    <xf numFmtId="0" fontId="5" fillId="0" borderId="6" xfId="26" applyFont="1" applyBorder="1" applyProtection="1">
      <alignment vertical="top"/>
      <protection hidden="1"/>
    </xf>
    <xf numFmtId="0" fontId="5" fillId="0" borderId="6" xfId="26" applyFont="1" applyBorder="1">
      <alignment vertical="top"/>
      <protection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3" fontId="6" fillId="2" borderId="3" xfId="0" applyNumberFormat="1" applyFont="1" applyFill="1" applyBorder="1" applyAlignment="1" applyProtection="1">
      <alignment horizontal="right" vertical="center"/>
      <protection hidden="1" locked="0"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49" fontId="9" fillId="0" borderId="0" xfId="21" applyNumberFormat="1" applyFont="1" applyBorder="1" applyAlignment="1" applyProtection="1">
      <alignment horizontal="right" vertical="center" wrapText="1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horizontal="center" vertical="center" wrapText="1"/>
      <protection/>
    </xf>
    <xf numFmtId="49" fontId="10" fillId="0" borderId="7" xfId="21" applyNumberFormat="1" applyFont="1" applyBorder="1" applyAlignment="1" applyProtection="1">
      <alignment horizontal="center" vertical="center" wrapText="1"/>
      <protection/>
    </xf>
    <xf numFmtId="49" fontId="10" fillId="0" borderId="7" xfId="21" applyNumberFormat="1" applyFont="1" applyBorder="1" applyAlignment="1" applyProtection="1">
      <alignment vertical="center" wrapText="1"/>
      <protection/>
    </xf>
    <xf numFmtId="3" fontId="9" fillId="3" borderId="8" xfId="21" applyNumberFormat="1" applyFont="1" applyFill="1" applyBorder="1" applyAlignment="1" applyProtection="1">
      <alignment horizontal="center" vertical="center"/>
      <protection/>
    </xf>
    <xf numFmtId="3" fontId="9" fillId="3" borderId="9" xfId="21" applyNumberFormat="1" applyFont="1" applyFill="1" applyBorder="1" applyAlignment="1" applyProtection="1">
      <alignment horizontal="center" vertical="center" wrapText="1"/>
      <protection/>
    </xf>
    <xf numFmtId="3" fontId="9" fillId="3" borderId="10" xfId="21" applyNumberFormat="1" applyFont="1" applyFill="1" applyBorder="1" applyAlignment="1" applyProtection="1">
      <alignment horizontal="center" vertical="center" wrapText="1"/>
      <protection/>
    </xf>
    <xf numFmtId="49" fontId="9" fillId="4" borderId="11" xfId="21" applyNumberFormat="1" applyFont="1" applyFill="1" applyBorder="1" applyAlignment="1" applyProtection="1">
      <alignment horizontal="center" vertical="center" wrapText="1"/>
      <protection/>
    </xf>
    <xf numFmtId="49" fontId="9" fillId="4" borderId="7" xfId="21" applyNumberFormat="1" applyFont="1" applyFill="1" applyBorder="1" applyAlignment="1" applyProtection="1">
      <alignment horizontal="center" vertical="center" wrapText="1"/>
      <protection/>
    </xf>
    <xf numFmtId="49" fontId="9" fillId="4" borderId="3" xfId="21" applyNumberFormat="1" applyFont="1" applyFill="1" applyBorder="1" applyAlignment="1" applyProtection="1">
      <alignment horizontal="center" vertical="center" wrapText="1"/>
      <protection/>
    </xf>
    <xf numFmtId="3" fontId="9" fillId="4" borderId="9" xfId="21" applyNumberFormat="1" applyFont="1" applyFill="1" applyBorder="1" applyAlignment="1" applyProtection="1">
      <alignment horizontal="center" vertical="center"/>
      <protection/>
    </xf>
    <xf numFmtId="3" fontId="9" fillId="4" borderId="9" xfId="21" applyNumberFormat="1" applyFont="1" applyFill="1" applyBorder="1" applyAlignment="1" applyProtection="1">
      <alignment horizontal="center" vertical="center" wrapText="1"/>
      <protection/>
    </xf>
    <xf numFmtId="3" fontId="9" fillId="4" borderId="10" xfId="21" applyNumberFormat="1" applyFont="1" applyFill="1" applyBorder="1" applyAlignment="1" applyProtection="1">
      <alignment horizontal="center" vertical="center" wrapText="1"/>
      <protection/>
    </xf>
    <xf numFmtId="49" fontId="9" fillId="0" borderId="12" xfId="21" applyNumberFormat="1" applyFont="1" applyFill="1" applyBorder="1" applyAlignment="1" applyProtection="1">
      <alignment horizontal="center" vertical="center" wrapText="1"/>
      <protection/>
    </xf>
    <xf numFmtId="49" fontId="9" fillId="0" borderId="13" xfId="21" applyNumberFormat="1" applyFont="1" applyFill="1" applyBorder="1" applyAlignment="1" applyProtection="1">
      <alignment horizontal="left" vertical="center" wrapText="1"/>
      <protection/>
    </xf>
    <xf numFmtId="164" fontId="9" fillId="0" borderId="14" xfId="24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vertical="center"/>
      <protection/>
    </xf>
    <xf numFmtId="164" fontId="9" fillId="0" borderId="16" xfId="0" applyNumberFormat="1" applyFont="1" applyFill="1" applyBorder="1" applyAlignment="1" applyProtection="1">
      <alignment vertical="center"/>
      <protection/>
    </xf>
    <xf numFmtId="3" fontId="9" fillId="0" borderId="17" xfId="24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vertical="center"/>
      <protection/>
    </xf>
    <xf numFmtId="3" fontId="9" fillId="0" borderId="18" xfId="0" applyNumberFormat="1" applyFont="1" applyFill="1" applyBorder="1" applyAlignment="1" applyProtection="1">
      <alignment vertical="center"/>
      <protection/>
    </xf>
    <xf numFmtId="49" fontId="9" fillId="0" borderId="19" xfId="21" applyNumberFormat="1" applyFont="1" applyFill="1" applyBorder="1" applyAlignment="1" applyProtection="1">
      <alignment horizontal="center" vertical="center" wrapText="1"/>
      <protection/>
    </xf>
    <xf numFmtId="49" fontId="9" fillId="0" borderId="20" xfId="21" applyNumberFormat="1" applyFont="1" applyFill="1" applyBorder="1" applyAlignment="1" applyProtection="1">
      <alignment horizontal="left" vertical="center" wrapText="1"/>
      <protection/>
    </xf>
    <xf numFmtId="164" fontId="24" fillId="0" borderId="21" xfId="24" applyNumberFormat="1" applyFont="1" applyFill="1" applyBorder="1" applyAlignment="1" applyProtection="1">
      <alignment vertical="center"/>
      <protection/>
    </xf>
    <xf numFmtId="164" fontId="24" fillId="0" borderId="22" xfId="0" applyNumberFormat="1" applyFont="1" applyFill="1" applyBorder="1" applyAlignment="1" applyProtection="1">
      <alignment vertical="center"/>
      <protection/>
    </xf>
    <xf numFmtId="164" fontId="24" fillId="0" borderId="23" xfId="0" applyNumberFormat="1" applyFont="1" applyFill="1" applyBorder="1" applyAlignment="1" applyProtection="1">
      <alignment vertical="center"/>
      <protection/>
    </xf>
    <xf numFmtId="3" fontId="24" fillId="0" borderId="24" xfId="24" applyNumberFormat="1" applyFont="1" applyFill="1" applyBorder="1" applyAlignment="1" applyProtection="1">
      <alignment vertical="center"/>
      <protection/>
    </xf>
    <xf numFmtId="3" fontId="24" fillId="0" borderId="22" xfId="0" applyNumberFormat="1" applyFont="1" applyFill="1" applyBorder="1" applyAlignment="1" applyProtection="1">
      <alignment vertical="center"/>
      <protection/>
    </xf>
    <xf numFmtId="3" fontId="24" fillId="0" borderId="25" xfId="0" applyNumberFormat="1" applyFont="1" applyFill="1" applyBorder="1" applyAlignment="1" applyProtection="1">
      <alignment vertical="center"/>
      <protection/>
    </xf>
    <xf numFmtId="164" fontId="24" fillId="0" borderId="24" xfId="24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49" fontId="9" fillId="0" borderId="20" xfId="21" applyNumberFormat="1" applyFont="1" applyFill="1" applyBorder="1" applyAlignment="1" applyProtection="1">
      <alignment horizontal="left" vertical="top" wrapText="1"/>
      <protection/>
    </xf>
    <xf numFmtId="49" fontId="10" fillId="0" borderId="19" xfId="21" applyNumberFormat="1" applyFont="1" applyFill="1" applyBorder="1" applyAlignment="1" applyProtection="1">
      <alignment horizontal="center" vertical="center" wrapText="1"/>
      <protection/>
    </xf>
    <xf numFmtId="49" fontId="10" fillId="0" borderId="20" xfId="21" applyNumberFormat="1" applyFont="1" applyFill="1" applyBorder="1" applyAlignment="1" applyProtection="1">
      <alignment horizontal="left" vertical="center" wrapText="1"/>
      <protection/>
    </xf>
    <xf numFmtId="164" fontId="3" fillId="0" borderId="21" xfId="24" applyNumberFormat="1" applyFont="1" applyFill="1" applyBorder="1" applyAlignment="1" applyProtection="1">
      <alignment vertical="center"/>
      <protection/>
    </xf>
    <xf numFmtId="164" fontId="3" fillId="0" borderId="22" xfId="0" applyNumberFormat="1" applyFont="1" applyFill="1" applyBorder="1" applyAlignment="1" applyProtection="1">
      <alignment vertical="center"/>
      <protection/>
    </xf>
    <xf numFmtId="164" fontId="3" fillId="0" borderId="23" xfId="0" applyNumberFormat="1" applyFont="1" applyFill="1" applyBorder="1" applyAlignment="1" applyProtection="1">
      <alignment vertical="center"/>
      <protection/>
    </xf>
    <xf numFmtId="3" fontId="3" fillId="0" borderId="24" xfId="24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Fill="1" applyBorder="1" applyAlignment="1" applyProtection="1">
      <alignment vertical="center"/>
      <protection/>
    </xf>
    <xf numFmtId="3" fontId="3" fillId="0" borderId="25" xfId="0" applyNumberFormat="1" applyFont="1" applyFill="1" applyBorder="1" applyAlignment="1" applyProtection="1">
      <alignment vertical="center"/>
      <protection/>
    </xf>
    <xf numFmtId="164" fontId="3" fillId="0" borderId="21" xfId="21" applyNumberFormat="1" applyFont="1" applyFill="1" applyBorder="1" applyAlignment="1" applyProtection="1">
      <alignment vertical="center"/>
      <protection/>
    </xf>
    <xf numFmtId="3" fontId="3" fillId="0" borderId="24" xfId="21" applyNumberFormat="1" applyFont="1" applyFill="1" applyBorder="1" applyAlignment="1" applyProtection="1">
      <alignment vertical="center"/>
      <protection/>
    </xf>
    <xf numFmtId="164" fontId="24" fillId="0" borderId="21" xfId="21" applyNumberFormat="1" applyFont="1" applyFill="1" applyBorder="1" applyAlignment="1" applyProtection="1">
      <alignment vertical="center"/>
      <protection/>
    </xf>
    <xf numFmtId="3" fontId="24" fillId="0" borderId="24" xfId="21" applyNumberFormat="1" applyFont="1" applyFill="1" applyBorder="1" applyAlignment="1" applyProtection="1">
      <alignment vertical="center"/>
      <protection/>
    </xf>
    <xf numFmtId="49" fontId="9" fillId="0" borderId="26" xfId="21" applyNumberFormat="1" applyFont="1" applyFill="1" applyBorder="1" applyAlignment="1" applyProtection="1">
      <alignment horizontal="left" vertical="center" wrapText="1"/>
      <protection/>
    </xf>
    <xf numFmtId="164" fontId="24" fillId="0" borderId="27" xfId="24" applyNumberFormat="1" applyFont="1" applyFill="1" applyBorder="1" applyAlignment="1" applyProtection="1">
      <alignment vertical="center"/>
      <protection/>
    </xf>
    <xf numFmtId="164" fontId="24" fillId="0" borderId="25" xfId="24" applyNumberFormat="1" applyFont="1" applyFill="1" applyBorder="1" applyAlignment="1" applyProtection="1">
      <alignment vertical="center"/>
      <protection/>
    </xf>
    <xf numFmtId="3" fontId="24" fillId="0" borderId="27" xfId="24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49" fontId="9" fillId="0" borderId="28" xfId="21" applyNumberFormat="1" applyFont="1" applyFill="1" applyBorder="1" applyAlignment="1" applyProtection="1">
      <alignment horizontal="center" vertical="center" wrapText="1"/>
      <protection/>
    </xf>
    <xf numFmtId="49" fontId="9" fillId="0" borderId="29" xfId="21" applyNumberFormat="1" applyFont="1" applyFill="1" applyBorder="1" applyAlignment="1" applyProtection="1">
      <alignment horizontal="left" vertical="center" wrapText="1"/>
      <protection/>
    </xf>
    <xf numFmtId="164" fontId="24" fillId="0" borderId="30" xfId="21" applyNumberFormat="1" applyFont="1" applyFill="1" applyBorder="1" applyAlignment="1" applyProtection="1">
      <alignment vertical="center"/>
      <protection/>
    </xf>
    <xf numFmtId="164" fontId="24" fillId="0" borderId="31" xfId="0" applyNumberFormat="1" applyFont="1" applyFill="1" applyBorder="1" applyAlignment="1" applyProtection="1">
      <alignment vertical="center"/>
      <protection/>
    </xf>
    <xf numFmtId="164" fontId="24" fillId="0" borderId="32" xfId="0" applyNumberFormat="1" applyFont="1" applyFill="1" applyBorder="1" applyAlignment="1" applyProtection="1">
      <alignment vertical="center"/>
      <protection/>
    </xf>
    <xf numFmtId="3" fontId="24" fillId="0" borderId="33" xfId="21" applyNumberFormat="1" applyFont="1" applyFill="1" applyBorder="1" applyAlignment="1" applyProtection="1">
      <alignment vertical="center"/>
      <protection/>
    </xf>
    <xf numFmtId="3" fontId="24" fillId="0" borderId="31" xfId="0" applyNumberFormat="1" applyFont="1" applyFill="1" applyBorder="1" applyAlignment="1" applyProtection="1">
      <alignment vertical="center"/>
      <protection/>
    </xf>
    <xf numFmtId="49" fontId="9" fillId="0" borderId="12" xfId="22" applyNumberFormat="1" applyFont="1" applyFill="1" applyBorder="1" applyAlignment="1" applyProtection="1">
      <alignment horizontal="center" vertical="center"/>
      <protection/>
    </xf>
    <xf numFmtId="0" fontId="9" fillId="0" borderId="34" xfId="22" applyFont="1" applyFill="1" applyBorder="1" applyAlignment="1" applyProtection="1">
      <alignment horizontal="left" vertical="center" wrapText="1"/>
      <protection/>
    </xf>
    <xf numFmtId="49" fontId="9" fillId="0" borderId="35" xfId="21" applyNumberFormat="1" applyFont="1" applyFill="1" applyBorder="1" applyAlignment="1" applyProtection="1" quotePrefix="1">
      <alignment horizontal="center" vertical="center" wrapText="1"/>
      <protection/>
    </xf>
    <xf numFmtId="164" fontId="24" fillId="0" borderId="36" xfId="24" applyNumberFormat="1" applyFont="1" applyFill="1" applyBorder="1" applyAlignment="1" applyProtection="1">
      <alignment vertical="center"/>
      <protection/>
    </xf>
    <xf numFmtId="164" fontId="24" fillId="0" borderId="37" xfId="0" applyNumberFormat="1" applyFont="1" applyFill="1" applyBorder="1" applyAlignment="1" applyProtection="1">
      <alignment vertical="center"/>
      <protection/>
    </xf>
    <xf numFmtId="3" fontId="24" fillId="0" borderId="38" xfId="24" applyNumberFormat="1" applyFont="1" applyFill="1" applyBorder="1" applyAlignment="1" applyProtection="1">
      <alignment vertical="center"/>
      <protection/>
    </xf>
    <xf numFmtId="3" fontId="24" fillId="0" borderId="39" xfId="24" applyNumberFormat="1" applyFont="1" applyFill="1" applyBorder="1" applyAlignment="1" applyProtection="1">
      <alignment vertical="center"/>
      <protection/>
    </xf>
    <xf numFmtId="3" fontId="24" fillId="0" borderId="40" xfId="0" applyNumberFormat="1" applyFont="1" applyFill="1" applyBorder="1" applyAlignment="1" applyProtection="1">
      <alignment vertical="center"/>
      <protection/>
    </xf>
    <xf numFmtId="49" fontId="10" fillId="0" borderId="19" xfId="22" applyNumberFormat="1" applyFont="1" applyFill="1" applyBorder="1" applyAlignment="1" applyProtection="1">
      <alignment horizontal="center" vertical="center"/>
      <protection/>
    </xf>
    <xf numFmtId="0" fontId="10" fillId="0" borderId="20" xfId="22" applyFont="1" applyFill="1" applyBorder="1" applyAlignment="1" applyProtection="1">
      <alignment horizontal="left" vertical="center" wrapText="1"/>
      <protection/>
    </xf>
    <xf numFmtId="0" fontId="9" fillId="0" borderId="19" xfId="22" applyFont="1" applyFill="1" applyBorder="1" applyAlignment="1" applyProtection="1" quotePrefix="1">
      <alignment horizontal="center" vertical="center" wrapText="1"/>
      <protection/>
    </xf>
    <xf numFmtId="164" fontId="3" fillId="0" borderId="22" xfId="21" applyNumberFormat="1" applyFont="1" applyFill="1" applyBorder="1" applyAlignment="1" applyProtection="1">
      <alignment vertical="center"/>
      <protection/>
    </xf>
    <xf numFmtId="3" fontId="3" fillId="0" borderId="22" xfId="21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9" fontId="9" fillId="0" borderId="19" xfId="21" applyNumberFormat="1" applyFont="1" applyFill="1" applyBorder="1" applyAlignment="1" applyProtection="1" quotePrefix="1">
      <alignment horizontal="center" vertical="center" wrapText="1"/>
      <protection/>
    </xf>
    <xf numFmtId="49" fontId="9" fillId="0" borderId="19" xfId="22" applyNumberFormat="1" applyFont="1" applyFill="1" applyBorder="1" applyAlignment="1" applyProtection="1">
      <alignment horizontal="center" vertical="center"/>
      <protection/>
    </xf>
    <xf numFmtId="0" fontId="9" fillId="0" borderId="20" xfId="22" applyFont="1" applyFill="1" applyBorder="1" applyAlignment="1" applyProtection="1">
      <alignment horizontal="left" vertical="center" wrapText="1"/>
      <protection/>
    </xf>
    <xf numFmtId="164" fontId="24" fillId="0" borderId="21" xfId="22" applyNumberFormat="1" applyFont="1" applyFill="1" applyBorder="1" applyAlignment="1" applyProtection="1">
      <alignment vertical="center"/>
      <protection/>
    </xf>
    <xf numFmtId="3" fontId="24" fillId="0" borderId="24" xfId="22" applyNumberFormat="1" applyFont="1" applyFill="1" applyBorder="1" applyAlignment="1" applyProtection="1">
      <alignment vertical="center"/>
      <protection/>
    </xf>
    <xf numFmtId="164" fontId="3" fillId="0" borderId="2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3" fontId="24" fillId="0" borderId="22" xfId="22" applyNumberFormat="1" applyFont="1" applyFill="1" applyBorder="1" applyAlignment="1" applyProtection="1">
      <alignment vertical="center"/>
      <protection/>
    </xf>
    <xf numFmtId="0" fontId="10" fillId="0" borderId="19" xfId="24" applyFont="1" applyBorder="1" applyAlignment="1" applyProtection="1">
      <alignment horizontal="left" vertical="center"/>
      <protection/>
    </xf>
    <xf numFmtId="0" fontId="9" fillId="0" borderId="20" xfId="24" applyFont="1" applyBorder="1" applyAlignment="1" applyProtection="1">
      <alignment vertical="center"/>
      <protection/>
    </xf>
    <xf numFmtId="0" fontId="3" fillId="0" borderId="19" xfId="24" applyFont="1" applyBorder="1" applyAlignment="1" applyProtection="1">
      <alignment vertical="center"/>
      <protection/>
    </xf>
    <xf numFmtId="3" fontId="3" fillId="0" borderId="20" xfId="24" applyNumberFormat="1" applyFont="1" applyBorder="1" applyAlignment="1" applyProtection="1">
      <alignment vertical="center"/>
      <protection/>
    </xf>
    <xf numFmtId="3" fontId="3" fillId="0" borderId="23" xfId="0" applyNumberFormat="1" applyFont="1" applyBorder="1" applyAlignment="1" applyProtection="1">
      <alignment vertical="center"/>
      <protection/>
    </xf>
    <xf numFmtId="164" fontId="3" fillId="0" borderId="25" xfId="0" applyNumberFormat="1" applyFont="1" applyBorder="1" applyAlignment="1" applyProtection="1">
      <alignment vertical="center"/>
      <protection/>
    </xf>
    <xf numFmtId="3" fontId="3" fillId="0" borderId="21" xfId="24" applyNumberFormat="1" applyFont="1" applyBorder="1" applyAlignment="1" applyProtection="1">
      <alignment vertical="center"/>
      <protection/>
    </xf>
    <xf numFmtId="3" fontId="3" fillId="0" borderId="25" xfId="0" applyNumberFormat="1" applyFont="1" applyBorder="1" applyAlignment="1" applyProtection="1">
      <alignment vertical="center"/>
      <protection/>
    </xf>
    <xf numFmtId="0" fontId="10" fillId="0" borderId="19" xfId="24" applyFont="1" applyBorder="1" applyAlignment="1" applyProtection="1">
      <alignment vertical="center"/>
      <protection/>
    </xf>
    <xf numFmtId="0" fontId="10" fillId="0" borderId="20" xfId="24" applyFont="1" applyBorder="1" applyAlignment="1" applyProtection="1">
      <alignment horizontal="left" vertical="center"/>
      <protection/>
    </xf>
    <xf numFmtId="49" fontId="9" fillId="0" borderId="19" xfId="24" applyNumberFormat="1" applyFont="1" applyBorder="1" applyAlignment="1" applyProtection="1">
      <alignment horizontal="center" vertical="center"/>
      <protection/>
    </xf>
    <xf numFmtId="3" fontId="3" fillId="0" borderId="24" xfId="24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vertical="center"/>
      <protection/>
    </xf>
    <xf numFmtId="49" fontId="9" fillId="0" borderId="3" xfId="0" applyNumberFormat="1" applyFont="1" applyBorder="1" applyAlignment="1" applyProtection="1">
      <alignment horizontal="center" vertical="center"/>
      <protection/>
    </xf>
    <xf numFmtId="164" fontId="3" fillId="0" borderId="41" xfId="0" applyNumberFormat="1" applyFont="1" applyBorder="1" applyAlignment="1" applyProtection="1">
      <alignment vertical="center"/>
      <protection/>
    </xf>
    <xf numFmtId="3" fontId="3" fillId="0" borderId="7" xfId="0" applyNumberFormat="1" applyFont="1" applyBorder="1" applyAlignment="1" applyProtection="1">
      <alignment vertical="center"/>
      <protection/>
    </xf>
    <xf numFmtId="3" fontId="3" fillId="0" borderId="4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49" fontId="9" fillId="0" borderId="0" xfId="21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49" fontId="9" fillId="1" borderId="1" xfId="21" applyNumberFormat="1" applyFont="1" applyFill="1" applyBorder="1" applyAlignment="1" applyProtection="1">
      <alignment horizontal="center" vertical="center" wrapText="1"/>
      <protection/>
    </xf>
    <xf numFmtId="49" fontId="9" fillId="0" borderId="0" xfId="23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9" fillId="3" borderId="43" xfId="23" applyNumberFormat="1" applyFont="1" applyFill="1" applyBorder="1" applyAlignment="1" applyProtection="1">
      <alignment horizontal="center" vertical="center"/>
      <protection/>
    </xf>
    <xf numFmtId="4" fontId="9" fillId="3" borderId="44" xfId="23" applyNumberFormat="1" applyFont="1" applyFill="1" applyBorder="1" applyAlignment="1" applyProtection="1">
      <alignment horizontal="center" vertical="center"/>
      <protection/>
    </xf>
    <xf numFmtId="4" fontId="9" fillId="3" borderId="45" xfId="23" applyNumberFormat="1" applyFont="1" applyFill="1" applyBorder="1" applyAlignment="1" applyProtection="1">
      <alignment horizontal="center" vertical="center"/>
      <protection/>
    </xf>
    <xf numFmtId="4" fontId="9" fillId="3" borderId="46" xfId="23" applyNumberFormat="1" applyFont="1" applyFill="1" applyBorder="1" applyAlignment="1" applyProtection="1">
      <alignment horizontal="center" vertical="center"/>
      <protection/>
    </xf>
    <xf numFmtId="49" fontId="9" fillId="0" borderId="35" xfId="23" applyNumberFormat="1" applyFont="1" applyFill="1" applyBorder="1" applyAlignment="1" applyProtection="1">
      <alignment horizontal="center" vertical="center"/>
      <protection/>
    </xf>
    <xf numFmtId="49" fontId="9" fillId="0" borderId="34" xfId="23" applyNumberFormat="1" applyFont="1" applyFill="1" applyBorder="1" applyAlignment="1" applyProtection="1">
      <alignment horizontal="left" vertical="center" wrapText="1"/>
      <protection/>
    </xf>
    <xf numFmtId="49" fontId="9" fillId="0" borderId="35" xfId="23" applyNumberFormat="1" applyFont="1" applyFill="1" applyBorder="1" applyAlignment="1" applyProtection="1">
      <alignment horizontal="center" vertical="center" wrapText="1"/>
      <protection/>
    </xf>
    <xf numFmtId="164" fontId="9" fillId="0" borderId="37" xfId="23" applyNumberFormat="1" applyFont="1" applyFill="1" applyBorder="1" applyAlignment="1" applyProtection="1">
      <alignment vertical="center"/>
      <protection/>
    </xf>
    <xf numFmtId="164" fontId="9" fillId="0" borderId="15" xfId="23" applyNumberFormat="1" applyFont="1" applyFill="1" applyBorder="1" applyAlignment="1" applyProtection="1">
      <alignment vertical="center"/>
      <protection/>
    </xf>
    <xf numFmtId="164" fontId="9" fillId="0" borderId="47" xfId="23" applyNumberFormat="1" applyFont="1" applyFill="1" applyBorder="1" applyAlignment="1" applyProtection="1">
      <alignment vertical="center"/>
      <protection/>
    </xf>
    <xf numFmtId="49" fontId="9" fillId="0" borderId="19" xfId="23" applyNumberFormat="1" applyFont="1" applyFill="1" applyBorder="1" applyAlignment="1" applyProtection="1">
      <alignment horizontal="center" vertical="center"/>
      <protection/>
    </xf>
    <xf numFmtId="49" fontId="9" fillId="0" borderId="20" xfId="23" applyNumberFormat="1" applyFont="1" applyFill="1" applyBorder="1" applyAlignment="1" applyProtection="1">
      <alignment horizontal="left" vertical="center" wrapText="1"/>
      <protection/>
    </xf>
    <xf numFmtId="49" fontId="9" fillId="0" borderId="19" xfId="23" applyNumberFormat="1" applyFont="1" applyFill="1" applyBorder="1" applyAlignment="1" applyProtection="1">
      <alignment horizontal="center" vertical="center" wrapText="1"/>
      <protection/>
    </xf>
    <xf numFmtId="164" fontId="9" fillId="0" borderId="23" xfId="23" applyNumberFormat="1" applyFont="1" applyFill="1" applyBorder="1" applyAlignment="1" applyProtection="1">
      <alignment vertical="center"/>
      <protection/>
    </xf>
    <xf numFmtId="164" fontId="9" fillId="0" borderId="22" xfId="23" applyNumberFormat="1" applyFont="1" applyFill="1" applyBorder="1" applyAlignment="1" applyProtection="1">
      <alignment vertical="center"/>
      <protection/>
    </xf>
    <xf numFmtId="49" fontId="10" fillId="0" borderId="19" xfId="23" applyNumberFormat="1" applyFont="1" applyFill="1" applyBorder="1" applyAlignment="1" applyProtection="1">
      <alignment horizontal="center" vertical="center"/>
      <protection/>
    </xf>
    <xf numFmtId="49" fontId="10" fillId="0" borderId="20" xfId="23" applyNumberFormat="1" applyFont="1" applyFill="1" applyBorder="1" applyAlignment="1" applyProtection="1">
      <alignment horizontal="left" vertical="center" wrapText="1"/>
      <protection/>
    </xf>
    <xf numFmtId="164" fontId="10" fillId="0" borderId="23" xfId="23" applyNumberFormat="1" applyFont="1" applyFill="1" applyBorder="1" applyAlignment="1" applyProtection="1">
      <alignment vertical="center"/>
      <protection/>
    </xf>
    <xf numFmtId="164" fontId="10" fillId="0" borderId="22" xfId="23" applyNumberFormat="1" applyFont="1" applyFill="1" applyBorder="1" applyAlignment="1" applyProtection="1">
      <alignment vertical="center"/>
      <protection/>
    </xf>
    <xf numFmtId="164" fontId="10" fillId="0" borderId="47" xfId="23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9" fillId="0" borderId="48" xfId="23" applyNumberFormat="1" applyFont="1" applyFill="1" applyBorder="1" applyAlignment="1" applyProtection="1">
      <alignment horizontal="center" vertical="center"/>
      <protection/>
    </xf>
    <xf numFmtId="49" fontId="9" fillId="0" borderId="26" xfId="23" applyNumberFormat="1" applyFont="1" applyFill="1" applyBorder="1" applyAlignment="1" applyProtection="1">
      <alignment horizontal="left" vertical="center" wrapText="1"/>
      <protection/>
    </xf>
    <xf numFmtId="49" fontId="9" fillId="0" borderId="48" xfId="23" applyNumberFormat="1" applyFont="1" applyFill="1" applyBorder="1" applyAlignment="1" applyProtection="1">
      <alignment horizontal="center" vertical="center" wrapText="1"/>
      <protection/>
    </xf>
    <xf numFmtId="164" fontId="9" fillId="0" borderId="49" xfId="23" applyNumberFormat="1" applyFont="1" applyFill="1" applyBorder="1" applyAlignment="1" applyProtection="1">
      <alignment vertical="center"/>
      <protection/>
    </xf>
    <xf numFmtId="164" fontId="9" fillId="0" borderId="50" xfId="23" applyNumberFormat="1" applyFont="1" applyFill="1" applyBorder="1" applyAlignment="1" applyProtection="1">
      <alignment vertical="center"/>
      <protection/>
    </xf>
    <xf numFmtId="164" fontId="9" fillId="0" borderId="51" xfId="23" applyNumberFormat="1" applyFont="1" applyFill="1" applyBorder="1" applyAlignment="1" applyProtection="1">
      <alignment vertical="center"/>
      <protection/>
    </xf>
    <xf numFmtId="49" fontId="9" fillId="0" borderId="28" xfId="23" applyNumberFormat="1" applyFont="1" applyFill="1" applyBorder="1" applyAlignment="1" applyProtection="1">
      <alignment horizontal="center" vertical="center"/>
      <protection/>
    </xf>
    <xf numFmtId="49" fontId="9" fillId="0" borderId="29" xfId="23" applyNumberFormat="1" applyFont="1" applyFill="1" applyBorder="1" applyAlignment="1" applyProtection="1">
      <alignment horizontal="left" vertical="top" wrapText="1"/>
      <protection/>
    </xf>
    <xf numFmtId="49" fontId="9" fillId="0" borderId="28" xfId="23" applyNumberFormat="1" applyFont="1" applyFill="1" applyBorder="1" applyAlignment="1" applyProtection="1">
      <alignment horizontal="center" vertical="center" wrapText="1"/>
      <protection/>
    </xf>
    <xf numFmtId="164" fontId="9" fillId="0" borderId="29" xfId="23" applyNumberFormat="1" applyFont="1" applyFill="1" applyBorder="1" applyAlignment="1" applyProtection="1">
      <alignment vertical="center"/>
      <protection/>
    </xf>
    <xf numFmtId="164" fontId="9" fillId="0" borderId="31" xfId="23" applyNumberFormat="1" applyFont="1" applyFill="1" applyBorder="1" applyAlignment="1" applyProtection="1">
      <alignment vertical="center"/>
      <protection/>
    </xf>
    <xf numFmtId="164" fontId="9" fillId="0" borderId="52" xfId="23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164" fontId="5" fillId="0" borderId="54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49" fontId="6" fillId="0" borderId="55" xfId="0" applyNumberFormat="1" applyFont="1" applyBorder="1" applyAlignment="1" applyProtection="1">
      <alignment horizontal="center"/>
      <protection/>
    </xf>
    <xf numFmtId="164" fontId="5" fillId="0" borderId="56" xfId="0" applyNumberFormat="1" applyFont="1" applyBorder="1" applyAlignment="1" applyProtection="1">
      <alignment/>
      <protection/>
    </xf>
    <xf numFmtId="164" fontId="5" fillId="0" borderId="57" xfId="0" applyNumberFormat="1" applyFont="1" applyBorder="1" applyAlignment="1" applyProtection="1">
      <alignment/>
      <protection/>
    </xf>
    <xf numFmtId="164" fontId="5" fillId="0" borderId="58" xfId="0" applyNumberFormat="1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49" fontId="6" fillId="0" borderId="59" xfId="0" applyNumberFormat="1" applyFont="1" applyBorder="1" applyAlignment="1" applyProtection="1">
      <alignment horizontal="center"/>
      <protection/>
    </xf>
    <xf numFmtId="3" fontId="5" fillId="0" borderId="60" xfId="0" applyNumberFormat="1" applyFont="1" applyBorder="1" applyAlignment="1" applyProtection="1">
      <alignment/>
      <protection/>
    </xf>
    <xf numFmtId="3" fontId="5" fillId="0" borderId="61" xfId="0" applyNumberFormat="1" applyFont="1" applyBorder="1" applyAlignment="1" applyProtection="1">
      <alignment/>
      <protection/>
    </xf>
    <xf numFmtId="164" fontId="5" fillId="0" borderId="62" xfId="0" applyNumberFormat="1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164" fontId="5" fillId="0" borderId="63" xfId="0" applyNumberFormat="1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49" fontId="6" fillId="0" borderId="3" xfId="0" applyNumberFormat="1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65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9" fontId="9" fillId="0" borderId="0" xfId="23" applyNumberFormat="1" applyFont="1" applyAlignment="1" applyProtection="1">
      <alignment horizontal="right" vertical="center"/>
      <protection/>
    </xf>
    <xf numFmtId="49" fontId="9" fillId="1" borderId="1" xfId="23" applyNumberFormat="1" applyFont="1" applyFill="1" applyBorder="1" applyAlignment="1" applyProtection="1">
      <alignment horizontal="center" vertical="center"/>
      <protection/>
    </xf>
    <xf numFmtId="3" fontId="9" fillId="0" borderId="37" xfId="23" applyNumberFormat="1" applyFont="1" applyFill="1" applyBorder="1" applyAlignment="1" applyProtection="1">
      <alignment vertical="center"/>
      <protection/>
    </xf>
    <xf numFmtId="3" fontId="9" fillId="0" borderId="15" xfId="23" applyNumberFormat="1" applyFont="1" applyFill="1" applyBorder="1" applyAlignment="1" applyProtection="1">
      <alignment vertical="center"/>
      <protection/>
    </xf>
    <xf numFmtId="3" fontId="9" fillId="0" borderId="47" xfId="23" applyNumberFormat="1" applyFont="1" applyFill="1" applyBorder="1" applyAlignment="1" applyProtection="1">
      <alignment vertical="center"/>
      <protection/>
    </xf>
    <xf numFmtId="3" fontId="9" fillId="0" borderId="23" xfId="23" applyNumberFormat="1" applyFont="1" applyFill="1" applyBorder="1" applyAlignment="1" applyProtection="1">
      <alignment vertical="center"/>
      <protection/>
    </xf>
    <xf numFmtId="3" fontId="9" fillId="0" borderId="22" xfId="23" applyNumberFormat="1" applyFont="1" applyFill="1" applyBorder="1" applyAlignment="1" applyProtection="1">
      <alignment vertical="center"/>
      <protection/>
    </xf>
    <xf numFmtId="3" fontId="10" fillId="0" borderId="23" xfId="23" applyNumberFormat="1" applyFont="1" applyFill="1" applyBorder="1" applyAlignment="1" applyProtection="1">
      <alignment vertical="center"/>
      <protection/>
    </xf>
    <xf numFmtId="3" fontId="10" fillId="0" borderId="22" xfId="23" applyNumberFormat="1" applyFont="1" applyFill="1" applyBorder="1" applyAlignment="1" applyProtection="1">
      <alignment vertical="center"/>
      <protection/>
    </xf>
    <xf numFmtId="3" fontId="9" fillId="0" borderId="49" xfId="23" applyNumberFormat="1" applyFont="1" applyFill="1" applyBorder="1" applyAlignment="1" applyProtection="1">
      <alignment vertical="center"/>
      <protection/>
    </xf>
    <xf numFmtId="3" fontId="9" fillId="0" borderId="50" xfId="23" applyNumberFormat="1" applyFont="1" applyFill="1" applyBorder="1" applyAlignment="1" applyProtection="1">
      <alignment vertical="center"/>
      <protection/>
    </xf>
    <xf numFmtId="3" fontId="9" fillId="0" borderId="51" xfId="23" applyNumberFormat="1" applyFont="1" applyFill="1" applyBorder="1" applyAlignment="1" applyProtection="1">
      <alignment vertical="center"/>
      <protection/>
    </xf>
    <xf numFmtId="0" fontId="5" fillId="0" borderId="54" xfId="0" applyFont="1" applyBorder="1" applyAlignment="1" applyProtection="1">
      <alignment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53" xfId="0" applyNumberFormat="1" applyFont="1" applyBorder="1" applyAlignment="1" applyProtection="1">
      <alignment/>
      <protection/>
    </xf>
    <xf numFmtId="3" fontId="5" fillId="0" borderId="54" xfId="0" applyNumberFormat="1" applyFont="1" applyBorder="1" applyAlignment="1" applyProtection="1">
      <alignment/>
      <protection/>
    </xf>
    <xf numFmtId="3" fontId="5" fillId="0" borderId="57" xfId="0" applyNumberFormat="1" applyFont="1" applyBorder="1" applyAlignment="1" applyProtection="1">
      <alignment/>
      <protection/>
    </xf>
    <xf numFmtId="3" fontId="5" fillId="0" borderId="58" xfId="0" applyNumberFormat="1" applyFont="1" applyBorder="1" applyAlignment="1" applyProtection="1">
      <alignment/>
      <protection/>
    </xf>
    <xf numFmtId="3" fontId="5" fillId="0" borderId="56" xfId="0" applyNumberFormat="1" applyFont="1" applyBorder="1" applyAlignment="1" applyProtection="1">
      <alignment/>
      <protection/>
    </xf>
    <xf numFmtId="3" fontId="5" fillId="0" borderId="62" xfId="0" applyNumberFormat="1" applyFont="1" applyBorder="1" applyAlignment="1" applyProtection="1">
      <alignment/>
      <protection/>
    </xf>
    <xf numFmtId="3" fontId="5" fillId="0" borderId="7" xfId="0" applyNumberFormat="1" applyFont="1" applyBorder="1" applyAlignment="1" applyProtection="1">
      <alignment/>
      <protection/>
    </xf>
    <xf numFmtId="3" fontId="5" fillId="0" borderId="65" xfId="0" applyNumberFormat="1" applyFont="1" applyBorder="1" applyAlignment="1" applyProtection="1">
      <alignment/>
      <protection/>
    </xf>
    <xf numFmtId="3" fontId="5" fillId="0" borderId="66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49" fontId="9" fillId="3" borderId="8" xfId="21" applyNumberFormat="1" applyFont="1" applyFill="1" applyBorder="1" applyAlignment="1" applyProtection="1">
      <alignment horizontal="center" vertical="center" wrapText="1"/>
      <protection/>
    </xf>
    <xf numFmtId="49" fontId="9" fillId="3" borderId="1" xfId="21" applyNumberFormat="1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9" fillId="7" borderId="8" xfId="0" applyFont="1" applyFill="1" applyBorder="1" applyAlignment="1" applyProtection="1">
      <alignment horizontal="center" vertical="center"/>
      <protection/>
    </xf>
    <xf numFmtId="0" fontId="9" fillId="7" borderId="1" xfId="0" applyFont="1" applyFill="1" applyBorder="1" applyAlignment="1" applyProtection="1">
      <alignment horizontal="left" vertical="center" wrapText="1"/>
      <protection/>
    </xf>
    <xf numFmtId="0" fontId="9" fillId="7" borderId="1" xfId="0" applyFont="1" applyFill="1" applyBorder="1" applyAlignment="1" applyProtection="1" quotePrefix="1">
      <alignment horizontal="center" vertical="center" wrapText="1"/>
      <protection/>
    </xf>
    <xf numFmtId="3" fontId="9" fillId="7" borderId="1" xfId="0" applyNumberFormat="1" applyFont="1" applyFill="1" applyBorder="1" applyAlignment="1" applyProtection="1">
      <alignment vertical="center"/>
      <protection/>
    </xf>
    <xf numFmtId="0" fontId="9" fillId="0" borderId="67" xfId="0" applyFont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 quotePrefix="1">
      <alignment horizontal="center" vertical="center" wrapText="1"/>
      <protection/>
    </xf>
    <xf numFmtId="3" fontId="9" fillId="0" borderId="35" xfId="0" applyNumberFormat="1" applyFont="1" applyBorder="1" applyAlignment="1" applyProtection="1">
      <alignment vertical="center"/>
      <protection/>
    </xf>
    <xf numFmtId="0" fontId="11" fillId="0" borderId="68" xfId="0" applyFont="1" applyBorder="1" applyAlignment="1" applyProtection="1" quotePrefix="1">
      <alignment horizontal="center" vertical="center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9" fillId="0" borderId="19" xfId="0" applyFont="1" applyBorder="1" applyAlignment="1" applyProtection="1" quotePrefix="1">
      <alignment horizontal="center" vertical="center" wrapText="1"/>
      <protection/>
    </xf>
    <xf numFmtId="3" fontId="10" fillId="0" borderId="19" xfId="0" applyNumberFormat="1" applyFont="1" applyBorder="1" applyAlignment="1" applyProtection="1">
      <alignment vertical="center"/>
      <protection/>
    </xf>
    <xf numFmtId="16" fontId="11" fillId="0" borderId="68" xfId="0" applyNumberFormat="1" applyFont="1" applyBorder="1" applyAlignment="1" applyProtection="1" quotePrefix="1">
      <alignment horizontal="center" vertical="center"/>
      <protection/>
    </xf>
    <xf numFmtId="0" fontId="10" fillId="0" borderId="19" xfId="0" applyFont="1" applyBorder="1" applyAlignment="1" applyProtection="1">
      <alignment vertical="top" wrapText="1"/>
      <protection/>
    </xf>
    <xf numFmtId="0" fontId="9" fillId="0" borderId="19" xfId="0" applyFont="1" applyFill="1" applyBorder="1" applyAlignment="1" applyProtection="1" quotePrefix="1">
      <alignment horizontal="center" vertical="center" wrapText="1"/>
      <protection/>
    </xf>
    <xf numFmtId="14" fontId="11" fillId="0" borderId="68" xfId="0" applyNumberFormat="1" applyFont="1" applyBorder="1" applyAlignment="1" applyProtection="1" quotePrefix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11" fillId="0" borderId="19" xfId="0" applyFont="1" applyFill="1" applyBorder="1" applyAlignment="1" applyProtection="1">
      <alignment horizontal="left" vertical="center" wrapText="1"/>
      <protection/>
    </xf>
    <xf numFmtId="0" fontId="11" fillId="8" borderId="19" xfId="0" applyFont="1" applyFill="1" applyBorder="1" applyAlignment="1" applyProtection="1">
      <alignment horizontal="left" vertical="center" wrapText="1"/>
      <protection/>
    </xf>
    <xf numFmtId="0" fontId="11" fillId="8" borderId="19" xfId="0" applyFont="1" applyFill="1" applyBorder="1" applyAlignment="1" applyProtection="1">
      <alignment vertical="center" wrapText="1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vertical="top" wrapText="1"/>
      <protection/>
    </xf>
    <xf numFmtId="3" fontId="9" fillId="0" borderId="19" xfId="0" applyNumberFormat="1" applyFont="1" applyBorder="1" applyAlignment="1" applyProtection="1">
      <alignment vertical="center"/>
      <protection/>
    </xf>
    <xf numFmtId="0" fontId="11" fillId="0" borderId="68" xfId="0" applyNumberFormat="1" applyFont="1" applyBorder="1" applyAlignment="1" applyProtection="1" quotePrefix="1">
      <alignment horizontal="center" vertical="center"/>
      <protection/>
    </xf>
    <xf numFmtId="0" fontId="10" fillId="8" borderId="19" xfId="0" applyFont="1" applyFill="1" applyBorder="1" applyAlignment="1" applyProtection="1">
      <alignment vertical="center" wrapText="1"/>
      <protection/>
    </xf>
    <xf numFmtId="0" fontId="10" fillId="8" borderId="19" xfId="25" applyFont="1" applyFill="1" applyBorder="1" applyAlignment="1" applyProtection="1">
      <alignment vertical="center" wrapText="1"/>
      <protection/>
    </xf>
    <xf numFmtId="3" fontId="5" fillId="0" borderId="19" xfId="0" applyNumberFormat="1" applyFont="1" applyBorder="1" applyAlignment="1" applyProtection="1">
      <alignment vertical="center" wrapText="1"/>
      <protection/>
    </xf>
    <xf numFmtId="0" fontId="10" fillId="9" borderId="19" xfId="0" applyFont="1" applyFill="1" applyBorder="1" applyAlignment="1" applyProtection="1">
      <alignment vertical="center" wrapText="1"/>
      <protection/>
    </xf>
    <xf numFmtId="0" fontId="9" fillId="0" borderId="69" xfId="0" applyNumberFormat="1" applyFont="1" applyBorder="1" applyAlignment="1" applyProtection="1" quotePrefix="1">
      <alignment horizontal="center" vertical="center"/>
      <protection/>
    </xf>
    <xf numFmtId="0" fontId="9" fillId="8" borderId="48" xfId="25" applyFont="1" applyFill="1" applyBorder="1" applyAlignment="1" applyProtection="1">
      <alignment vertical="center" wrapText="1"/>
      <protection/>
    </xf>
    <xf numFmtId="0" fontId="9" fillId="0" borderId="48" xfId="0" applyFont="1" applyBorder="1" applyAlignment="1" applyProtection="1" quotePrefix="1">
      <alignment horizontal="center" vertical="center" wrapText="1"/>
      <protection/>
    </xf>
    <xf numFmtId="3" fontId="10" fillId="0" borderId="48" xfId="0" applyNumberFormat="1" applyFont="1" applyBorder="1" applyAlignment="1" applyProtection="1">
      <alignment vertical="center"/>
      <protection/>
    </xf>
    <xf numFmtId="0" fontId="9" fillId="7" borderId="8" xfId="0" applyNumberFormat="1" applyFont="1" applyFill="1" applyBorder="1" applyAlignment="1" applyProtection="1">
      <alignment horizontal="center" vertical="center"/>
      <protection/>
    </xf>
    <xf numFmtId="0" fontId="9" fillId="7" borderId="1" xfId="0" applyFont="1" applyFill="1" applyBorder="1" applyAlignment="1" applyProtection="1">
      <alignment horizontal="left" vertical="top" wrapText="1"/>
      <protection/>
    </xf>
    <xf numFmtId="0" fontId="9" fillId="4" borderId="1" xfId="0" applyFont="1" applyFill="1" applyBorder="1" applyAlignment="1" applyProtection="1" quotePrefix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/>
      <protection/>
    </xf>
    <xf numFmtId="0" fontId="10" fillId="9" borderId="35" xfId="0" applyFont="1" applyFill="1" applyBorder="1" applyAlignment="1" applyProtection="1">
      <alignment vertical="center" wrapText="1"/>
      <protection/>
    </xf>
    <xf numFmtId="0" fontId="9" fillId="0" borderId="35" xfId="0" applyFont="1" applyBorder="1" applyAlignment="1" applyProtection="1" quotePrefix="1">
      <alignment horizontal="center" vertical="center" wrapText="1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10" fillId="0" borderId="70" xfId="0" applyFont="1" applyBorder="1" applyAlignment="1" applyProtection="1">
      <alignment vertical="center" wrapText="1"/>
      <protection/>
    </xf>
    <xf numFmtId="0" fontId="10" fillId="9" borderId="19" xfId="0" applyFont="1" applyFill="1" applyBorder="1" applyAlignment="1" applyProtection="1">
      <alignment horizontal="left" vertical="center" wrapText="1"/>
      <protection/>
    </xf>
    <xf numFmtId="0" fontId="10" fillId="0" borderId="71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69" xfId="0" applyFont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 quotePrefix="1">
      <alignment horizontal="center" vertical="center" wrapText="1"/>
      <protection/>
    </xf>
    <xf numFmtId="0" fontId="10" fillId="0" borderId="35" xfId="0" applyFont="1" applyBorder="1" applyAlignment="1" applyProtection="1">
      <alignment horizontal="left" vertical="center" wrapText="1"/>
      <protection/>
    </xf>
    <xf numFmtId="0" fontId="9" fillId="0" borderId="35" xfId="0" applyFont="1" applyFill="1" applyBorder="1" applyAlignment="1" applyProtection="1" quotePrefix="1">
      <alignment horizontal="center" vertical="center" wrapText="1"/>
      <protection/>
    </xf>
    <xf numFmtId="3" fontId="10" fillId="0" borderId="35" xfId="0" applyNumberFormat="1" applyFont="1" applyBorder="1" applyAlignment="1" applyProtection="1">
      <alignment vertical="center"/>
      <protection/>
    </xf>
    <xf numFmtId="0" fontId="10" fillId="0" borderId="48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1" xfId="0" applyFont="1" applyBorder="1" applyAlignment="1" applyProtection="1">
      <alignment horizontal="left" vertical="top" wrapText="1"/>
      <protection/>
    </xf>
    <xf numFmtId="3" fontId="10" fillId="0" borderId="71" xfId="0" applyNumberFormat="1" applyFont="1" applyBorder="1" applyAlignment="1" applyProtection="1">
      <alignment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 quotePrefix="1">
      <alignment horizontal="center" vertical="center" wrapText="1"/>
      <protection/>
    </xf>
    <xf numFmtId="3" fontId="9" fillId="0" borderId="1" xfId="0" applyNumberFormat="1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left" vertical="top" wrapText="1"/>
      <protection/>
    </xf>
    <xf numFmtId="0" fontId="9" fillId="0" borderId="1" xfId="0" applyFont="1" applyBorder="1" applyAlignment="1" applyProtection="1" quotePrefix="1">
      <alignment horizontal="center" vertical="center" wrapText="1"/>
      <protection/>
    </xf>
    <xf numFmtId="0" fontId="10" fillId="0" borderId="72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 quotePrefix="1">
      <alignment horizontal="center" vertical="center" wrapText="1"/>
      <protection/>
    </xf>
    <xf numFmtId="3" fontId="10" fillId="0" borderId="28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73" xfId="0" applyFont="1" applyBorder="1" applyAlignment="1" applyProtection="1">
      <alignment horizontal="center" vertical="center" wrapText="1"/>
      <protection/>
    </xf>
    <xf numFmtId="0" fontId="5" fillId="0" borderId="74" xfId="0" applyFont="1" applyBorder="1" applyAlignment="1" applyProtection="1">
      <alignment horizontal="center" vertical="center" wrapText="1"/>
      <protection/>
    </xf>
    <xf numFmtId="49" fontId="9" fillId="3" borderId="43" xfId="21" applyNumberFormat="1" applyFont="1" applyFill="1" applyBorder="1" applyAlignment="1" applyProtection="1">
      <alignment horizontal="center" vertical="center" wrapText="1"/>
      <protection/>
    </xf>
    <xf numFmtId="49" fontId="9" fillId="3" borderId="46" xfId="21" applyNumberFormat="1" applyFont="1" applyFill="1" applyBorder="1" applyAlignment="1" applyProtection="1">
      <alignment horizontal="center" vertical="center" wrapText="1"/>
      <protection/>
    </xf>
    <xf numFmtId="0" fontId="10" fillId="3" borderId="44" xfId="25" applyFont="1" applyFill="1" applyBorder="1" applyAlignment="1" applyProtection="1">
      <alignment horizontal="center" vertical="center" wrapText="1"/>
      <protection/>
    </xf>
    <xf numFmtId="0" fontId="9" fillId="3" borderId="45" xfId="25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75" xfId="0" applyFont="1" applyBorder="1" applyAlignment="1" applyProtection="1">
      <alignment vertical="center"/>
      <protection/>
    </xf>
    <xf numFmtId="0" fontId="5" fillId="0" borderId="76" xfId="0" applyFont="1" applyBorder="1" applyAlignment="1" applyProtection="1">
      <alignment vertical="center"/>
      <protection/>
    </xf>
    <xf numFmtId="0" fontId="9" fillId="8" borderId="38" xfId="25" applyFont="1" applyFill="1" applyBorder="1" applyAlignment="1" applyProtection="1">
      <alignment vertical="center" wrapText="1"/>
      <protection/>
    </xf>
    <xf numFmtId="0" fontId="9" fillId="8" borderId="36" xfId="25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Border="1" applyAlignment="1" applyProtection="1">
      <alignment vertical="center"/>
      <protection/>
    </xf>
    <xf numFmtId="164" fontId="6" fillId="0" borderId="4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77" xfId="0" applyFont="1" applyBorder="1" applyAlignment="1" applyProtection="1">
      <alignment vertical="center"/>
      <protection/>
    </xf>
    <xf numFmtId="0" fontId="5" fillId="0" borderId="78" xfId="0" applyFont="1" applyBorder="1" applyAlignment="1" applyProtection="1">
      <alignment vertical="center"/>
      <protection/>
    </xf>
    <xf numFmtId="0" fontId="11" fillId="8" borderId="24" xfId="25" applyFont="1" applyFill="1" applyBorder="1" applyAlignment="1" applyProtection="1">
      <alignment vertical="center" wrapText="1"/>
      <protection/>
    </xf>
    <xf numFmtId="0" fontId="9" fillId="8" borderId="21" xfId="25" applyFont="1" applyFill="1" applyBorder="1" applyAlignment="1" applyProtection="1">
      <alignment horizontal="center" vertical="center" wrapText="1"/>
      <protection/>
    </xf>
    <xf numFmtId="164" fontId="5" fillId="0" borderId="22" xfId="0" applyNumberFormat="1" applyFont="1" applyBorder="1" applyAlignment="1" applyProtection="1">
      <alignment vertical="center"/>
      <protection/>
    </xf>
    <xf numFmtId="164" fontId="6" fillId="0" borderId="25" xfId="0" applyNumberFormat="1" applyFont="1" applyBorder="1" applyAlignment="1" applyProtection="1">
      <alignment vertical="center"/>
      <protection/>
    </xf>
    <xf numFmtId="0" fontId="9" fillId="8" borderId="24" xfId="25" applyFont="1" applyFill="1" applyBorder="1" applyAlignment="1" applyProtection="1">
      <alignment vertical="center" wrapText="1"/>
      <protection/>
    </xf>
    <xf numFmtId="0" fontId="10" fillId="8" borderId="24" xfId="25" applyFont="1" applyFill="1" applyBorder="1" applyAlignment="1" applyProtection="1">
      <alignment vertical="center" wrapText="1"/>
      <protection/>
    </xf>
    <xf numFmtId="0" fontId="9" fillId="0" borderId="77" xfId="0" applyFont="1" applyBorder="1" applyAlignment="1" applyProtection="1">
      <alignment vertical="center"/>
      <protection/>
    </xf>
    <xf numFmtId="0" fontId="9" fillId="0" borderId="78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 wrapText="1"/>
      <protection/>
    </xf>
    <xf numFmtId="164" fontId="9" fillId="0" borderId="22" xfId="0" applyNumberFormat="1" applyFont="1" applyBorder="1" applyAlignment="1" applyProtection="1">
      <alignment vertical="center"/>
      <protection/>
    </xf>
    <xf numFmtId="0" fontId="9" fillId="0" borderId="77" xfId="0" applyFont="1" applyFill="1" applyBorder="1" applyAlignment="1" applyProtection="1">
      <alignment vertical="center"/>
      <protection/>
    </xf>
    <xf numFmtId="0" fontId="9" fillId="0" borderId="78" xfId="0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vertical="center" wrapText="1"/>
      <protection/>
    </xf>
    <xf numFmtId="0" fontId="9" fillId="0" borderId="21" xfId="25" applyFont="1" applyFill="1" applyBorder="1" applyAlignment="1" applyProtection="1">
      <alignment horizontal="center" vertical="center" wrapText="1"/>
      <protection/>
    </xf>
    <xf numFmtId="164" fontId="9" fillId="0" borderId="22" xfId="0" applyNumberFormat="1" applyFont="1" applyFill="1" applyBorder="1" applyAlignment="1" applyProtection="1">
      <alignment vertical="center"/>
      <protection/>
    </xf>
    <xf numFmtId="164" fontId="6" fillId="0" borderId="25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164" fontId="6" fillId="0" borderId="22" xfId="0" applyNumberFormat="1" applyFont="1" applyBorder="1" applyAlignment="1" applyProtection="1">
      <alignment vertical="center"/>
      <protection/>
    </xf>
    <xf numFmtId="0" fontId="9" fillId="0" borderId="79" xfId="0" applyFont="1" applyBorder="1" applyAlignment="1" applyProtection="1">
      <alignment vertical="center"/>
      <protection/>
    </xf>
    <xf numFmtId="0" fontId="9" fillId="0" borderId="80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 wrapText="1"/>
      <protection/>
    </xf>
    <xf numFmtId="0" fontId="9" fillId="8" borderId="31" xfId="25" applyFont="1" applyFill="1" applyBorder="1" applyAlignment="1" applyProtection="1">
      <alignment horizontal="center" vertical="center" wrapText="1"/>
      <protection/>
    </xf>
    <xf numFmtId="164" fontId="9" fillId="0" borderId="31" xfId="0" applyNumberFormat="1" applyFont="1" applyBorder="1" applyAlignment="1" applyProtection="1">
      <alignment vertical="center"/>
      <protection/>
    </xf>
    <xf numFmtId="164" fontId="6" fillId="0" borderId="4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8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31" xfId="0" applyNumberFormat="1" applyFont="1" applyBorder="1" applyAlignment="1" applyProtection="1">
      <alignment vertical="center"/>
      <protection/>
    </xf>
    <xf numFmtId="164" fontId="9" fillId="0" borderId="33" xfId="23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9" fillId="0" borderId="32" xfId="23" applyNumberFormat="1" applyFont="1" applyFill="1" applyBorder="1" applyAlignment="1" applyProtection="1">
      <alignment vertical="center"/>
      <protection/>
    </xf>
    <xf numFmtId="3" fontId="9" fillId="0" borderId="42" xfId="23" applyNumberFormat="1" applyFont="1" applyFill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6" fillId="0" borderId="66" xfId="0" applyFont="1" applyBorder="1" applyAlignment="1" applyProtection="1">
      <alignment/>
      <protection hidden="1" locked="0"/>
    </xf>
    <xf numFmtId="0" fontId="4" fillId="2" borderId="11" xfId="20" applyFill="1" applyBorder="1" applyAlignment="1" applyProtection="1">
      <alignment/>
      <protection hidden="1" locked="0"/>
    </xf>
    <xf numFmtId="0" fontId="5" fillId="0" borderId="7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19" fillId="0" borderId="0" xfId="0" applyFont="1" applyBorder="1" applyAlignment="1" applyProtection="1">
      <alignment horizontal="left" vertical="center"/>
      <protection hidden="1"/>
    </xf>
    <xf numFmtId="0" fontId="20" fillId="0" borderId="0" xfId="0" applyFont="1" applyAlignment="1">
      <alignment horizontal="left"/>
    </xf>
    <xf numFmtId="1" fontId="6" fillId="2" borderId="11" xfId="0" applyNumberFormat="1" applyFont="1" applyFill="1" applyBorder="1" applyAlignment="1" applyProtection="1">
      <alignment horizontal="center" vertical="center"/>
      <protection hidden="1" locked="0"/>
    </xf>
    <xf numFmtId="1" fontId="6" fillId="2" borderId="66" xfId="0" applyNumberFormat="1" applyFont="1" applyFill="1" applyBorder="1" applyAlignment="1" applyProtection="1">
      <alignment horizontal="center" vertical="center"/>
      <protection hidden="1" locked="0"/>
    </xf>
    <xf numFmtId="0" fontId="8" fillId="2" borderId="11" xfId="20" applyFont="1" applyFill="1" applyBorder="1" applyAlignment="1" applyProtection="1">
      <alignment/>
      <protection hidden="1" locked="0"/>
    </xf>
    <xf numFmtId="0" fontId="6" fillId="0" borderId="7" xfId="0" applyFont="1" applyBorder="1" applyAlignment="1" applyProtection="1">
      <alignment/>
      <protection hidden="1" locked="0"/>
    </xf>
    <xf numFmtId="164" fontId="24" fillId="0" borderId="25" xfId="0" applyNumberFormat="1" applyFont="1" applyFill="1" applyBorder="1" applyAlignment="1" applyProtection="1">
      <alignment vertical="center"/>
      <protection/>
    </xf>
    <xf numFmtId="3" fontId="3" fillId="0" borderId="20" xfId="21" applyNumberFormat="1" applyFont="1" applyFill="1" applyBorder="1" applyAlignment="1" applyProtection="1">
      <alignment vertical="center"/>
      <protection/>
    </xf>
    <xf numFmtId="3" fontId="3" fillId="0" borderId="21" xfId="21" applyNumberFormat="1" applyFont="1" applyFill="1" applyBorder="1" applyAlignment="1" applyProtection="1">
      <alignment vertical="center"/>
      <protection/>
    </xf>
    <xf numFmtId="3" fontId="24" fillId="0" borderId="21" xfId="22" applyNumberFormat="1" applyFont="1" applyFill="1" applyBorder="1" applyAlignment="1" applyProtection="1">
      <alignment vertical="center"/>
      <protection/>
    </xf>
    <xf numFmtId="164" fontId="24" fillId="0" borderId="82" xfId="0" applyNumberFormat="1" applyFont="1" applyFill="1" applyBorder="1" applyAlignment="1" applyProtection="1">
      <alignment vertical="center"/>
      <protection/>
    </xf>
    <xf numFmtId="164" fontId="3" fillId="0" borderId="25" xfId="0" applyNumberFormat="1" applyFont="1" applyFill="1" applyBorder="1" applyAlignment="1" applyProtection="1">
      <alignment vertical="center"/>
      <protection/>
    </xf>
    <xf numFmtId="164" fontId="24" fillId="0" borderId="25" xfId="22" applyNumberFormat="1" applyFont="1" applyFill="1" applyBorder="1" applyAlignment="1" applyProtection="1">
      <alignment vertical="center"/>
      <protection/>
    </xf>
    <xf numFmtId="164" fontId="24" fillId="0" borderId="24" xfId="0" applyNumberFormat="1" applyFont="1" applyFill="1" applyBorder="1" applyAlignment="1" applyProtection="1">
      <alignment vertical="center"/>
      <protection/>
    </xf>
    <xf numFmtId="3" fontId="24" fillId="0" borderId="82" xfId="22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51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51" xfId="0" applyFont="1" applyBorder="1" applyAlignment="1" applyProtection="1">
      <alignment horizontal="right"/>
      <protection hidden="1"/>
    </xf>
    <xf numFmtId="49" fontId="6" fillId="2" borderId="11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66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wrapText="1"/>
      <protection hidden="1"/>
    </xf>
    <xf numFmtId="0" fontId="21" fillId="0" borderId="0" xfId="0" applyFont="1" applyBorder="1" applyAlignment="1" applyProtection="1">
      <alignment horizontal="right" vertical="center" wrapText="1"/>
      <protection hidden="1"/>
    </xf>
    <xf numFmtId="0" fontId="21" fillId="0" borderId="51" xfId="0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6" fillId="2" borderId="11" xfId="0" applyFont="1" applyFill="1" applyBorder="1" applyAlignment="1" applyProtection="1">
      <alignment horizontal="left" vertical="center"/>
      <protection hidden="1" locked="0"/>
    </xf>
    <xf numFmtId="0" fontId="5" fillId="0" borderId="7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2" borderId="11" xfId="0" applyFont="1" applyFill="1" applyBorder="1" applyAlignment="1" applyProtection="1">
      <alignment horizontal="right" vertical="center"/>
      <protection hidden="1" locked="0"/>
    </xf>
    <xf numFmtId="0" fontId="6" fillId="2" borderId="7" xfId="0" applyFont="1" applyFill="1" applyBorder="1" applyAlignment="1" applyProtection="1">
      <alignment horizontal="right" vertical="center"/>
      <protection hidden="1" locked="0"/>
    </xf>
    <xf numFmtId="0" fontId="6" fillId="2" borderId="66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7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51" xfId="0" applyFont="1" applyBorder="1" applyAlignment="1" applyProtection="1">
      <alignment horizontal="right" wrapText="1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 vertical="center"/>
      <protection hidden="1" locked="0"/>
    </xf>
    <xf numFmtId="49" fontId="6" fillId="2" borderId="11" xfId="0" applyNumberFormat="1" applyFont="1" applyFill="1" applyBorder="1" applyAlignment="1" applyProtection="1">
      <alignment horizontal="left" vertical="center"/>
      <protection hidden="1" locked="0"/>
    </xf>
    <xf numFmtId="49" fontId="6" fillId="0" borderId="7" xfId="0" applyNumberFormat="1" applyFont="1" applyBorder="1" applyAlignment="1" applyProtection="1">
      <alignment horizontal="left" vertical="center"/>
      <protection hidden="1" locked="0"/>
    </xf>
    <xf numFmtId="49" fontId="6" fillId="0" borderId="66" xfId="0" applyNumberFormat="1" applyFont="1" applyBorder="1" applyAlignment="1" applyProtection="1">
      <alignment horizontal="left" vertical="center"/>
      <protection hidden="1" locked="0"/>
    </xf>
    <xf numFmtId="49" fontId="4" fillId="2" borderId="11" xfId="20" applyNumberFormat="1" applyFill="1" applyBorder="1" applyAlignment="1" applyProtection="1">
      <alignment horizontal="left" vertical="center"/>
      <protection hidden="1" locked="0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" fillId="0" borderId="0" xfId="0" applyAlignment="1">
      <alignment/>
    </xf>
    <xf numFmtId="0" fontId="5" fillId="0" borderId="83" xfId="0" applyFont="1" applyBorder="1" applyAlignment="1" applyProtection="1">
      <alignment horizontal="center" vertical="top"/>
      <protection hidden="1"/>
    </xf>
    <xf numFmtId="0" fontId="5" fillId="0" borderId="83" xfId="0" applyFont="1" applyBorder="1" applyAlignment="1">
      <alignment horizontal="center"/>
    </xf>
    <xf numFmtId="0" fontId="5" fillId="0" borderId="83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4" fillId="0" borderId="7" xfId="0" applyFont="1" applyFill="1" applyBorder="1" applyAlignment="1" applyProtection="1">
      <alignment horizontal="right"/>
      <protection/>
    </xf>
    <xf numFmtId="49" fontId="9" fillId="3" borderId="84" xfId="21" applyNumberFormat="1" applyFont="1" applyFill="1" applyBorder="1" applyAlignment="1" applyProtection="1">
      <alignment horizontal="center" vertical="center" wrapText="1"/>
      <protection/>
    </xf>
    <xf numFmtId="49" fontId="9" fillId="3" borderId="3" xfId="21" applyNumberFormat="1" applyFont="1" applyFill="1" applyBorder="1" applyAlignment="1" applyProtection="1">
      <alignment horizontal="center" vertical="center" wrapText="1"/>
      <protection/>
    </xf>
    <xf numFmtId="3" fontId="9" fillId="3" borderId="8" xfId="21" applyNumberFormat="1" applyFont="1" applyFill="1" applyBorder="1" applyAlignment="1" applyProtection="1">
      <alignment horizontal="center" vertical="center"/>
      <protection/>
    </xf>
    <xf numFmtId="3" fontId="9" fillId="3" borderId="9" xfId="21" applyNumberFormat="1" applyFont="1" applyFill="1" applyBorder="1" applyAlignment="1" applyProtection="1">
      <alignment horizontal="center" vertical="center"/>
      <protection/>
    </xf>
    <xf numFmtId="3" fontId="9" fillId="3" borderId="10" xfId="21" applyNumberFormat="1" applyFont="1" applyFill="1" applyBorder="1" applyAlignment="1" applyProtection="1">
      <alignment horizontal="center" vertical="center"/>
      <protection/>
    </xf>
    <xf numFmtId="49" fontId="9" fillId="1" borderId="8" xfId="21" applyNumberFormat="1" applyFont="1" applyFill="1" applyBorder="1" applyAlignment="1" applyProtection="1">
      <alignment horizontal="center" vertical="center" wrapText="1"/>
      <protection/>
    </xf>
    <xf numFmtId="49" fontId="9" fillId="1" borderId="10" xfId="21" applyNumberFormat="1" applyFont="1" applyFill="1" applyBorder="1" applyAlignment="1" applyProtection="1">
      <alignment horizontal="center" vertical="center" wrapText="1"/>
      <protection/>
    </xf>
    <xf numFmtId="49" fontId="9" fillId="4" borderId="8" xfId="21" applyNumberFormat="1" applyFont="1" applyFill="1" applyBorder="1" applyAlignment="1" applyProtection="1">
      <alignment horizontal="left" vertical="center" wrapText="1"/>
      <protection/>
    </xf>
    <xf numFmtId="49" fontId="9" fillId="4" borderId="9" xfId="21" applyNumberFormat="1" applyFont="1" applyFill="1" applyBorder="1" applyAlignment="1" applyProtection="1">
      <alignment horizontal="left" vertical="center" wrapText="1"/>
      <protection/>
    </xf>
    <xf numFmtId="49" fontId="9" fillId="4" borderId="10" xfId="21" applyNumberFormat="1" applyFont="1" applyFill="1" applyBorder="1" applyAlignment="1" applyProtection="1">
      <alignment horizontal="left" vertical="center" wrapText="1"/>
      <protection/>
    </xf>
    <xf numFmtId="49" fontId="9" fillId="4" borderId="8" xfId="22" applyNumberFormat="1" applyFont="1" applyFill="1" applyBorder="1" applyAlignment="1" applyProtection="1">
      <alignment horizontal="left" vertical="center" wrapText="1"/>
      <protection/>
    </xf>
    <xf numFmtId="49" fontId="9" fillId="4" borderId="9" xfId="22" applyNumberFormat="1" applyFont="1" applyFill="1" applyBorder="1" applyAlignment="1" applyProtection="1">
      <alignment horizontal="left" vertical="center" wrapText="1"/>
      <protection/>
    </xf>
    <xf numFmtId="49" fontId="9" fillId="4" borderId="10" xfId="22" applyNumberFormat="1" applyFont="1" applyFill="1" applyBorder="1" applyAlignment="1" applyProtection="1">
      <alignment horizontal="left" vertical="center" wrapText="1"/>
      <protection/>
    </xf>
    <xf numFmtId="3" fontId="10" fillId="0" borderId="0" xfId="0" applyNumberFormat="1" applyFont="1" applyAlignment="1" applyProtection="1">
      <alignment horizontal="left" vertical="center"/>
      <protection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49" fontId="9" fillId="3" borderId="84" xfId="23" applyNumberFormat="1" applyFont="1" applyFill="1" applyBorder="1" applyAlignment="1" applyProtection="1">
      <alignment horizontal="center" vertical="center" wrapText="1"/>
      <protection/>
    </xf>
    <xf numFmtId="49" fontId="9" fillId="3" borderId="3" xfId="23" applyNumberFormat="1" applyFont="1" applyFill="1" applyBorder="1" applyAlignment="1" applyProtection="1">
      <alignment horizontal="center" vertical="center" wrapText="1"/>
      <protection/>
    </xf>
    <xf numFmtId="49" fontId="9" fillId="3" borderId="4" xfId="23" applyNumberFormat="1" applyFont="1" applyFill="1" applyBorder="1" applyAlignment="1" applyProtection="1">
      <alignment vertical="center" wrapText="1"/>
      <protection/>
    </xf>
    <xf numFmtId="49" fontId="9" fillId="3" borderId="7" xfId="23" applyNumberFormat="1" applyFont="1" applyFill="1" applyBorder="1" applyAlignment="1" applyProtection="1">
      <alignment vertical="center" wrapText="1"/>
      <protection/>
    </xf>
    <xf numFmtId="4" fontId="9" fillId="3" borderId="9" xfId="23" applyNumberFormat="1" applyFont="1" applyFill="1" applyBorder="1" applyAlignment="1" applyProtection="1">
      <alignment horizontal="center" vertical="center" wrapText="1"/>
      <protection/>
    </xf>
    <xf numFmtId="4" fontId="9" fillId="3" borderId="10" xfId="23" applyNumberFormat="1" applyFont="1" applyFill="1" applyBorder="1" applyAlignment="1" applyProtection="1">
      <alignment horizontal="center" vertical="center" wrapText="1"/>
      <protection/>
    </xf>
    <xf numFmtId="4" fontId="9" fillId="3" borderId="43" xfId="23" applyNumberFormat="1" applyFont="1" applyFill="1" applyBorder="1" applyAlignment="1" applyProtection="1">
      <alignment horizontal="center" vertical="center"/>
      <protection/>
    </xf>
    <xf numFmtId="4" fontId="9" fillId="3" borderId="44" xfId="23" applyNumberFormat="1" applyFont="1" applyFill="1" applyBorder="1" applyAlignment="1" applyProtection="1">
      <alignment horizontal="center" vertical="center"/>
      <protection/>
    </xf>
    <xf numFmtId="4" fontId="9" fillId="3" borderId="45" xfId="23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4" fillId="0" borderId="7" xfId="0" applyFont="1" applyBorder="1" applyAlignment="1" applyProtection="1">
      <alignment horizontal="right" vertical="center" wrapText="1"/>
      <protection/>
    </xf>
    <xf numFmtId="0" fontId="15" fillId="0" borderId="7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right" vertical="center" wrapText="1"/>
      <protection/>
    </xf>
    <xf numFmtId="0" fontId="9" fillId="0" borderId="85" xfId="0" applyFont="1" applyBorder="1" applyAlignment="1" applyProtection="1">
      <alignment horizontal="right" vertical="center" wrapText="1"/>
      <protection/>
    </xf>
    <xf numFmtId="0" fontId="9" fillId="0" borderId="66" xfId="0" applyFont="1" applyBorder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5_AKTIVA" xfId="21"/>
    <cellStyle name="Normal_2005_PASIVA" xfId="22"/>
    <cellStyle name="Normal_2005_racun d&amp;g" xfId="23"/>
    <cellStyle name="Normal_Sheet1" xfId="24"/>
    <cellStyle name="Normal_TFI-FIN" xfId="25"/>
    <cellStyle name="Normal_TFI-OSIG" xfId="26"/>
    <cellStyle name="Normal_TFI-POD" xfId="27"/>
    <cellStyle name="Percent" xfId="28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nfa.hr/Documents%20and%20Settings\kmilosevic.HANFA\My%20Documents\Ksenija\Izvjesca%20drustava%20za%20osiguranje\Allianz\2009\Allianz%20Zagreb%20d.d.%2031.03.2009.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mo&#263;na-TFI-za%20razdobl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>
        <row r="5">
          <cell r="B5" t="str">
            <v>naziv društva </v>
          </cell>
          <cell r="E5" t="str">
            <v>20.04.2009.</v>
          </cell>
        </row>
        <row r="7">
          <cell r="E7" t="str">
            <v>01.01.2009.- 31.03.2009.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.06.2010"/>
      <sheetName val="31.03.2010."/>
      <sheetName val="Razlika"/>
    </sheetNames>
    <sheetDataSet>
      <sheetData sheetId="0">
        <row r="6">
          <cell r="D6">
            <v>190645646.73</v>
          </cell>
          <cell r="E6">
            <v>1315123014.99</v>
          </cell>
          <cell r="G6">
            <v>183572509.4</v>
          </cell>
          <cell r="H6">
            <v>1278457827.6</v>
          </cell>
        </row>
        <row r="7">
          <cell r="D7">
            <v>56392769.24</v>
          </cell>
          <cell r="E7">
            <v>267970254.88000005</v>
          </cell>
          <cell r="G7">
            <v>61633868.86000001</v>
          </cell>
          <cell r="H7">
            <v>107139947.14</v>
          </cell>
        </row>
        <row r="8">
          <cell r="D8">
            <v>3434000</v>
          </cell>
          <cell r="E8">
            <v>4281003.8</v>
          </cell>
          <cell r="H8">
            <v>1960706.35</v>
          </cell>
        </row>
        <row r="9">
          <cell r="E9">
            <v>141914250.28</v>
          </cell>
          <cell r="G9">
            <v>11132.64</v>
          </cell>
          <cell r="H9">
            <v>4125153.62</v>
          </cell>
        </row>
        <row r="10">
          <cell r="D10">
            <v>50699918.57</v>
          </cell>
          <cell r="E10">
            <v>98106802.01</v>
          </cell>
          <cell r="G10">
            <v>66595158.58</v>
          </cell>
          <cell r="H10">
            <v>97234471.4</v>
          </cell>
        </row>
        <row r="11">
          <cell r="D11">
            <v>877352.86</v>
          </cell>
          <cell r="E11">
            <v>4260774.46</v>
          </cell>
          <cell r="G11">
            <v>1565633</v>
          </cell>
          <cell r="H11">
            <v>2885066.65</v>
          </cell>
        </row>
        <row r="12">
          <cell r="D12">
            <v>1344971.42</v>
          </cell>
          <cell r="E12">
            <v>1526711.65</v>
          </cell>
          <cell r="G12">
            <v>1169616</v>
          </cell>
          <cell r="H12">
            <v>3226357.83</v>
          </cell>
        </row>
        <row r="13">
          <cell r="D13">
            <v>8198.46</v>
          </cell>
          <cell r="E13">
            <v>3682708.02</v>
          </cell>
          <cell r="G13">
            <v>77352.04</v>
          </cell>
          <cell r="H13">
            <v>1934327.13</v>
          </cell>
        </row>
        <row r="14">
          <cell r="D14">
            <v>28327.93</v>
          </cell>
          <cell r="E14">
            <v>14198004.66</v>
          </cell>
          <cell r="G14">
            <v>-7785023.4</v>
          </cell>
          <cell r="H14">
            <v>-4226135.84</v>
          </cell>
        </row>
        <row r="15">
          <cell r="D15">
            <v>9816.57</v>
          </cell>
          <cell r="E15">
            <v>30466496.07</v>
          </cell>
          <cell r="G15">
            <v>46542</v>
          </cell>
          <cell r="H15">
            <v>24907756.24</v>
          </cell>
        </row>
        <row r="16">
          <cell r="D16">
            <v>908001.17</v>
          </cell>
          <cell r="E16">
            <v>4787167.69</v>
          </cell>
          <cell r="G16">
            <v>47731</v>
          </cell>
          <cell r="H16">
            <v>23711089.83</v>
          </cell>
        </row>
        <row r="17">
          <cell r="D17">
            <v>107265.04</v>
          </cell>
          <cell r="E17">
            <v>154341218.6</v>
          </cell>
          <cell r="G17">
            <v>108829.83</v>
          </cell>
          <cell r="H17">
            <v>141624340.62</v>
          </cell>
        </row>
        <row r="18">
          <cell r="D18">
            <v>-90972590.08</v>
          </cell>
          <cell r="E18">
            <v>-833331959.02</v>
          </cell>
          <cell r="G18">
            <v>-109189327.43</v>
          </cell>
          <cell r="H18">
            <v>-764317901.21</v>
          </cell>
        </row>
        <row r="19">
          <cell r="D19">
            <v>-70157342.2</v>
          </cell>
          <cell r="G19">
            <v>-58581690.91</v>
          </cell>
        </row>
        <row r="20">
          <cell r="D20">
            <v>-4927146.75</v>
          </cell>
          <cell r="G20">
            <v>-43816</v>
          </cell>
        </row>
        <row r="21">
          <cell r="E21">
            <v>343397.79</v>
          </cell>
          <cell r="H21">
            <v>3220082.9</v>
          </cell>
        </row>
        <row r="22">
          <cell r="D22">
            <v>-67009555.93</v>
          </cell>
          <cell r="E22">
            <v>-570741852.94</v>
          </cell>
          <cell r="G22">
            <v>-55545902.51</v>
          </cell>
          <cell r="H22">
            <v>-558849954.53</v>
          </cell>
        </row>
        <row r="23">
          <cell r="D23">
            <v>-5975199.72</v>
          </cell>
          <cell r="E23">
            <v>-93583717.53999999</v>
          </cell>
          <cell r="G23">
            <v>-13949948.53</v>
          </cell>
          <cell r="H23">
            <v>-30779577.060000002</v>
          </cell>
        </row>
        <row r="24">
          <cell r="E24">
            <v>-655749.93</v>
          </cell>
          <cell r="H24">
            <v>-795600.54</v>
          </cell>
        </row>
        <row r="25">
          <cell r="D25">
            <v>-7690.94</v>
          </cell>
          <cell r="E25">
            <v>-144267.19</v>
          </cell>
          <cell r="G25">
            <v>-7557.5</v>
          </cell>
          <cell r="H25">
            <v>-69.88</v>
          </cell>
        </row>
        <row r="26">
          <cell r="D26">
            <v>-823122.14</v>
          </cell>
          <cell r="E26">
            <v>-81070110.21</v>
          </cell>
          <cell r="G26">
            <v>-623585</v>
          </cell>
          <cell r="H26">
            <v>-1932229.22</v>
          </cell>
        </row>
        <row r="27">
          <cell r="E27">
            <v>-2671811.5</v>
          </cell>
          <cell r="G27">
            <v>-614</v>
          </cell>
          <cell r="H27">
            <v>-4848305</v>
          </cell>
        </row>
        <row r="28">
          <cell r="D28">
            <v>-4851856.39</v>
          </cell>
          <cell r="E28">
            <v>-2451931.72</v>
          </cell>
          <cell r="G28">
            <v>-12905280.34</v>
          </cell>
          <cell r="H28">
            <v>-6946093.43</v>
          </cell>
        </row>
        <row r="29">
          <cell r="D29">
            <v>-292530.25</v>
          </cell>
          <cell r="E29">
            <v>-6589846.99</v>
          </cell>
          <cell r="G29">
            <v>-412911.69</v>
          </cell>
          <cell r="H29">
            <v>-16257278.99</v>
          </cell>
        </row>
        <row r="30">
          <cell r="D30">
            <v>-265787.71</v>
          </cell>
          <cell r="E30">
            <v>-52166327.26</v>
          </cell>
          <cell r="G30">
            <v>-3624546</v>
          </cell>
          <cell r="H30">
            <v>-39196963.6</v>
          </cell>
        </row>
        <row r="31">
          <cell r="D31">
            <v>-26159.12</v>
          </cell>
          <cell r="E31">
            <v>-120943124.49</v>
          </cell>
          <cell r="G31">
            <v>-66500.73</v>
          </cell>
          <cell r="H31">
            <v>-117868052.97</v>
          </cell>
        </row>
        <row r="32">
          <cell r="D32">
            <v>8729717.239999956</v>
          </cell>
          <cell r="E32">
            <v>102264568.77</v>
          </cell>
          <cell r="G32">
            <v>4407748.980000032</v>
          </cell>
          <cell r="H32">
            <v>68048594.9599998</v>
          </cell>
        </row>
        <row r="33">
          <cell r="D33">
            <v>-1581125.36</v>
          </cell>
          <cell r="E33">
            <v>-18837380.11</v>
          </cell>
          <cell r="G33">
            <v>-490768</v>
          </cell>
          <cell r="H33">
            <v>-14905278.91</v>
          </cell>
        </row>
        <row r="34">
          <cell r="D34">
            <v>7148591.879999955</v>
          </cell>
          <cell r="E34">
            <v>83427188.66</v>
          </cell>
          <cell r="G34">
            <v>3916980.980000032</v>
          </cell>
          <cell r="H34">
            <v>53143316.0499998</v>
          </cell>
        </row>
        <row r="36">
          <cell r="D36">
            <v>6862338.879999955</v>
          </cell>
          <cell r="E36">
            <v>81119793.97999999</v>
          </cell>
          <cell r="G36">
            <v>3593161.98</v>
          </cell>
          <cell r="H36">
            <v>50659044.94</v>
          </cell>
        </row>
        <row r="37">
          <cell r="D37">
            <v>286253</v>
          </cell>
          <cell r="E37">
            <v>2307394.68</v>
          </cell>
          <cell r="G37">
            <v>323819</v>
          </cell>
          <cell r="H37">
            <v>2484269.94</v>
          </cell>
        </row>
      </sheetData>
      <sheetData sheetId="1">
        <row r="6">
          <cell r="D6">
            <v>93317231.98</v>
          </cell>
          <cell r="E6">
            <v>626601760.03</v>
          </cell>
          <cell r="G6">
            <v>91535289.07</v>
          </cell>
          <cell r="H6">
            <v>601966645.5</v>
          </cell>
        </row>
        <row r="7">
          <cell r="D7">
            <v>43297071.07</v>
          </cell>
          <cell r="E7">
            <v>224030757.07999998</v>
          </cell>
          <cell r="G7">
            <v>34459974.07</v>
          </cell>
          <cell r="H7">
            <v>51602864.900000006</v>
          </cell>
        </row>
        <row r="8">
          <cell r="D8">
            <v>3434000</v>
          </cell>
          <cell r="E8">
            <v>3777890</v>
          </cell>
        </row>
        <row r="9">
          <cell r="E9">
            <v>138069625.79</v>
          </cell>
          <cell r="G9">
            <v>7817.81</v>
          </cell>
          <cell r="H9">
            <v>1955884</v>
          </cell>
        </row>
        <row r="10">
          <cell r="D10">
            <v>23968730.12</v>
          </cell>
          <cell r="E10">
            <v>52488428.35</v>
          </cell>
          <cell r="G10">
            <v>40355091.92</v>
          </cell>
          <cell r="H10">
            <v>52302540.02</v>
          </cell>
        </row>
        <row r="11">
          <cell r="D11">
            <v>603177.99</v>
          </cell>
          <cell r="E11">
            <v>3667935.66</v>
          </cell>
          <cell r="G11">
            <v>885522.73</v>
          </cell>
          <cell r="H11">
            <v>1587519.86</v>
          </cell>
        </row>
        <row r="12">
          <cell r="D12">
            <v>1102366.64</v>
          </cell>
          <cell r="E12">
            <v>1122110.14</v>
          </cell>
          <cell r="G12">
            <v>1009810.61</v>
          </cell>
          <cell r="H12">
            <v>462634.92</v>
          </cell>
        </row>
        <row r="13">
          <cell r="D13">
            <v>14165200.18</v>
          </cell>
          <cell r="E13">
            <v>17304722.14</v>
          </cell>
          <cell r="G13">
            <v>6325.32</v>
          </cell>
          <cell r="H13">
            <v>585650.77</v>
          </cell>
        </row>
        <row r="14">
          <cell r="D14">
            <v>23596.14</v>
          </cell>
          <cell r="E14">
            <v>7600045</v>
          </cell>
          <cell r="G14">
            <v>-7804594.32</v>
          </cell>
          <cell r="H14">
            <v>-5291364.67</v>
          </cell>
        </row>
        <row r="15">
          <cell r="D15">
            <v>5249.61</v>
          </cell>
          <cell r="E15">
            <v>16159259.1</v>
          </cell>
          <cell r="G15">
            <v>15205.08</v>
          </cell>
          <cell r="H15">
            <v>12967090.44</v>
          </cell>
        </row>
        <row r="16">
          <cell r="D16">
            <v>790884.45</v>
          </cell>
          <cell r="E16">
            <v>3439872.78</v>
          </cell>
          <cell r="G16">
            <v>26757.67</v>
          </cell>
          <cell r="H16">
            <v>17621008.22</v>
          </cell>
        </row>
        <row r="17">
          <cell r="D17">
            <v>54904.38</v>
          </cell>
          <cell r="E17">
            <v>63500877.51</v>
          </cell>
          <cell r="G17">
            <v>37050.34</v>
          </cell>
          <cell r="H17">
            <v>74233516.58</v>
          </cell>
        </row>
        <row r="18">
          <cell r="D18">
            <v>-49340522.16</v>
          </cell>
          <cell r="E18">
            <v>-426077255.31</v>
          </cell>
          <cell r="G18">
            <v>-57266045.04</v>
          </cell>
          <cell r="H18">
            <v>-371433881.42</v>
          </cell>
        </row>
        <row r="19">
          <cell r="D19">
            <v>-45731933.07</v>
          </cell>
          <cell r="G19">
            <v>-23310505.3</v>
          </cell>
        </row>
        <row r="20">
          <cell r="D20">
            <v>-2609561.8</v>
          </cell>
          <cell r="G20">
            <v>229452</v>
          </cell>
        </row>
        <row r="21">
          <cell r="E21">
            <v>2469382.79</v>
          </cell>
          <cell r="H21">
            <v>2153630.35</v>
          </cell>
        </row>
        <row r="22">
          <cell r="D22">
            <v>-33016313.88</v>
          </cell>
          <cell r="E22">
            <v>-287897247.8</v>
          </cell>
          <cell r="G22">
            <v>-28537231.93</v>
          </cell>
          <cell r="H22">
            <v>-249240010.16</v>
          </cell>
        </row>
        <row r="23">
          <cell r="D23">
            <v>-204627.15</v>
          </cell>
          <cell r="E23">
            <v>-87058533.38000001</v>
          </cell>
          <cell r="G23">
            <v>-5502289.86</v>
          </cell>
          <cell r="H23">
            <v>-12830628.46</v>
          </cell>
        </row>
        <row r="24">
          <cell r="E24">
            <v>-321158.71</v>
          </cell>
          <cell r="H24">
            <v>-418470.33</v>
          </cell>
        </row>
        <row r="25">
          <cell r="D25">
            <v>-2561.45</v>
          </cell>
          <cell r="E25">
            <v>-205450.91</v>
          </cell>
          <cell r="H25">
            <v>-130054.03</v>
          </cell>
        </row>
        <row r="26">
          <cell r="D26">
            <v>-58407.54</v>
          </cell>
          <cell r="E26">
            <v>-80752219.86</v>
          </cell>
          <cell r="G26">
            <v>-273892.11</v>
          </cell>
          <cell r="H26">
            <v>-629223.43</v>
          </cell>
        </row>
        <row r="27">
          <cell r="E27">
            <v>-2512006.62</v>
          </cell>
          <cell r="G27">
            <v>-613.96</v>
          </cell>
          <cell r="H27">
            <v>-4811790.07</v>
          </cell>
        </row>
        <row r="28">
          <cell r="D28">
            <v>-4141.75</v>
          </cell>
          <cell r="G28">
            <v>-4976059.81</v>
          </cell>
          <cell r="H28">
            <v>-3044520.89</v>
          </cell>
        </row>
        <row r="29">
          <cell r="D29">
            <v>-139516.41</v>
          </cell>
          <cell r="E29">
            <v>-3267697.28</v>
          </cell>
          <cell r="G29">
            <v>-251723.98</v>
          </cell>
          <cell r="H29">
            <v>-3796569.71</v>
          </cell>
        </row>
        <row r="30">
          <cell r="D30">
            <v>-114296</v>
          </cell>
          <cell r="E30">
            <v>-24801743.53</v>
          </cell>
          <cell r="G30">
            <v>-3471755.25</v>
          </cell>
          <cell r="H30">
            <v>-19576176.11</v>
          </cell>
        </row>
        <row r="31">
          <cell r="E31">
            <v>-60538981.3</v>
          </cell>
          <cell r="G31">
            <v>-64312.4</v>
          </cell>
          <cell r="H31">
            <v>-56294932.19</v>
          </cell>
        </row>
        <row r="32">
          <cell r="D32">
            <v>6448087.4300000165</v>
          </cell>
          <cell r="E32">
            <v>49828147.969999894</v>
          </cell>
          <cell r="G32">
            <v>8151588.450000001</v>
          </cell>
          <cell r="H32">
            <v>51169127.65000011</v>
          </cell>
        </row>
        <row r="33">
          <cell r="D33">
            <v>-1167758.11</v>
          </cell>
          <cell r="E33">
            <v>-11994393.32</v>
          </cell>
          <cell r="G33">
            <v>-1290964</v>
          </cell>
          <cell r="H33">
            <v>-6607815.02</v>
          </cell>
        </row>
        <row r="34">
          <cell r="D34">
            <v>5280329.320000016</v>
          </cell>
          <cell r="E34">
            <v>37833754.649999894</v>
          </cell>
          <cell r="G34">
            <v>6860624.450000001</v>
          </cell>
          <cell r="H34">
            <v>44561312.630000114</v>
          </cell>
        </row>
        <row r="36">
          <cell r="D36">
            <v>5034327.46</v>
          </cell>
          <cell r="E36">
            <v>36882782.36</v>
          </cell>
          <cell r="G36">
            <v>6606696.46</v>
          </cell>
          <cell r="H36">
            <v>43171245</v>
          </cell>
        </row>
        <row r="37">
          <cell r="D37">
            <v>246002</v>
          </cell>
          <cell r="E37">
            <v>950972.3</v>
          </cell>
          <cell r="G37">
            <v>253928</v>
          </cell>
          <cell r="H37">
            <v>1390067.91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O56" sqref="O56"/>
    </sheetView>
  </sheetViews>
  <sheetFormatPr defaultColWidth="9.140625" defaultRowHeight="12.75"/>
  <cols>
    <col min="2" max="2" width="12.00390625" style="0" customWidth="1"/>
    <col min="5" max="5" width="10.28125" style="0" customWidth="1"/>
    <col min="8" max="8" width="17.00390625" style="0" customWidth="1"/>
    <col min="9" max="9" width="23.8515625" style="0" customWidth="1"/>
  </cols>
  <sheetData>
    <row r="1" spans="1:10" ht="12.75">
      <c r="A1" s="431" t="s">
        <v>408</v>
      </c>
      <c r="B1" s="432"/>
      <c r="C1" s="433"/>
      <c r="D1" s="1"/>
      <c r="E1" s="1"/>
      <c r="F1" s="1"/>
      <c r="G1" s="1"/>
      <c r="H1" s="1"/>
      <c r="I1" s="1"/>
      <c r="J1" s="1"/>
    </row>
    <row r="2" spans="1:10" ht="12.75">
      <c r="A2" s="434" t="s">
        <v>357</v>
      </c>
      <c r="B2" s="435"/>
      <c r="C2" s="435"/>
      <c r="D2" s="436"/>
      <c r="E2" s="2" t="s">
        <v>437</v>
      </c>
      <c r="F2" s="3"/>
      <c r="G2" s="4" t="s">
        <v>358</v>
      </c>
      <c r="H2" s="2" t="s">
        <v>472</v>
      </c>
      <c r="I2" s="5"/>
      <c r="J2" s="1"/>
    </row>
    <row r="3" spans="1:10" ht="12.75">
      <c r="A3" s="6"/>
      <c r="B3" s="6"/>
      <c r="C3" s="6"/>
      <c r="D3" s="6"/>
      <c r="E3" s="7"/>
      <c r="F3" s="7"/>
      <c r="G3" s="6"/>
      <c r="H3" s="6"/>
      <c r="I3" s="8"/>
      <c r="J3" s="1"/>
    </row>
    <row r="4" spans="1:10" ht="15">
      <c r="A4" s="437" t="s">
        <v>382</v>
      </c>
      <c r="B4" s="437"/>
      <c r="C4" s="437"/>
      <c r="D4" s="437"/>
      <c r="E4" s="437"/>
      <c r="F4" s="437"/>
      <c r="G4" s="437"/>
      <c r="H4" s="437"/>
      <c r="I4" s="437"/>
      <c r="J4" s="1"/>
    </row>
    <row r="5" spans="1:10" ht="12.75">
      <c r="A5" s="9"/>
      <c r="B5" s="10"/>
      <c r="C5" s="10"/>
      <c r="D5" s="11"/>
      <c r="E5" s="12"/>
      <c r="F5" s="13"/>
      <c r="G5" s="14"/>
      <c r="H5" s="15"/>
      <c r="I5" s="16"/>
      <c r="J5" s="1"/>
    </row>
    <row r="6" spans="1:10" ht="12.75">
      <c r="A6" s="438" t="s">
        <v>359</v>
      </c>
      <c r="B6" s="439"/>
      <c r="C6" s="440" t="s">
        <v>438</v>
      </c>
      <c r="D6" s="441"/>
      <c r="E6" s="442"/>
      <c r="F6" s="442"/>
      <c r="G6" s="442"/>
      <c r="H6" s="442"/>
      <c r="I6" s="18"/>
      <c r="J6" s="1"/>
    </row>
    <row r="7" spans="1:10" ht="12.75">
      <c r="A7" s="19"/>
      <c r="B7" s="19"/>
      <c r="C7" s="9"/>
      <c r="D7" s="9"/>
      <c r="E7" s="442"/>
      <c r="F7" s="442"/>
      <c r="G7" s="442"/>
      <c r="H7" s="442"/>
      <c r="I7" s="18"/>
      <c r="J7" s="1"/>
    </row>
    <row r="8" spans="1:10" ht="12.75">
      <c r="A8" s="443" t="s">
        <v>409</v>
      </c>
      <c r="B8" s="444"/>
      <c r="C8" s="440" t="s">
        <v>439</v>
      </c>
      <c r="D8" s="441"/>
      <c r="E8" s="442"/>
      <c r="F8" s="442"/>
      <c r="G8" s="442"/>
      <c r="H8" s="442"/>
      <c r="I8" s="20"/>
      <c r="J8" s="1"/>
    </row>
    <row r="9" spans="1:10" ht="12.75">
      <c r="A9" s="21"/>
      <c r="B9" s="21"/>
      <c r="C9" s="22"/>
      <c r="D9" s="9"/>
      <c r="E9" s="9"/>
      <c r="F9" s="9"/>
      <c r="G9" s="9"/>
      <c r="H9" s="9"/>
      <c r="I9" s="9"/>
      <c r="J9" s="1"/>
    </row>
    <row r="10" spans="1:10" ht="12.75">
      <c r="A10" s="445" t="s">
        <v>360</v>
      </c>
      <c r="B10" s="446"/>
      <c r="C10" s="440" t="s">
        <v>440</v>
      </c>
      <c r="D10" s="441"/>
      <c r="E10" s="9"/>
      <c r="F10" s="9"/>
      <c r="G10" s="9"/>
      <c r="H10" s="9"/>
      <c r="I10" s="9"/>
      <c r="J10" s="1"/>
    </row>
    <row r="11" spans="1:10" ht="12.75">
      <c r="A11" s="447"/>
      <c r="B11" s="447"/>
      <c r="C11" s="9"/>
      <c r="D11" s="9"/>
      <c r="E11" s="9"/>
      <c r="F11" s="9"/>
      <c r="G11" s="9"/>
      <c r="H11" s="9"/>
      <c r="I11" s="9"/>
      <c r="J11" s="1"/>
    </row>
    <row r="12" spans="1:10" ht="12.75">
      <c r="A12" s="438" t="s">
        <v>407</v>
      </c>
      <c r="B12" s="439"/>
      <c r="C12" s="448" t="s">
        <v>441</v>
      </c>
      <c r="D12" s="449"/>
      <c r="E12" s="449"/>
      <c r="F12" s="449"/>
      <c r="G12" s="449"/>
      <c r="H12" s="449"/>
      <c r="I12" s="450"/>
      <c r="J12" s="1"/>
    </row>
    <row r="13" spans="1:10" ht="15.75">
      <c r="A13" s="416"/>
      <c r="B13" s="417"/>
      <c r="C13" s="417"/>
      <c r="D13" s="72"/>
      <c r="E13" s="72"/>
      <c r="F13" s="72"/>
      <c r="G13" s="72"/>
      <c r="H13" s="72"/>
      <c r="I13" s="72"/>
      <c r="J13" s="1"/>
    </row>
    <row r="14" spans="1:10" ht="12.75">
      <c r="A14" s="19"/>
      <c r="B14" s="19"/>
      <c r="C14" s="23"/>
      <c r="D14" s="9"/>
      <c r="E14" s="9"/>
      <c r="F14" s="9"/>
      <c r="G14" s="9"/>
      <c r="H14" s="9"/>
      <c r="I14" s="9"/>
      <c r="J14" s="1"/>
    </row>
    <row r="15" spans="1:10" ht="12.75">
      <c r="A15" s="438" t="s">
        <v>361</v>
      </c>
      <c r="B15" s="439"/>
      <c r="C15" s="418">
        <v>10000</v>
      </c>
      <c r="D15" s="419"/>
      <c r="E15" s="9"/>
      <c r="F15" s="448" t="s">
        <v>442</v>
      </c>
      <c r="G15" s="449"/>
      <c r="H15" s="449"/>
      <c r="I15" s="450"/>
      <c r="J15" s="1"/>
    </row>
    <row r="16" spans="1:10" ht="12.75">
      <c r="A16" s="19"/>
      <c r="B16" s="19"/>
      <c r="C16" s="9"/>
      <c r="D16" s="9"/>
      <c r="E16" s="9"/>
      <c r="F16" s="9"/>
      <c r="G16" s="9"/>
      <c r="H16" s="9"/>
      <c r="I16" s="9"/>
      <c r="J16" s="1"/>
    </row>
    <row r="17" spans="1:10" ht="12.75">
      <c r="A17" s="438" t="s">
        <v>362</v>
      </c>
      <c r="B17" s="439"/>
      <c r="C17" s="448" t="s">
        <v>443</v>
      </c>
      <c r="D17" s="449"/>
      <c r="E17" s="449"/>
      <c r="F17" s="449"/>
      <c r="G17" s="449"/>
      <c r="H17" s="449"/>
      <c r="I17" s="450"/>
      <c r="J17" s="1"/>
    </row>
    <row r="18" spans="1:10" ht="12.75">
      <c r="A18" s="19"/>
      <c r="B18" s="19"/>
      <c r="C18" s="9"/>
      <c r="D18" s="9"/>
      <c r="E18" s="9"/>
      <c r="F18" s="9"/>
      <c r="G18" s="9"/>
      <c r="H18" s="9"/>
      <c r="I18" s="9"/>
      <c r="J18" s="1"/>
    </row>
    <row r="19" spans="1:10" ht="12.75">
      <c r="A19" s="438" t="s">
        <v>363</v>
      </c>
      <c r="B19" s="439"/>
      <c r="C19" s="420"/>
      <c r="D19" s="421"/>
      <c r="E19" s="421"/>
      <c r="F19" s="421"/>
      <c r="G19" s="421"/>
      <c r="H19" s="421"/>
      <c r="I19" s="412"/>
      <c r="J19" s="1"/>
    </row>
    <row r="20" spans="1:10" ht="12.75">
      <c r="A20" s="19"/>
      <c r="B20" s="19"/>
      <c r="C20" s="23"/>
      <c r="D20" s="9"/>
      <c r="E20" s="9"/>
      <c r="F20" s="9"/>
      <c r="G20" s="9"/>
      <c r="H20" s="9"/>
      <c r="I20" s="9"/>
      <c r="J20" s="1"/>
    </row>
    <row r="21" spans="1:10" ht="12.75">
      <c r="A21" s="438" t="s">
        <v>364</v>
      </c>
      <c r="B21" s="439"/>
      <c r="C21" s="413" t="s">
        <v>444</v>
      </c>
      <c r="D21" s="421"/>
      <c r="E21" s="421"/>
      <c r="F21" s="421"/>
      <c r="G21" s="421"/>
      <c r="H21" s="421"/>
      <c r="I21" s="412"/>
      <c r="J21" s="1"/>
    </row>
    <row r="22" spans="1:10" ht="12.75">
      <c r="A22" s="19"/>
      <c r="B22" s="19"/>
      <c r="C22" s="23"/>
      <c r="D22" s="9"/>
      <c r="E22" s="9"/>
      <c r="F22" s="9"/>
      <c r="G22" s="9"/>
      <c r="H22" s="9"/>
      <c r="I22" s="9"/>
      <c r="J22" s="1"/>
    </row>
    <row r="23" spans="1:10" ht="12.75">
      <c r="A23" s="438" t="s">
        <v>365</v>
      </c>
      <c r="B23" s="439"/>
      <c r="C23" s="25">
        <v>133</v>
      </c>
      <c r="D23" s="448" t="s">
        <v>442</v>
      </c>
      <c r="E23" s="414"/>
      <c r="F23" s="415"/>
      <c r="G23" s="408"/>
      <c r="H23" s="409"/>
      <c r="I23" s="26"/>
      <c r="J23" s="1"/>
    </row>
    <row r="24" spans="1:10" ht="12.75">
      <c r="A24" s="19"/>
      <c r="B24" s="19"/>
      <c r="C24" s="9"/>
      <c r="D24" s="27"/>
      <c r="E24" s="27"/>
      <c r="F24" s="27"/>
      <c r="G24" s="27"/>
      <c r="H24" s="9"/>
      <c r="I24" s="20"/>
      <c r="J24" s="1"/>
    </row>
    <row r="25" spans="1:10" ht="12.75">
      <c r="A25" s="438" t="s">
        <v>366</v>
      </c>
      <c r="B25" s="439"/>
      <c r="C25" s="25">
        <v>21</v>
      </c>
      <c r="D25" s="448" t="s">
        <v>445</v>
      </c>
      <c r="E25" s="414"/>
      <c r="F25" s="414"/>
      <c r="G25" s="415"/>
      <c r="H25" s="17" t="s">
        <v>367</v>
      </c>
      <c r="I25" s="80">
        <v>3889</v>
      </c>
      <c r="J25" s="1"/>
    </row>
    <row r="26" spans="1:10" ht="12.75">
      <c r="A26" s="19"/>
      <c r="B26" s="19"/>
      <c r="C26" s="9"/>
      <c r="D26" s="27"/>
      <c r="E26" s="27"/>
      <c r="F26" s="27"/>
      <c r="G26" s="19"/>
      <c r="H26" s="19" t="s">
        <v>368</v>
      </c>
      <c r="I26" s="23"/>
      <c r="J26" s="1"/>
    </row>
    <row r="27" spans="1:10" ht="12.75">
      <c r="A27" s="438" t="s">
        <v>369</v>
      </c>
      <c r="B27" s="439"/>
      <c r="C27" s="28" t="s">
        <v>446</v>
      </c>
      <c r="D27" s="29"/>
      <c r="E27" s="1"/>
      <c r="F27" s="30"/>
      <c r="G27" s="438" t="s">
        <v>370</v>
      </c>
      <c r="H27" s="439"/>
      <c r="I27" s="31" t="s">
        <v>454</v>
      </c>
      <c r="J27" s="1"/>
    </row>
    <row r="28" spans="1:10" ht="12.75">
      <c r="A28" s="19"/>
      <c r="B28" s="19"/>
      <c r="C28" s="9"/>
      <c r="D28" s="30"/>
      <c r="E28" s="30"/>
      <c r="F28" s="30"/>
      <c r="G28" s="30"/>
      <c r="H28" s="9"/>
      <c r="I28" s="32"/>
      <c r="J28" s="1"/>
    </row>
    <row r="29" spans="1:10" ht="12.75">
      <c r="A29" s="410" t="s">
        <v>410</v>
      </c>
      <c r="B29" s="411"/>
      <c r="C29" s="403"/>
      <c r="D29" s="403"/>
      <c r="E29" s="404" t="s">
        <v>371</v>
      </c>
      <c r="F29" s="405"/>
      <c r="G29" s="405"/>
      <c r="H29" s="451" t="s">
        <v>372</v>
      </c>
      <c r="I29" s="451"/>
      <c r="J29" s="1"/>
    </row>
    <row r="30" spans="1:10" ht="12.75">
      <c r="A30" s="1"/>
      <c r="B30" s="1"/>
      <c r="C30" s="1"/>
      <c r="D30" s="33"/>
      <c r="E30" s="9"/>
      <c r="F30" s="9"/>
      <c r="G30" s="9"/>
      <c r="H30" s="34"/>
      <c r="I30" s="32"/>
      <c r="J30" s="1"/>
    </row>
    <row r="31" spans="1:10" ht="12.75">
      <c r="A31" s="452" t="s">
        <v>447</v>
      </c>
      <c r="B31" s="453"/>
      <c r="C31" s="453"/>
      <c r="D31" s="454"/>
      <c r="E31" s="452" t="s">
        <v>442</v>
      </c>
      <c r="F31" s="453"/>
      <c r="G31" s="454"/>
      <c r="H31" s="440" t="s">
        <v>455</v>
      </c>
      <c r="I31" s="441"/>
      <c r="J31" s="1"/>
    </row>
    <row r="32" spans="1:10" ht="12.75">
      <c r="A32" s="24"/>
      <c r="B32" s="24"/>
      <c r="C32" s="23"/>
      <c r="D32" s="455"/>
      <c r="E32" s="455"/>
      <c r="F32" s="455"/>
      <c r="G32" s="456"/>
      <c r="H32" s="9"/>
      <c r="I32" s="37"/>
      <c r="J32" s="1"/>
    </row>
    <row r="33" spans="1:10" ht="12.75">
      <c r="A33" s="452" t="s">
        <v>448</v>
      </c>
      <c r="B33" s="457"/>
      <c r="C33" s="457"/>
      <c r="D33" s="458"/>
      <c r="E33" s="452" t="s">
        <v>449</v>
      </c>
      <c r="F33" s="457"/>
      <c r="G33" s="457"/>
      <c r="H33" s="440" t="s">
        <v>456</v>
      </c>
      <c r="I33" s="441"/>
      <c r="J33" s="1"/>
    </row>
    <row r="34" spans="1:10" ht="12.75">
      <c r="A34" s="24"/>
      <c r="B34" s="24"/>
      <c r="C34" s="23"/>
      <c r="D34" s="35"/>
      <c r="E34" s="35"/>
      <c r="F34" s="35"/>
      <c r="G34" s="36"/>
      <c r="H34" s="9"/>
      <c r="I34" s="38"/>
      <c r="J34" s="1"/>
    </row>
    <row r="35" spans="1:10" ht="12.75">
      <c r="A35" s="452" t="s">
        <v>450</v>
      </c>
      <c r="B35" s="457"/>
      <c r="C35" s="457"/>
      <c r="D35" s="458"/>
      <c r="E35" s="452" t="s">
        <v>442</v>
      </c>
      <c r="F35" s="457"/>
      <c r="G35" s="457"/>
      <c r="H35" s="440" t="s">
        <v>457</v>
      </c>
      <c r="I35" s="441"/>
      <c r="J35" s="1"/>
    </row>
    <row r="36" spans="1:10" ht="12.75">
      <c r="A36" s="24"/>
      <c r="B36" s="24"/>
      <c r="C36" s="23"/>
      <c r="D36" s="35"/>
      <c r="E36" s="35"/>
      <c r="F36" s="35"/>
      <c r="G36" s="36"/>
      <c r="H36" s="9"/>
      <c r="I36" s="38"/>
      <c r="J36" s="1"/>
    </row>
    <row r="37" spans="1:10" ht="12.75">
      <c r="A37" s="452" t="s">
        <v>451</v>
      </c>
      <c r="B37" s="457"/>
      <c r="C37" s="457"/>
      <c r="D37" s="458"/>
      <c r="E37" s="452" t="s">
        <v>442</v>
      </c>
      <c r="F37" s="457"/>
      <c r="G37" s="457"/>
      <c r="H37" s="440" t="s">
        <v>458</v>
      </c>
      <c r="I37" s="441"/>
      <c r="J37" s="1"/>
    </row>
    <row r="38" spans="1:10" ht="12.75">
      <c r="A38" s="39"/>
      <c r="B38" s="39"/>
      <c r="C38" s="459"/>
      <c r="D38" s="460"/>
      <c r="E38" s="9"/>
      <c r="F38" s="459"/>
      <c r="G38" s="460"/>
      <c r="H38" s="9"/>
      <c r="I38" s="9"/>
      <c r="J38" s="1"/>
    </row>
    <row r="39" spans="1:10" ht="12.75">
      <c r="A39" s="452" t="s">
        <v>452</v>
      </c>
      <c r="B39" s="457"/>
      <c r="C39" s="457"/>
      <c r="D39" s="458"/>
      <c r="E39" s="452" t="s">
        <v>442</v>
      </c>
      <c r="F39" s="457"/>
      <c r="G39" s="457"/>
      <c r="H39" s="440" t="s">
        <v>459</v>
      </c>
      <c r="I39" s="441"/>
      <c r="J39" s="1"/>
    </row>
    <row r="40" spans="1:10" ht="12.75">
      <c r="A40" s="39"/>
      <c r="B40" s="39"/>
      <c r="C40" s="40"/>
      <c r="D40" s="41"/>
      <c r="E40" s="9"/>
      <c r="F40" s="40"/>
      <c r="G40" s="41"/>
      <c r="H40" s="9"/>
      <c r="I40" s="9"/>
      <c r="J40" s="1"/>
    </row>
    <row r="41" spans="1:10" ht="12.75">
      <c r="A41" s="452" t="s">
        <v>453</v>
      </c>
      <c r="B41" s="457"/>
      <c r="C41" s="457"/>
      <c r="D41" s="458"/>
      <c r="E41" s="452" t="s">
        <v>442</v>
      </c>
      <c r="F41" s="457"/>
      <c r="G41" s="457"/>
      <c r="H41" s="440" t="s">
        <v>460</v>
      </c>
      <c r="I41" s="441"/>
      <c r="J41" s="1"/>
    </row>
    <row r="42" spans="1:10" ht="12.75">
      <c r="A42" s="42"/>
      <c r="B42" s="43"/>
      <c r="C42" s="43"/>
      <c r="D42" s="43"/>
      <c r="E42" s="42"/>
      <c r="F42" s="43"/>
      <c r="G42" s="43"/>
      <c r="H42" s="44"/>
      <c r="I42" s="45"/>
      <c r="J42" s="1"/>
    </row>
    <row r="43" spans="1:10" ht="12.75">
      <c r="A43" s="39"/>
      <c r="B43" s="39"/>
      <c r="C43" s="40"/>
      <c r="D43" s="41"/>
      <c r="E43" s="9"/>
      <c r="F43" s="40"/>
      <c r="G43" s="41"/>
      <c r="H43" s="9"/>
      <c r="I43" s="9"/>
      <c r="J43" s="1"/>
    </row>
    <row r="44" spans="1:10" ht="12.75">
      <c r="A44" s="46"/>
      <c r="B44" s="46"/>
      <c r="C44" s="46"/>
      <c r="D44" s="22"/>
      <c r="E44" s="22"/>
      <c r="F44" s="46"/>
      <c r="G44" s="22"/>
      <c r="H44" s="22"/>
      <c r="I44" s="22"/>
      <c r="J44" s="1"/>
    </row>
    <row r="45" spans="1:10" ht="12.75">
      <c r="A45" s="461" t="s">
        <v>373</v>
      </c>
      <c r="B45" s="462"/>
      <c r="C45" s="440"/>
      <c r="D45" s="441"/>
      <c r="E45" s="20"/>
      <c r="F45" s="448"/>
      <c r="G45" s="457"/>
      <c r="H45" s="457"/>
      <c r="I45" s="458"/>
      <c r="J45" s="1"/>
    </row>
    <row r="46" spans="1:10" ht="12.75">
      <c r="A46" s="39"/>
      <c r="B46" s="39"/>
      <c r="C46" s="459"/>
      <c r="D46" s="460"/>
      <c r="E46" s="9"/>
      <c r="F46" s="459"/>
      <c r="G46" s="463"/>
      <c r="H46" s="47"/>
      <c r="I46" s="47"/>
      <c r="J46" s="1"/>
    </row>
    <row r="47" spans="1:10" ht="12.75">
      <c r="A47" s="461" t="s">
        <v>411</v>
      </c>
      <c r="B47" s="462"/>
      <c r="C47" s="448" t="s">
        <v>461</v>
      </c>
      <c r="D47" s="464"/>
      <c r="E47" s="464"/>
      <c r="F47" s="464"/>
      <c r="G47" s="464"/>
      <c r="H47" s="464"/>
      <c r="I47" s="464"/>
      <c r="J47" s="1"/>
    </row>
    <row r="48" spans="1:10" ht="12.75">
      <c r="A48" s="19"/>
      <c r="B48" s="19"/>
      <c r="C48" s="48" t="s">
        <v>374</v>
      </c>
      <c r="D48" s="20"/>
      <c r="E48" s="20"/>
      <c r="F48" s="20"/>
      <c r="G48" s="20"/>
      <c r="H48" s="20"/>
      <c r="I48" s="20"/>
      <c r="J48" s="1"/>
    </row>
    <row r="49" spans="1:10" ht="12.75">
      <c r="A49" s="461" t="s">
        <v>375</v>
      </c>
      <c r="B49" s="462"/>
      <c r="C49" s="465" t="s">
        <v>462</v>
      </c>
      <c r="D49" s="466"/>
      <c r="E49" s="467"/>
      <c r="F49" s="20"/>
      <c r="G49" s="17" t="s">
        <v>376</v>
      </c>
      <c r="H49" s="465" t="s">
        <v>463</v>
      </c>
      <c r="I49" s="467"/>
      <c r="J49" s="1"/>
    </row>
    <row r="50" spans="1:10" ht="12.75">
      <c r="A50" s="19"/>
      <c r="B50" s="19"/>
      <c r="C50" s="48"/>
      <c r="D50" s="20"/>
      <c r="E50" s="20"/>
      <c r="F50" s="20"/>
      <c r="G50" s="20"/>
      <c r="H50" s="20"/>
      <c r="I50" s="20"/>
      <c r="J50" s="1"/>
    </row>
    <row r="51" spans="1:10" ht="12.75">
      <c r="A51" s="461" t="s">
        <v>363</v>
      </c>
      <c r="B51" s="462"/>
      <c r="C51" s="468" t="s">
        <v>464</v>
      </c>
      <c r="D51" s="466"/>
      <c r="E51" s="466"/>
      <c r="F51" s="466"/>
      <c r="G51" s="466"/>
      <c r="H51" s="466"/>
      <c r="I51" s="467"/>
      <c r="J51" s="1"/>
    </row>
    <row r="52" spans="1:10" ht="12.75">
      <c r="A52" s="19"/>
      <c r="B52" s="19"/>
      <c r="C52" s="20"/>
      <c r="D52" s="20"/>
      <c r="E52" s="20"/>
      <c r="F52" s="20"/>
      <c r="G52" s="20"/>
      <c r="H52" s="20"/>
      <c r="I52" s="20"/>
      <c r="J52" s="1"/>
    </row>
    <row r="53" spans="1:10" ht="12.75">
      <c r="A53" s="438" t="s">
        <v>377</v>
      </c>
      <c r="B53" s="439"/>
      <c r="C53" s="465" t="s">
        <v>474</v>
      </c>
      <c r="D53" s="466"/>
      <c r="E53" s="466"/>
      <c r="F53" s="466"/>
      <c r="G53" s="466"/>
      <c r="H53" s="466"/>
      <c r="I53" s="450"/>
      <c r="J53" s="1"/>
    </row>
    <row r="54" spans="1:10" ht="12.75">
      <c r="A54" s="49"/>
      <c r="B54" s="49"/>
      <c r="C54" s="469" t="s">
        <v>378</v>
      </c>
      <c r="D54" s="469"/>
      <c r="E54" s="469"/>
      <c r="F54" s="469"/>
      <c r="G54" s="469"/>
      <c r="H54" s="469"/>
      <c r="I54" s="51"/>
      <c r="J54" s="1"/>
    </row>
    <row r="55" spans="1:10" ht="12.75">
      <c r="A55" s="49"/>
      <c r="B55" s="49"/>
      <c r="C55" s="50"/>
      <c r="D55" s="50"/>
      <c r="E55" s="50"/>
      <c r="F55" s="50"/>
      <c r="G55" s="50"/>
      <c r="H55" s="50"/>
      <c r="I55" s="51"/>
      <c r="J55" s="1"/>
    </row>
    <row r="56" spans="1:10" ht="12.75">
      <c r="A56" s="49"/>
      <c r="B56" s="470" t="s">
        <v>402</v>
      </c>
      <c r="C56" s="471"/>
      <c r="D56" s="471"/>
      <c r="E56" s="471"/>
      <c r="F56" s="50"/>
      <c r="G56" s="50"/>
      <c r="H56" s="50"/>
      <c r="I56" s="51"/>
      <c r="J56" s="1"/>
    </row>
    <row r="57" spans="1:10" ht="12.75">
      <c r="A57" s="49"/>
      <c r="B57" s="470" t="s">
        <v>403</v>
      </c>
      <c r="C57" s="471"/>
      <c r="D57" s="471"/>
      <c r="E57" s="471"/>
      <c r="F57" s="471"/>
      <c r="G57" s="471"/>
      <c r="H57" s="471"/>
      <c r="I57" s="471"/>
      <c r="J57" s="1"/>
    </row>
    <row r="58" spans="1:10" ht="12.75">
      <c r="A58" s="49"/>
      <c r="B58" s="470" t="s">
        <v>404</v>
      </c>
      <c r="C58" s="471"/>
      <c r="D58" s="471"/>
      <c r="E58" s="471"/>
      <c r="F58" s="471"/>
      <c r="G58" s="471"/>
      <c r="H58" s="471"/>
      <c r="I58" s="51"/>
      <c r="J58" s="1"/>
    </row>
    <row r="59" spans="1:10" ht="12.75">
      <c r="A59" s="49"/>
      <c r="B59" s="470" t="s">
        <v>405</v>
      </c>
      <c r="C59" s="471"/>
      <c r="D59" s="471"/>
      <c r="E59" s="471"/>
      <c r="F59" s="471"/>
      <c r="G59" s="471"/>
      <c r="H59" s="471"/>
      <c r="I59" s="471"/>
      <c r="J59" s="1"/>
    </row>
    <row r="60" spans="1:10" ht="12.75">
      <c r="A60" s="49"/>
      <c r="B60" s="470" t="s">
        <v>406</v>
      </c>
      <c r="C60" s="471"/>
      <c r="D60" s="471"/>
      <c r="E60" s="471"/>
      <c r="F60" s="471"/>
      <c r="G60" s="471"/>
      <c r="H60" s="471"/>
      <c r="I60" s="471"/>
      <c r="J60" s="1"/>
    </row>
    <row r="61" spans="1:10" ht="12.75">
      <c r="A61" s="52" t="s">
        <v>379</v>
      </c>
      <c r="B61" s="20"/>
      <c r="C61" s="20"/>
      <c r="D61" s="20"/>
      <c r="E61" s="20"/>
      <c r="F61" s="20"/>
      <c r="G61" s="73" t="s">
        <v>465</v>
      </c>
      <c r="H61" s="74"/>
      <c r="I61" s="73" t="s">
        <v>466</v>
      </c>
      <c r="J61" s="1"/>
    </row>
    <row r="62" spans="1:10" ht="12.75">
      <c r="A62" s="20"/>
      <c r="B62" s="20"/>
      <c r="C62" s="20"/>
      <c r="D62" s="20"/>
      <c r="E62" s="49"/>
      <c r="F62" s="1"/>
      <c r="G62" s="74"/>
      <c r="H62" s="74"/>
      <c r="I62" s="74"/>
      <c r="J62" s="1"/>
    </row>
    <row r="63" spans="1:10" ht="13.5" thickBot="1">
      <c r="A63" s="53"/>
      <c r="B63" s="53"/>
      <c r="C63" s="33"/>
      <c r="D63" s="33"/>
      <c r="E63" s="49"/>
      <c r="F63" s="33"/>
      <c r="G63" s="75" t="s">
        <v>467</v>
      </c>
      <c r="H63" s="76"/>
      <c r="I63" s="75" t="s">
        <v>468</v>
      </c>
      <c r="J63" s="1"/>
    </row>
    <row r="64" spans="5:9" ht="12.75">
      <c r="E64" s="49" t="s">
        <v>380</v>
      </c>
      <c r="G64" s="472" t="s">
        <v>381</v>
      </c>
      <c r="H64" s="473"/>
      <c r="I64" s="474"/>
    </row>
    <row r="65" spans="7:9" ht="12.75">
      <c r="G65" s="475"/>
      <c r="H65" s="476"/>
      <c r="I65" s="33"/>
    </row>
  </sheetData>
  <mergeCells count="75">
    <mergeCell ref="B59:I59"/>
    <mergeCell ref="B60:I60"/>
    <mergeCell ref="G64:I64"/>
    <mergeCell ref="G65:H65"/>
    <mergeCell ref="C54:H54"/>
    <mergeCell ref="B56:E56"/>
    <mergeCell ref="B57:I57"/>
    <mergeCell ref="B58:H58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A45:B45"/>
    <mergeCell ref="C45:D45"/>
    <mergeCell ref="F45:I45"/>
    <mergeCell ref="C46:D46"/>
    <mergeCell ref="F46:G46"/>
    <mergeCell ref="H39:I39"/>
    <mergeCell ref="A41:D41"/>
    <mergeCell ref="E41:G41"/>
    <mergeCell ref="H41:I41"/>
    <mergeCell ref="C38:D38"/>
    <mergeCell ref="F38:G38"/>
    <mergeCell ref="A39:D39"/>
    <mergeCell ref="E39:G39"/>
    <mergeCell ref="A35:D35"/>
    <mergeCell ref="E35:G35"/>
    <mergeCell ref="H35:I35"/>
    <mergeCell ref="A37:D37"/>
    <mergeCell ref="E37:G37"/>
    <mergeCell ref="H37:I37"/>
    <mergeCell ref="D32:G32"/>
    <mergeCell ref="A33:D33"/>
    <mergeCell ref="E33:G33"/>
    <mergeCell ref="H33:I33"/>
    <mergeCell ref="A29:D29"/>
    <mergeCell ref="E29:G29"/>
    <mergeCell ref="H29:I29"/>
    <mergeCell ref="A31:D31"/>
    <mergeCell ref="E31:G31"/>
    <mergeCell ref="H31:I31"/>
    <mergeCell ref="A25:B25"/>
    <mergeCell ref="D25:G25"/>
    <mergeCell ref="A27:B27"/>
    <mergeCell ref="G27:H27"/>
    <mergeCell ref="A21:B21"/>
    <mergeCell ref="C21:I21"/>
    <mergeCell ref="A23:B23"/>
    <mergeCell ref="D23:F23"/>
    <mergeCell ref="G23:H23"/>
    <mergeCell ref="A17:B17"/>
    <mergeCell ref="C17:I17"/>
    <mergeCell ref="A19:B19"/>
    <mergeCell ref="C19:I19"/>
    <mergeCell ref="A13:C13"/>
    <mergeCell ref="A15:B15"/>
    <mergeCell ref="C15:D15"/>
    <mergeCell ref="F15:I15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30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4">
      <selection activeCell="J28" sqref="J28"/>
    </sheetView>
  </sheetViews>
  <sheetFormatPr defaultColWidth="9.140625" defaultRowHeight="12.75"/>
  <cols>
    <col min="1" max="1" width="7.140625" style="54" customWidth="1"/>
    <col min="2" max="2" width="70.00390625" style="54" customWidth="1"/>
    <col min="3" max="3" width="9.28125" style="54" customWidth="1"/>
    <col min="4" max="4" width="11.00390625" style="55" customWidth="1"/>
    <col min="5" max="5" width="12.421875" style="55" customWidth="1"/>
    <col min="6" max="6" width="12.57421875" style="55" customWidth="1"/>
    <col min="7" max="8" width="10.7109375" style="55" customWidth="1"/>
    <col min="9" max="9" width="12.7109375" style="55" customWidth="1"/>
    <col min="10" max="16384" width="9.140625" style="54" customWidth="1"/>
  </cols>
  <sheetData>
    <row r="1" spans="1:9" s="83" customFormat="1" ht="12.75" customHeight="1">
      <c r="A1" s="81"/>
      <c r="B1" s="81"/>
      <c r="C1" s="477" t="s">
        <v>423</v>
      </c>
      <c r="D1" s="477"/>
      <c r="E1" s="477"/>
      <c r="F1" s="477"/>
      <c r="G1" s="81"/>
      <c r="H1" s="81"/>
      <c r="I1" s="81"/>
    </row>
    <row r="2" spans="1:9" s="83" customFormat="1" ht="12" customHeight="1">
      <c r="A2" s="81"/>
      <c r="B2" s="84" t="s">
        <v>424</v>
      </c>
      <c r="C2" s="484" t="s">
        <v>472</v>
      </c>
      <c r="D2" s="485"/>
      <c r="E2" s="82"/>
      <c r="F2" s="85"/>
      <c r="G2" s="86"/>
      <c r="H2" s="81"/>
      <c r="I2" s="81"/>
    </row>
    <row r="3" spans="1:9" s="83" customFormat="1" ht="12.75" customHeight="1">
      <c r="A3" s="87"/>
      <c r="B3" s="88"/>
      <c r="C3" s="88"/>
      <c r="D3" s="478" t="s">
        <v>470</v>
      </c>
      <c r="E3" s="478"/>
      <c r="F3" s="478"/>
      <c r="G3" s="478"/>
      <c r="H3" s="478"/>
      <c r="I3" s="478"/>
    </row>
    <row r="4" spans="1:9" s="83" customFormat="1" ht="15" customHeight="1">
      <c r="A4" s="479" t="s">
        <v>0</v>
      </c>
      <c r="B4" s="479" t="s">
        <v>1</v>
      </c>
      <c r="C4" s="479" t="s">
        <v>194</v>
      </c>
      <c r="D4" s="481" t="s">
        <v>195</v>
      </c>
      <c r="E4" s="482"/>
      <c r="F4" s="483"/>
      <c r="G4" s="481" t="s">
        <v>196</v>
      </c>
      <c r="H4" s="482"/>
      <c r="I4" s="483"/>
    </row>
    <row r="5" spans="1:9" s="83" customFormat="1" ht="15" customHeight="1">
      <c r="A5" s="480"/>
      <c r="B5" s="480"/>
      <c r="C5" s="480"/>
      <c r="D5" s="89" t="s">
        <v>2</v>
      </c>
      <c r="E5" s="90" t="s">
        <v>3</v>
      </c>
      <c r="F5" s="91" t="s">
        <v>4</v>
      </c>
      <c r="G5" s="89" t="s">
        <v>2</v>
      </c>
      <c r="H5" s="90" t="s">
        <v>3</v>
      </c>
      <c r="I5" s="91" t="s">
        <v>4</v>
      </c>
    </row>
    <row r="6" spans="1:9" s="83" customFormat="1" ht="15" customHeight="1">
      <c r="A6" s="92" t="s">
        <v>9</v>
      </c>
      <c r="B6" s="93" t="s">
        <v>11</v>
      </c>
      <c r="C6" s="94" t="s">
        <v>18</v>
      </c>
      <c r="D6" s="95">
        <v>4</v>
      </c>
      <c r="E6" s="96">
        <v>5</v>
      </c>
      <c r="F6" s="97">
        <v>6</v>
      </c>
      <c r="G6" s="95">
        <v>7</v>
      </c>
      <c r="H6" s="96">
        <v>8</v>
      </c>
      <c r="I6" s="97">
        <v>9</v>
      </c>
    </row>
    <row r="7" spans="1:9" s="83" customFormat="1" ht="15" customHeight="1">
      <c r="A7" s="486" t="s">
        <v>197</v>
      </c>
      <c r="B7" s="487"/>
      <c r="C7" s="487"/>
      <c r="D7" s="487"/>
      <c r="E7" s="487"/>
      <c r="F7" s="487"/>
      <c r="G7" s="487"/>
      <c r="H7" s="487"/>
      <c r="I7" s="488"/>
    </row>
    <row r="8" spans="1:9" s="83" customFormat="1" ht="15" customHeight="1">
      <c r="A8" s="98" t="s">
        <v>6</v>
      </c>
      <c r="B8" s="99" t="s">
        <v>189</v>
      </c>
      <c r="C8" s="98" t="s">
        <v>5</v>
      </c>
      <c r="D8" s="100"/>
      <c r="E8" s="101"/>
      <c r="F8" s="102">
        <f>D8+E8</f>
        <v>0</v>
      </c>
      <c r="G8" s="103"/>
      <c r="H8" s="104"/>
      <c r="I8" s="105">
        <f>G8+H8</f>
        <v>0</v>
      </c>
    </row>
    <row r="9" spans="1:9" s="83" customFormat="1" ht="15" customHeight="1">
      <c r="A9" s="106" t="s">
        <v>13</v>
      </c>
      <c r="B9" s="107" t="s">
        <v>7</v>
      </c>
      <c r="C9" s="106" t="s">
        <v>8</v>
      </c>
      <c r="D9" s="108">
        <v>38578</v>
      </c>
      <c r="E9" s="109">
        <v>62060226</v>
      </c>
      <c r="F9" s="110">
        <f aca="true" t="shared" si="0" ref="F9:F28">D9+E9</f>
        <v>62098804</v>
      </c>
      <c r="G9" s="111">
        <v>32811</v>
      </c>
      <c r="H9" s="112">
        <v>64149680</v>
      </c>
      <c r="I9" s="113">
        <f aca="true" t="shared" si="1" ref="I9:I28">G9+H9</f>
        <v>64182491</v>
      </c>
    </row>
    <row r="10" spans="1:9" s="83" customFormat="1" ht="15" customHeight="1">
      <c r="A10" s="106" t="s">
        <v>20</v>
      </c>
      <c r="B10" s="107" t="s">
        <v>14</v>
      </c>
      <c r="C10" s="106" t="s">
        <v>10</v>
      </c>
      <c r="D10" s="108">
        <v>5012845</v>
      </c>
      <c r="E10" s="109">
        <v>1633400969</v>
      </c>
      <c r="F10" s="110">
        <f t="shared" si="0"/>
        <v>1638413814</v>
      </c>
      <c r="G10" s="111">
        <v>4871541</v>
      </c>
      <c r="H10" s="112">
        <v>1660823841</v>
      </c>
      <c r="I10" s="113">
        <f t="shared" si="1"/>
        <v>1665695382</v>
      </c>
    </row>
    <row r="11" spans="1:9" s="115" customFormat="1" ht="15" customHeight="1">
      <c r="A11" s="106" t="s">
        <v>73</v>
      </c>
      <c r="B11" s="107" t="s">
        <v>384</v>
      </c>
      <c r="C11" s="106" t="s">
        <v>12</v>
      </c>
      <c r="D11" s="108">
        <f>D12+D13+D14+D19</f>
        <v>1943036210</v>
      </c>
      <c r="E11" s="108">
        <f>E12+E13+E14+E19</f>
        <v>3717049623</v>
      </c>
      <c r="F11" s="110">
        <f t="shared" si="0"/>
        <v>5660085833</v>
      </c>
      <c r="G11" s="114">
        <f>G12+G13+G14+G19</f>
        <v>1978160203</v>
      </c>
      <c r="H11" s="114">
        <f>H12+H13+H14+H19</f>
        <v>3808603441</v>
      </c>
      <c r="I11" s="113">
        <f t="shared" si="1"/>
        <v>5786763644</v>
      </c>
    </row>
    <row r="12" spans="1:9" s="83" customFormat="1" ht="24">
      <c r="A12" s="106" t="s">
        <v>22</v>
      </c>
      <c r="B12" s="107" t="s">
        <v>23</v>
      </c>
      <c r="C12" s="106" t="s">
        <v>15</v>
      </c>
      <c r="D12" s="108"/>
      <c r="E12" s="109">
        <v>800365802</v>
      </c>
      <c r="F12" s="110">
        <f t="shared" si="0"/>
        <v>800365802</v>
      </c>
      <c r="G12" s="111"/>
      <c r="H12" s="112">
        <v>816310703</v>
      </c>
      <c r="I12" s="113">
        <f t="shared" si="1"/>
        <v>816310703</v>
      </c>
    </row>
    <row r="13" spans="1:9" s="83" customFormat="1" ht="15" customHeight="1">
      <c r="A13" s="106" t="s">
        <v>25</v>
      </c>
      <c r="B13" s="107" t="s">
        <v>26</v>
      </c>
      <c r="C13" s="106" t="s">
        <v>16</v>
      </c>
      <c r="D13" s="108"/>
      <c r="E13" s="109">
        <v>19220550</v>
      </c>
      <c r="F13" s="110">
        <f t="shared" si="0"/>
        <v>19220550</v>
      </c>
      <c r="G13" s="111"/>
      <c r="H13" s="112">
        <v>19140940</v>
      </c>
      <c r="I13" s="113">
        <f t="shared" si="1"/>
        <v>19140940</v>
      </c>
    </row>
    <row r="14" spans="1:9" s="83" customFormat="1" ht="15" customHeight="1">
      <c r="A14" s="106" t="s">
        <v>34</v>
      </c>
      <c r="B14" s="116" t="s">
        <v>385</v>
      </c>
      <c r="C14" s="106" t="s">
        <v>17</v>
      </c>
      <c r="D14" s="108">
        <f>D15+D16+D17+D18</f>
        <v>1943036210</v>
      </c>
      <c r="E14" s="108">
        <f>E15+E16+E17+E18</f>
        <v>2897463271</v>
      </c>
      <c r="F14" s="110">
        <f t="shared" si="0"/>
        <v>4840499481</v>
      </c>
      <c r="G14" s="111">
        <f>G15+G16+G17+G18</f>
        <v>1978160203</v>
      </c>
      <c r="H14" s="112">
        <f>H15+H16+H17+H18</f>
        <v>2973151798</v>
      </c>
      <c r="I14" s="113">
        <f t="shared" si="1"/>
        <v>4951312001</v>
      </c>
    </row>
    <row r="15" spans="1:9" s="83" customFormat="1" ht="15" customHeight="1">
      <c r="A15" s="117" t="s">
        <v>9</v>
      </c>
      <c r="B15" s="118" t="s">
        <v>36</v>
      </c>
      <c r="C15" s="106" t="s">
        <v>19</v>
      </c>
      <c r="D15" s="119">
        <v>1067466462</v>
      </c>
      <c r="E15" s="120">
        <v>691963075</v>
      </c>
      <c r="F15" s="121">
        <f t="shared" si="0"/>
        <v>1759429537</v>
      </c>
      <c r="G15" s="122">
        <v>1156037280</v>
      </c>
      <c r="H15" s="123">
        <v>617663187</v>
      </c>
      <c r="I15" s="124">
        <f t="shared" si="1"/>
        <v>1773700467</v>
      </c>
    </row>
    <row r="16" spans="1:9" s="83" customFormat="1" ht="15" customHeight="1">
      <c r="A16" s="117" t="s">
        <v>11</v>
      </c>
      <c r="B16" s="118" t="s">
        <v>43</v>
      </c>
      <c r="C16" s="106" t="s">
        <v>21</v>
      </c>
      <c r="D16" s="125">
        <v>136306623</v>
      </c>
      <c r="E16" s="120">
        <v>354158938</v>
      </c>
      <c r="F16" s="121">
        <f t="shared" si="0"/>
        <v>490465561</v>
      </c>
      <c r="G16" s="126">
        <v>126411762</v>
      </c>
      <c r="H16" s="123">
        <v>386256406</v>
      </c>
      <c r="I16" s="124">
        <f t="shared" si="1"/>
        <v>512668168</v>
      </c>
    </row>
    <row r="17" spans="1:9" s="83" customFormat="1" ht="15" customHeight="1">
      <c r="A17" s="117" t="s">
        <v>18</v>
      </c>
      <c r="B17" s="118" t="s">
        <v>55</v>
      </c>
      <c r="C17" s="106" t="s">
        <v>24</v>
      </c>
      <c r="D17" s="125">
        <v>124377947</v>
      </c>
      <c r="E17" s="120">
        <v>251098221</v>
      </c>
      <c r="F17" s="121">
        <f t="shared" si="0"/>
        <v>375476168</v>
      </c>
      <c r="G17" s="126">
        <v>156304949</v>
      </c>
      <c r="H17" s="123">
        <v>341292643</v>
      </c>
      <c r="I17" s="124">
        <f t="shared" si="1"/>
        <v>497597592</v>
      </c>
    </row>
    <row r="18" spans="1:9" s="83" customFormat="1" ht="15" customHeight="1">
      <c r="A18" s="117" t="s">
        <v>66</v>
      </c>
      <c r="B18" s="118" t="s">
        <v>67</v>
      </c>
      <c r="C18" s="106" t="s">
        <v>27</v>
      </c>
      <c r="D18" s="125">
        <v>614885178</v>
      </c>
      <c r="E18" s="120">
        <v>1600243037</v>
      </c>
      <c r="F18" s="121">
        <f t="shared" si="0"/>
        <v>2215128215</v>
      </c>
      <c r="G18" s="126">
        <v>539406212</v>
      </c>
      <c r="H18" s="123">
        <v>1627939562</v>
      </c>
      <c r="I18" s="124">
        <f t="shared" si="1"/>
        <v>2167345774</v>
      </c>
    </row>
    <row r="19" spans="1:9" s="83" customFormat="1" ht="15" customHeight="1">
      <c r="A19" s="106" t="s">
        <v>70</v>
      </c>
      <c r="B19" s="107" t="s">
        <v>71</v>
      </c>
      <c r="C19" s="106" t="s">
        <v>29</v>
      </c>
      <c r="D19" s="127">
        <v>0</v>
      </c>
      <c r="E19" s="109">
        <v>0</v>
      </c>
      <c r="F19" s="110">
        <f t="shared" si="0"/>
        <v>0</v>
      </c>
      <c r="G19" s="128"/>
      <c r="H19" s="112"/>
      <c r="I19" s="422">
        <f t="shared" si="1"/>
        <v>0</v>
      </c>
    </row>
    <row r="20" spans="1:9" s="83" customFormat="1" ht="15" customHeight="1">
      <c r="A20" s="106" t="s">
        <v>76</v>
      </c>
      <c r="B20" s="107" t="s">
        <v>74</v>
      </c>
      <c r="C20" s="106" t="s">
        <v>31</v>
      </c>
      <c r="D20" s="127">
        <v>22327665</v>
      </c>
      <c r="E20" s="109">
        <v>0</v>
      </c>
      <c r="F20" s="110">
        <f t="shared" si="0"/>
        <v>22327665</v>
      </c>
      <c r="G20" s="128">
        <v>22502313</v>
      </c>
      <c r="H20" s="112"/>
      <c r="I20" s="113">
        <f t="shared" si="1"/>
        <v>22502313</v>
      </c>
    </row>
    <row r="21" spans="1:9" s="83" customFormat="1" ht="15" customHeight="1">
      <c r="A21" s="106" t="s">
        <v>89</v>
      </c>
      <c r="B21" s="107" t="s">
        <v>77</v>
      </c>
      <c r="C21" s="106" t="s">
        <v>33</v>
      </c>
      <c r="D21" s="108">
        <v>13189</v>
      </c>
      <c r="E21" s="109">
        <v>151019567</v>
      </c>
      <c r="F21" s="110">
        <f t="shared" si="0"/>
        <v>151032756</v>
      </c>
      <c r="G21" s="111">
        <v>15141</v>
      </c>
      <c r="H21" s="112">
        <v>491769528</v>
      </c>
      <c r="I21" s="113">
        <f t="shared" si="1"/>
        <v>491784669</v>
      </c>
    </row>
    <row r="22" spans="1:9" s="83" customFormat="1" ht="15" customHeight="1">
      <c r="A22" s="106" t="s">
        <v>94</v>
      </c>
      <c r="B22" s="107" t="s">
        <v>90</v>
      </c>
      <c r="C22" s="106" t="s">
        <v>35</v>
      </c>
      <c r="D22" s="108"/>
      <c r="E22" s="109">
        <v>6156261</v>
      </c>
      <c r="F22" s="110">
        <f t="shared" si="0"/>
        <v>6156261</v>
      </c>
      <c r="G22" s="111"/>
      <c r="H22" s="112">
        <v>3783854</v>
      </c>
      <c r="I22" s="113">
        <f t="shared" si="1"/>
        <v>3783854</v>
      </c>
    </row>
    <row r="23" spans="1:9" s="83" customFormat="1" ht="15" customHeight="1">
      <c r="A23" s="106" t="s">
        <v>102</v>
      </c>
      <c r="B23" s="107" t="s">
        <v>95</v>
      </c>
      <c r="C23" s="106" t="s">
        <v>37</v>
      </c>
      <c r="D23" s="108">
        <v>51473204</v>
      </c>
      <c r="E23" s="109">
        <v>1245546554</v>
      </c>
      <c r="F23" s="110">
        <f t="shared" si="0"/>
        <v>1297019758</v>
      </c>
      <c r="G23" s="111">
        <v>53746641</v>
      </c>
      <c r="H23" s="112">
        <v>1517310779</v>
      </c>
      <c r="I23" s="113">
        <f t="shared" si="1"/>
        <v>1571057420</v>
      </c>
    </row>
    <row r="24" spans="1:9" s="83" customFormat="1" ht="15" customHeight="1">
      <c r="A24" s="106" t="s">
        <v>22</v>
      </c>
      <c r="B24" s="107" t="s">
        <v>386</v>
      </c>
      <c r="C24" s="106" t="s">
        <v>39</v>
      </c>
      <c r="D24" s="108">
        <f>D25+D26+D27</f>
        <v>2212458</v>
      </c>
      <c r="E24" s="108">
        <f>E25+E26+E27</f>
        <v>86275496</v>
      </c>
      <c r="F24" s="110">
        <f t="shared" si="0"/>
        <v>88487954</v>
      </c>
      <c r="G24" s="111">
        <f>G25+G26+G27</f>
        <v>11919758</v>
      </c>
      <c r="H24" s="112">
        <f>H25+H26+H27</f>
        <v>86276028</v>
      </c>
      <c r="I24" s="113">
        <f t="shared" si="1"/>
        <v>98195786</v>
      </c>
    </row>
    <row r="25" spans="1:9" s="83" customFormat="1" ht="15" customHeight="1">
      <c r="A25" s="117" t="s">
        <v>9</v>
      </c>
      <c r="B25" s="118" t="s">
        <v>104</v>
      </c>
      <c r="C25" s="106" t="s">
        <v>42</v>
      </c>
      <c r="D25" s="125">
        <v>2093658</v>
      </c>
      <c r="E25" s="120">
        <v>59773392</v>
      </c>
      <c r="F25" s="121">
        <f t="shared" si="0"/>
        <v>61867050</v>
      </c>
      <c r="G25" s="126">
        <v>11856731</v>
      </c>
      <c r="H25" s="123">
        <v>60101133</v>
      </c>
      <c r="I25" s="124">
        <f t="shared" si="1"/>
        <v>71957864</v>
      </c>
    </row>
    <row r="26" spans="1:9" s="83" customFormat="1" ht="15" customHeight="1">
      <c r="A26" s="117" t="s">
        <v>11</v>
      </c>
      <c r="B26" s="118" t="s">
        <v>109</v>
      </c>
      <c r="C26" s="106" t="s">
        <v>44</v>
      </c>
      <c r="D26" s="125">
        <v>0</v>
      </c>
      <c r="E26" s="120">
        <v>0</v>
      </c>
      <c r="F26" s="121">
        <f t="shared" si="0"/>
        <v>0</v>
      </c>
      <c r="G26" s="126"/>
      <c r="H26" s="123"/>
      <c r="I26" s="422">
        <f t="shared" si="1"/>
        <v>0</v>
      </c>
    </row>
    <row r="27" spans="1:9" s="83" customFormat="1" ht="15" customHeight="1">
      <c r="A27" s="117" t="s">
        <v>18</v>
      </c>
      <c r="B27" s="118" t="s">
        <v>111</v>
      </c>
      <c r="C27" s="106" t="s">
        <v>47</v>
      </c>
      <c r="D27" s="125">
        <v>118800</v>
      </c>
      <c r="E27" s="120">
        <v>26502104</v>
      </c>
      <c r="F27" s="121">
        <f t="shared" si="0"/>
        <v>26620904</v>
      </c>
      <c r="G27" s="126">
        <v>63027</v>
      </c>
      <c r="H27" s="123">
        <v>26174895</v>
      </c>
      <c r="I27" s="124">
        <f t="shared" si="1"/>
        <v>26237922</v>
      </c>
    </row>
    <row r="28" spans="1:9" s="83" customFormat="1" ht="15" customHeight="1">
      <c r="A28" s="106" t="s">
        <v>115</v>
      </c>
      <c r="B28" s="107" t="s">
        <v>113</v>
      </c>
      <c r="C28" s="106" t="s">
        <v>49</v>
      </c>
      <c r="D28" s="108">
        <v>195252</v>
      </c>
      <c r="E28" s="109">
        <v>47620830</v>
      </c>
      <c r="F28" s="110">
        <f t="shared" si="0"/>
        <v>47816082</v>
      </c>
      <c r="G28" s="111">
        <v>13631812</v>
      </c>
      <c r="H28" s="112">
        <v>47973136</v>
      </c>
      <c r="I28" s="113">
        <f t="shared" si="1"/>
        <v>61604948</v>
      </c>
    </row>
    <row r="29" spans="1:10" s="83" customFormat="1" ht="12">
      <c r="A29" s="106" t="s">
        <v>117</v>
      </c>
      <c r="B29" s="129" t="s">
        <v>388</v>
      </c>
      <c r="C29" s="106" t="s">
        <v>52</v>
      </c>
      <c r="D29" s="130">
        <f aca="true" t="shared" si="2" ref="D29:I29">D8+D9+D10+D11+D20+D21+D22+D23+D24+D28</f>
        <v>2024309401</v>
      </c>
      <c r="E29" s="130">
        <f t="shared" si="2"/>
        <v>6949129526</v>
      </c>
      <c r="F29" s="131">
        <f t="shared" si="2"/>
        <v>8973438927</v>
      </c>
      <c r="G29" s="130">
        <f t="shared" si="2"/>
        <v>2084880220</v>
      </c>
      <c r="H29" s="132">
        <f t="shared" si="2"/>
        <v>7680690287</v>
      </c>
      <c r="I29" s="422">
        <f t="shared" si="2"/>
        <v>9765570507</v>
      </c>
      <c r="J29" s="133"/>
    </row>
    <row r="30" spans="1:9" s="83" customFormat="1" ht="15" customHeight="1">
      <c r="A30" s="134" t="s">
        <v>188</v>
      </c>
      <c r="B30" s="135" t="s">
        <v>118</v>
      </c>
      <c r="C30" s="134" t="s">
        <v>54</v>
      </c>
      <c r="D30" s="136">
        <v>0</v>
      </c>
      <c r="E30" s="137">
        <v>0</v>
      </c>
      <c r="F30" s="138">
        <f>D30+E30</f>
        <v>0</v>
      </c>
      <c r="G30" s="139"/>
      <c r="H30" s="140"/>
      <c r="I30" s="422">
        <f>G30+H30</f>
        <v>0</v>
      </c>
    </row>
    <row r="31" spans="1:9" s="83" customFormat="1" ht="15" customHeight="1">
      <c r="A31" s="489" t="s">
        <v>198</v>
      </c>
      <c r="B31" s="490"/>
      <c r="C31" s="490"/>
      <c r="D31" s="490"/>
      <c r="E31" s="490"/>
      <c r="F31" s="490"/>
      <c r="G31" s="490"/>
      <c r="H31" s="490"/>
      <c r="I31" s="491"/>
    </row>
    <row r="32" spans="1:9" s="83" customFormat="1" ht="15" customHeight="1">
      <c r="A32" s="141" t="s">
        <v>6</v>
      </c>
      <c r="B32" s="142" t="s">
        <v>387</v>
      </c>
      <c r="C32" s="143" t="s">
        <v>56</v>
      </c>
      <c r="D32" s="144">
        <f>D33+D34+D35+D36+D37+D38</f>
        <v>119326016</v>
      </c>
      <c r="E32" s="144">
        <f>E33+E34+E35+E36+E37+E38</f>
        <v>1666776618</v>
      </c>
      <c r="F32" s="145">
        <f>D32+E32</f>
        <v>1786102634</v>
      </c>
      <c r="G32" s="146">
        <f>G33+G34+G35+G36+G37+G38</f>
        <v>110160154</v>
      </c>
      <c r="H32" s="147">
        <f>H33+H34+H35+H36+H37+H38</f>
        <v>1711221178</v>
      </c>
      <c r="I32" s="148">
        <f>G32+H32</f>
        <v>1821381332</v>
      </c>
    </row>
    <row r="33" spans="1:9" s="154" customFormat="1" ht="15" customHeight="1">
      <c r="A33" s="149" t="s">
        <v>9</v>
      </c>
      <c r="B33" s="150" t="s">
        <v>120</v>
      </c>
      <c r="C33" s="151" t="s">
        <v>58</v>
      </c>
      <c r="D33" s="125">
        <v>44288720</v>
      </c>
      <c r="E33" s="152">
        <v>398598480</v>
      </c>
      <c r="F33" s="121">
        <f aca="true" t="shared" si="3" ref="F33:F59">D33+E33</f>
        <v>442887200</v>
      </c>
      <c r="G33" s="126">
        <v>44288720</v>
      </c>
      <c r="H33" s="153">
        <v>398598480</v>
      </c>
      <c r="I33" s="124">
        <f aca="true" t="shared" si="4" ref="I33:I54">G33+H33</f>
        <v>442887200</v>
      </c>
    </row>
    <row r="34" spans="1:9" s="83" customFormat="1" ht="15" customHeight="1">
      <c r="A34" s="149" t="s">
        <v>11</v>
      </c>
      <c r="B34" s="150" t="s">
        <v>125</v>
      </c>
      <c r="C34" s="155" t="s">
        <v>59</v>
      </c>
      <c r="D34" s="125"/>
      <c r="E34" s="120"/>
      <c r="F34" s="121">
        <f t="shared" si="3"/>
        <v>0</v>
      </c>
      <c r="G34" s="126"/>
      <c r="H34" s="123"/>
      <c r="I34" s="422">
        <f t="shared" si="4"/>
        <v>0</v>
      </c>
    </row>
    <row r="35" spans="1:9" s="83" customFormat="1" ht="15" customHeight="1">
      <c r="A35" s="149" t="s">
        <v>18</v>
      </c>
      <c r="B35" s="150" t="s">
        <v>127</v>
      </c>
      <c r="C35" s="151" t="s">
        <v>61</v>
      </c>
      <c r="D35" s="125">
        <v>-7555473</v>
      </c>
      <c r="E35" s="120">
        <v>500126152</v>
      </c>
      <c r="F35" s="121">
        <f t="shared" si="3"/>
        <v>492570679</v>
      </c>
      <c r="G35" s="126">
        <v>-19950335</v>
      </c>
      <c r="H35" s="123">
        <v>501697538</v>
      </c>
      <c r="I35" s="124">
        <f t="shared" si="4"/>
        <v>481747203</v>
      </c>
    </row>
    <row r="36" spans="1:9" s="83" customFormat="1" ht="15" customHeight="1">
      <c r="A36" s="149" t="s">
        <v>66</v>
      </c>
      <c r="B36" s="150" t="s">
        <v>133</v>
      </c>
      <c r="C36" s="155" t="s">
        <v>63</v>
      </c>
      <c r="D36" s="125">
        <v>75500000</v>
      </c>
      <c r="E36" s="120">
        <v>348394652</v>
      </c>
      <c r="F36" s="121">
        <f t="shared" si="3"/>
        <v>423894652</v>
      </c>
      <c r="G36" s="126">
        <v>75500000</v>
      </c>
      <c r="H36" s="123">
        <v>348394652</v>
      </c>
      <c r="I36" s="124">
        <f t="shared" si="4"/>
        <v>423894652</v>
      </c>
    </row>
    <row r="37" spans="1:9" s="83" customFormat="1" ht="15" customHeight="1">
      <c r="A37" s="149" t="s">
        <v>83</v>
      </c>
      <c r="B37" s="150" t="s">
        <v>138</v>
      </c>
      <c r="C37" s="151" t="s">
        <v>65</v>
      </c>
      <c r="D37" s="125">
        <v>1236980</v>
      </c>
      <c r="E37" s="120">
        <v>273009121</v>
      </c>
      <c r="F37" s="121">
        <f t="shared" si="3"/>
        <v>274246101</v>
      </c>
      <c r="G37" s="126">
        <v>6728607</v>
      </c>
      <c r="H37" s="123">
        <v>411871463</v>
      </c>
      <c r="I37" s="124">
        <f t="shared" si="4"/>
        <v>418600070</v>
      </c>
    </row>
    <row r="38" spans="1:9" s="83" customFormat="1" ht="15" customHeight="1">
      <c r="A38" s="149" t="s">
        <v>85</v>
      </c>
      <c r="B38" s="150" t="s">
        <v>142</v>
      </c>
      <c r="C38" s="155" t="s">
        <v>68</v>
      </c>
      <c r="D38" s="125">
        <v>5855789</v>
      </c>
      <c r="E38" s="120">
        <v>146648213</v>
      </c>
      <c r="F38" s="121">
        <f t="shared" si="3"/>
        <v>152504002</v>
      </c>
      <c r="G38" s="126">
        <v>3593162</v>
      </c>
      <c r="H38" s="123">
        <v>50659045</v>
      </c>
      <c r="I38" s="124">
        <f t="shared" si="4"/>
        <v>54252207</v>
      </c>
    </row>
    <row r="39" spans="1:9" s="83" customFormat="1" ht="15" customHeight="1">
      <c r="A39" s="156" t="s">
        <v>13</v>
      </c>
      <c r="B39" s="157" t="s">
        <v>469</v>
      </c>
      <c r="C39" s="151" t="s">
        <v>32</v>
      </c>
      <c r="D39" s="158">
        <v>9121486</v>
      </c>
      <c r="E39" s="109">
        <v>53733621</v>
      </c>
      <c r="F39" s="110">
        <f t="shared" si="3"/>
        <v>62855107</v>
      </c>
      <c r="G39" s="159">
        <v>9081196</v>
      </c>
      <c r="H39" s="112">
        <v>60464342</v>
      </c>
      <c r="I39" s="113">
        <f t="shared" si="4"/>
        <v>69545538</v>
      </c>
    </row>
    <row r="40" spans="1:9" s="83" customFormat="1" ht="12">
      <c r="A40" s="156" t="s">
        <v>20</v>
      </c>
      <c r="B40" s="157" t="s">
        <v>389</v>
      </c>
      <c r="C40" s="155" t="s">
        <v>30</v>
      </c>
      <c r="D40" s="158">
        <f>D41+D42+D43+D44+D45+D46</f>
        <v>1786943107</v>
      </c>
      <c r="E40" s="158">
        <f>E41+E42+E43+E44+E45+E46</f>
        <v>4393886899</v>
      </c>
      <c r="F40" s="110">
        <f t="shared" si="3"/>
        <v>6180830006</v>
      </c>
      <c r="G40" s="159">
        <f>G41+G42+G43+G44+G45+G46</f>
        <v>1842690992</v>
      </c>
      <c r="H40" s="112">
        <f>H41+H42+H43+H44+H45+H46</f>
        <v>5070333801</v>
      </c>
      <c r="I40" s="113">
        <f t="shared" si="4"/>
        <v>6913024793</v>
      </c>
    </row>
    <row r="41" spans="1:9" s="83" customFormat="1" ht="15" customHeight="1">
      <c r="A41" s="149" t="s">
        <v>9</v>
      </c>
      <c r="B41" s="150" t="s">
        <v>148</v>
      </c>
      <c r="C41" s="151" t="s">
        <v>28</v>
      </c>
      <c r="D41" s="125">
        <v>3990322</v>
      </c>
      <c r="E41" s="120">
        <v>1245006776</v>
      </c>
      <c r="F41" s="121">
        <f t="shared" si="3"/>
        <v>1248997098</v>
      </c>
      <c r="G41" s="126">
        <v>3418560</v>
      </c>
      <c r="H41" s="123">
        <v>1625648602</v>
      </c>
      <c r="I41" s="124">
        <f t="shared" si="4"/>
        <v>1629067162</v>
      </c>
    </row>
    <row r="42" spans="1:9" s="83" customFormat="1" ht="15" customHeight="1">
      <c r="A42" s="149" t="s">
        <v>11</v>
      </c>
      <c r="B42" s="150" t="s">
        <v>150</v>
      </c>
      <c r="C42" s="155" t="s">
        <v>72</v>
      </c>
      <c r="D42" s="125">
        <v>1739462551</v>
      </c>
      <c r="E42" s="120">
        <v>0</v>
      </c>
      <c r="F42" s="121">
        <f t="shared" si="3"/>
        <v>1739462551</v>
      </c>
      <c r="G42" s="126">
        <v>1796285004</v>
      </c>
      <c r="H42" s="123"/>
      <c r="I42" s="124">
        <f t="shared" si="4"/>
        <v>1796285004</v>
      </c>
    </row>
    <row r="43" spans="1:9" s="83" customFormat="1" ht="15" customHeight="1">
      <c r="A43" s="149" t="s">
        <v>18</v>
      </c>
      <c r="B43" s="150" t="s">
        <v>152</v>
      </c>
      <c r="C43" s="151" t="s">
        <v>75</v>
      </c>
      <c r="D43" s="125">
        <v>43490234</v>
      </c>
      <c r="E43" s="120">
        <v>3097211552</v>
      </c>
      <c r="F43" s="427">
        <f t="shared" si="3"/>
        <v>3140701786</v>
      </c>
      <c r="G43" s="423">
        <v>42987428</v>
      </c>
      <c r="H43" s="153">
        <v>3396331208</v>
      </c>
      <c r="I43" s="124">
        <f t="shared" si="4"/>
        <v>3439318636</v>
      </c>
    </row>
    <row r="44" spans="1:9" s="83" customFormat="1" ht="15" customHeight="1">
      <c r="A44" s="149" t="s">
        <v>66</v>
      </c>
      <c r="B44" s="150" t="s">
        <v>154</v>
      </c>
      <c r="C44" s="155" t="s">
        <v>78</v>
      </c>
      <c r="D44" s="125">
        <v>0</v>
      </c>
      <c r="E44" s="120">
        <v>9758796</v>
      </c>
      <c r="F44" s="427">
        <f t="shared" si="3"/>
        <v>9758796</v>
      </c>
      <c r="G44" s="424"/>
      <c r="H44" s="123">
        <v>6280545</v>
      </c>
      <c r="I44" s="124">
        <f t="shared" si="4"/>
        <v>6280545</v>
      </c>
    </row>
    <row r="45" spans="1:9" s="83" customFormat="1" ht="15" customHeight="1">
      <c r="A45" s="149" t="s">
        <v>83</v>
      </c>
      <c r="B45" s="150" t="s">
        <v>156</v>
      </c>
      <c r="C45" s="151" t="s">
        <v>79</v>
      </c>
      <c r="D45" s="125">
        <v>0</v>
      </c>
      <c r="E45" s="160">
        <v>0</v>
      </c>
      <c r="F45" s="427">
        <f t="shared" si="3"/>
        <v>0</v>
      </c>
      <c r="G45" s="424"/>
      <c r="H45" s="161"/>
      <c r="I45" s="422">
        <f t="shared" si="4"/>
        <v>0</v>
      </c>
    </row>
    <row r="46" spans="1:9" s="83" customFormat="1" ht="15" customHeight="1">
      <c r="A46" s="149" t="s">
        <v>85</v>
      </c>
      <c r="B46" s="150" t="s">
        <v>158</v>
      </c>
      <c r="C46" s="155" t="s">
        <v>80</v>
      </c>
      <c r="D46" s="125">
        <v>0</v>
      </c>
      <c r="E46" s="120">
        <v>41909775</v>
      </c>
      <c r="F46" s="427">
        <f t="shared" si="3"/>
        <v>41909775</v>
      </c>
      <c r="G46" s="424"/>
      <c r="H46" s="123">
        <v>42073446</v>
      </c>
      <c r="I46" s="124">
        <f t="shared" si="4"/>
        <v>42073446</v>
      </c>
    </row>
    <row r="47" spans="1:9" s="83" customFormat="1" ht="24">
      <c r="A47" s="156" t="s">
        <v>73</v>
      </c>
      <c r="B47" s="157" t="s">
        <v>160</v>
      </c>
      <c r="C47" s="151" t="s">
        <v>81</v>
      </c>
      <c r="D47" s="158">
        <v>22327665</v>
      </c>
      <c r="E47" s="109">
        <v>0</v>
      </c>
      <c r="F47" s="422">
        <f t="shared" si="3"/>
        <v>22327665</v>
      </c>
      <c r="G47" s="425">
        <v>22502313</v>
      </c>
      <c r="H47" s="112"/>
      <c r="I47" s="113">
        <f t="shared" si="4"/>
        <v>22502313</v>
      </c>
    </row>
    <row r="48" spans="1:9" s="83" customFormat="1" ht="15" customHeight="1">
      <c r="A48" s="156" t="s">
        <v>76</v>
      </c>
      <c r="B48" s="157" t="s">
        <v>162</v>
      </c>
      <c r="C48" s="155" t="s">
        <v>82</v>
      </c>
      <c r="D48" s="158">
        <v>3398958</v>
      </c>
      <c r="E48" s="109">
        <v>79450827</v>
      </c>
      <c r="F48" s="422">
        <f t="shared" si="3"/>
        <v>82849785</v>
      </c>
      <c r="G48" s="425">
        <v>6797916</v>
      </c>
      <c r="H48" s="112">
        <v>131709208</v>
      </c>
      <c r="I48" s="113">
        <f t="shared" si="4"/>
        <v>138507124</v>
      </c>
    </row>
    <row r="49" spans="1:9" s="83" customFormat="1" ht="15" customHeight="1">
      <c r="A49" s="156" t="s">
        <v>89</v>
      </c>
      <c r="B49" s="157" t="s">
        <v>166</v>
      </c>
      <c r="C49" s="151" t="s">
        <v>84</v>
      </c>
      <c r="D49" s="158"/>
      <c r="E49" s="109">
        <v>145209529</v>
      </c>
      <c r="F49" s="422">
        <f t="shared" si="3"/>
        <v>145209529</v>
      </c>
      <c r="G49" s="425">
        <v>490768</v>
      </c>
      <c r="H49" s="112">
        <v>131957327</v>
      </c>
      <c r="I49" s="113">
        <f t="shared" si="4"/>
        <v>132448095</v>
      </c>
    </row>
    <row r="50" spans="1:9" s="83" customFormat="1" ht="15" customHeight="1">
      <c r="A50" s="156" t="s">
        <v>94</v>
      </c>
      <c r="B50" s="157" t="s">
        <v>170</v>
      </c>
      <c r="C50" s="155" t="s">
        <v>86</v>
      </c>
      <c r="D50" s="158"/>
      <c r="E50" s="109"/>
      <c r="F50" s="422">
        <f t="shared" si="3"/>
        <v>0</v>
      </c>
      <c r="G50" s="425"/>
      <c r="H50" s="112"/>
      <c r="I50" s="422">
        <f t="shared" si="4"/>
        <v>0</v>
      </c>
    </row>
    <row r="51" spans="1:9" s="83" customFormat="1" ht="15" customHeight="1">
      <c r="A51" s="156" t="s">
        <v>102</v>
      </c>
      <c r="B51" s="157" t="s">
        <v>172</v>
      </c>
      <c r="C51" s="151" t="s">
        <v>88</v>
      </c>
      <c r="D51" s="158">
        <v>245490</v>
      </c>
      <c r="E51" s="109">
        <v>232123932</v>
      </c>
      <c r="F51" s="422">
        <f t="shared" si="3"/>
        <v>232369422</v>
      </c>
      <c r="G51" s="425">
        <v>204447</v>
      </c>
      <c r="H51" s="112">
        <v>138245825</v>
      </c>
      <c r="I51" s="113">
        <f t="shared" si="4"/>
        <v>138450272</v>
      </c>
    </row>
    <row r="52" spans="1:9" s="83" customFormat="1" ht="15" customHeight="1">
      <c r="A52" s="156" t="s">
        <v>22</v>
      </c>
      <c r="B52" s="157" t="s">
        <v>177</v>
      </c>
      <c r="C52" s="155" t="s">
        <v>91</v>
      </c>
      <c r="D52" s="158">
        <v>37456464</v>
      </c>
      <c r="E52" s="109">
        <v>316155667</v>
      </c>
      <c r="F52" s="422">
        <f t="shared" si="3"/>
        <v>353612131</v>
      </c>
      <c r="G52" s="425">
        <v>44317220</v>
      </c>
      <c r="H52" s="112">
        <v>381766795</v>
      </c>
      <c r="I52" s="113">
        <f t="shared" si="4"/>
        <v>426084015</v>
      </c>
    </row>
    <row r="53" spans="1:9" s="83" customFormat="1" ht="15" customHeight="1">
      <c r="A53" s="156" t="s">
        <v>115</v>
      </c>
      <c r="B53" s="157" t="s">
        <v>183</v>
      </c>
      <c r="C53" s="151" t="s">
        <v>92</v>
      </c>
      <c r="D53" s="158">
        <v>45490215</v>
      </c>
      <c r="E53" s="109">
        <v>61792433</v>
      </c>
      <c r="F53" s="422">
        <f t="shared" si="3"/>
        <v>107282648</v>
      </c>
      <c r="G53" s="425">
        <v>48635214</v>
      </c>
      <c r="H53" s="112">
        <v>54991811</v>
      </c>
      <c r="I53" s="113">
        <f t="shared" si="4"/>
        <v>103627025</v>
      </c>
    </row>
    <row r="54" spans="1:9" s="83" customFormat="1" ht="15" customHeight="1">
      <c r="A54" s="156" t="s">
        <v>117</v>
      </c>
      <c r="B54" s="157" t="s">
        <v>390</v>
      </c>
      <c r="C54" s="155" t="s">
        <v>93</v>
      </c>
      <c r="D54" s="158">
        <f>D32+D39+D40+D47+D48+D49+D50+D51+D52+D53</f>
        <v>2024309401</v>
      </c>
      <c r="E54" s="158">
        <f>E32+E39+E40+E47+E48+E49+E50+E51+E52+E53</f>
        <v>6949129526</v>
      </c>
      <c r="F54" s="428">
        <f t="shared" si="3"/>
        <v>8973438927</v>
      </c>
      <c r="G54" s="159">
        <f>G32+G39+G40+G47+G48+G49+G50+G51+G52+G53</f>
        <v>2084880220</v>
      </c>
      <c r="H54" s="162">
        <f>H32+H39+H40+H47+H48+H49+H50+H51+H52+H53</f>
        <v>7680690287</v>
      </c>
      <c r="I54" s="430">
        <f t="shared" si="4"/>
        <v>9765570507</v>
      </c>
    </row>
    <row r="55" spans="1:9" s="83" customFormat="1" ht="15" customHeight="1">
      <c r="A55" s="156" t="s">
        <v>188</v>
      </c>
      <c r="B55" s="157" t="s">
        <v>118</v>
      </c>
      <c r="C55" s="151" t="s">
        <v>96</v>
      </c>
      <c r="D55" s="158">
        <v>0</v>
      </c>
      <c r="E55" s="109">
        <v>0</v>
      </c>
      <c r="F55" s="422">
        <f t="shared" si="3"/>
        <v>0</v>
      </c>
      <c r="G55" s="429">
        <v>0</v>
      </c>
      <c r="H55" s="109">
        <v>0</v>
      </c>
      <c r="I55" s="426">
        <f>G55+H55</f>
        <v>0</v>
      </c>
    </row>
    <row r="56" spans="1:9" s="83" customFormat="1" ht="15" customHeight="1">
      <c r="A56" s="163"/>
      <c r="B56" s="164" t="s">
        <v>412</v>
      </c>
      <c r="C56" s="165"/>
      <c r="D56" s="166"/>
      <c r="E56" s="167"/>
      <c r="F56" s="168">
        <f t="shared" si="3"/>
        <v>0</v>
      </c>
      <c r="G56" s="429"/>
      <c r="H56" s="109"/>
      <c r="I56" s="426">
        <f>G56+H56</f>
        <v>0</v>
      </c>
    </row>
    <row r="57" spans="1:9" s="83" customFormat="1" ht="15" customHeight="1">
      <c r="A57" s="171"/>
      <c r="B57" s="164" t="s">
        <v>422</v>
      </c>
      <c r="C57" s="171"/>
      <c r="D57" s="166"/>
      <c r="E57" s="167"/>
      <c r="F57" s="168">
        <f t="shared" si="3"/>
        <v>0</v>
      </c>
      <c r="G57" s="429"/>
      <c r="H57" s="109"/>
      <c r="I57" s="426">
        <f>G57+H57</f>
        <v>0</v>
      </c>
    </row>
    <row r="58" spans="1:9" s="83" customFormat="1" ht="15" customHeight="1">
      <c r="A58" s="171"/>
      <c r="B58" s="172" t="s">
        <v>414</v>
      </c>
      <c r="C58" s="173" t="s">
        <v>97</v>
      </c>
      <c r="D58" s="174">
        <f>D32</f>
        <v>119326016</v>
      </c>
      <c r="E58" s="169">
        <f>E32</f>
        <v>1666776618</v>
      </c>
      <c r="F58" s="168">
        <f t="shared" si="3"/>
        <v>1786102634</v>
      </c>
      <c r="G58" s="166">
        <f>G32</f>
        <v>110160154</v>
      </c>
      <c r="H58" s="166">
        <f>H32</f>
        <v>1711221178</v>
      </c>
      <c r="I58" s="170">
        <f>G58+H58</f>
        <v>1821381332</v>
      </c>
    </row>
    <row r="59" spans="1:9" s="83" customFormat="1" ht="12">
      <c r="A59" s="175"/>
      <c r="B59" s="176" t="s">
        <v>413</v>
      </c>
      <c r="C59" s="177" t="s">
        <v>41</v>
      </c>
      <c r="D59" s="400">
        <f>D39</f>
        <v>9121486</v>
      </c>
      <c r="E59" s="401">
        <f>E39</f>
        <v>53733621</v>
      </c>
      <c r="F59" s="178">
        <f t="shared" si="3"/>
        <v>62855107</v>
      </c>
      <c r="G59" s="179">
        <f>G39</f>
        <v>9081196</v>
      </c>
      <c r="H59" s="179">
        <f>H39</f>
        <v>60464342</v>
      </c>
      <c r="I59" s="180">
        <f>G59+H59</f>
        <v>69545538</v>
      </c>
    </row>
    <row r="60" spans="1:9" s="83" customFormat="1" ht="12">
      <c r="A60" s="181"/>
      <c r="B60" s="182"/>
      <c r="C60" s="182"/>
      <c r="D60" s="492"/>
      <c r="E60" s="492"/>
      <c r="F60" s="183"/>
      <c r="G60" s="492"/>
      <c r="H60" s="492"/>
      <c r="I60" s="183"/>
    </row>
    <row r="61" spans="2:9" s="83" customFormat="1" ht="12">
      <c r="B61" s="184" t="s">
        <v>421</v>
      </c>
      <c r="C61" s="184"/>
      <c r="D61" s="184"/>
      <c r="E61" s="183"/>
      <c r="F61" s="183"/>
      <c r="G61" s="183"/>
      <c r="H61" s="183"/>
      <c r="I61" s="183"/>
    </row>
    <row r="62" spans="4:9" s="83" customFormat="1" ht="12">
      <c r="D62" s="183"/>
      <c r="E62" s="183"/>
      <c r="F62" s="183"/>
      <c r="G62" s="183"/>
      <c r="H62" s="183"/>
      <c r="I62" s="183"/>
    </row>
    <row r="63" spans="4:9" s="83" customFormat="1" ht="12">
      <c r="D63" s="183"/>
      <c r="E63" s="183"/>
      <c r="F63" s="183"/>
      <c r="G63" s="183"/>
      <c r="H63" s="183"/>
      <c r="I63" s="183"/>
    </row>
  </sheetData>
  <mergeCells count="12">
    <mergeCell ref="A7:I7"/>
    <mergeCell ref="A31:I31"/>
    <mergeCell ref="D60:E60"/>
    <mergeCell ref="G60:H60"/>
    <mergeCell ref="C1:F1"/>
    <mergeCell ref="D3:I3"/>
    <mergeCell ref="A4:A5"/>
    <mergeCell ref="B4:B5"/>
    <mergeCell ref="C4:C5"/>
    <mergeCell ref="D4:F4"/>
    <mergeCell ref="G4:I4"/>
    <mergeCell ref="C2:D2"/>
  </mergeCells>
  <printOptions/>
  <pageMargins left="0.53" right="0.48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4" sqref="A4:I39"/>
    </sheetView>
  </sheetViews>
  <sheetFormatPr defaultColWidth="9.140625" defaultRowHeight="12.75"/>
  <cols>
    <col min="1" max="1" width="7.00390625" style="0" customWidth="1"/>
    <col min="2" max="2" width="57.8515625" style="0" customWidth="1"/>
    <col min="3" max="3" width="12.00390625" style="0" customWidth="1"/>
    <col min="4" max="9" width="12.28125" style="0" customWidth="1"/>
  </cols>
  <sheetData>
    <row r="1" spans="1:10" s="186" customFormat="1" ht="12.75">
      <c r="A1" s="493" t="s">
        <v>425</v>
      </c>
      <c r="B1" s="493"/>
      <c r="C1" s="493"/>
      <c r="D1" s="493"/>
      <c r="E1" s="493"/>
      <c r="F1" s="493"/>
      <c r="G1" s="493"/>
      <c r="H1" s="493"/>
      <c r="I1" s="493"/>
      <c r="J1" s="185"/>
    </row>
    <row r="2" spans="1:10" s="186" customFormat="1" ht="12.75">
      <c r="A2" s="81"/>
      <c r="B2" s="84" t="s">
        <v>426</v>
      </c>
      <c r="C2" s="187" t="s">
        <v>473</v>
      </c>
      <c r="D2" s="81" t="s">
        <v>358</v>
      </c>
      <c r="E2" s="187" t="s">
        <v>472</v>
      </c>
      <c r="F2" s="81"/>
      <c r="G2" s="81"/>
      <c r="H2" s="81"/>
      <c r="I2" s="81"/>
      <c r="J2" s="185"/>
    </row>
    <row r="3" spans="1:10" s="186" customFormat="1" ht="12.75">
      <c r="A3" s="188"/>
      <c r="B3" s="188"/>
      <c r="C3" s="188"/>
      <c r="D3" s="478" t="s">
        <v>471</v>
      </c>
      <c r="E3" s="478"/>
      <c r="F3" s="478"/>
      <c r="G3" s="478"/>
      <c r="H3" s="478"/>
      <c r="I3" s="478"/>
      <c r="J3" s="189"/>
    </row>
    <row r="4" spans="1:10" s="186" customFormat="1" ht="12.75">
      <c r="A4" s="494" t="s">
        <v>0</v>
      </c>
      <c r="B4" s="496" t="s">
        <v>1</v>
      </c>
      <c r="C4" s="494" t="s">
        <v>194</v>
      </c>
      <c r="D4" s="498" t="s">
        <v>199</v>
      </c>
      <c r="E4" s="498"/>
      <c r="F4" s="499"/>
      <c r="G4" s="500" t="s">
        <v>200</v>
      </c>
      <c r="H4" s="501"/>
      <c r="I4" s="502"/>
      <c r="J4" s="189"/>
    </row>
    <row r="5" spans="1:10" s="186" customFormat="1" ht="12.75">
      <c r="A5" s="495"/>
      <c r="B5" s="497"/>
      <c r="C5" s="495"/>
      <c r="D5" s="193" t="s">
        <v>2</v>
      </c>
      <c r="E5" s="191" t="s">
        <v>201</v>
      </c>
      <c r="F5" s="192" t="s">
        <v>4</v>
      </c>
      <c r="G5" s="190" t="s">
        <v>2</v>
      </c>
      <c r="H5" s="191" t="s">
        <v>201</v>
      </c>
      <c r="I5" s="192" t="s">
        <v>4</v>
      </c>
      <c r="J5" s="189"/>
    </row>
    <row r="6" spans="1:10" s="186" customFormat="1" ht="12.75">
      <c r="A6" s="194" t="s">
        <v>22</v>
      </c>
      <c r="B6" s="195" t="s">
        <v>202</v>
      </c>
      <c r="C6" s="196" t="s">
        <v>98</v>
      </c>
      <c r="D6" s="197">
        <f>'[2]30.06.2010'!D6-'[2]31.03.2010.'!D6</f>
        <v>97328414.74999999</v>
      </c>
      <c r="E6" s="198">
        <f>'[2]30.06.2010'!E6-'[2]31.03.2010.'!E6</f>
        <v>688521254.96</v>
      </c>
      <c r="F6" s="199">
        <f aca="true" t="shared" si="0" ref="F6:F37">D6+E6</f>
        <v>785849669.71</v>
      </c>
      <c r="G6" s="197">
        <f>'[2]30.06.2010'!G6-'[2]31.03.2010.'!G6</f>
        <v>92037220.33000001</v>
      </c>
      <c r="H6" s="198">
        <f>'[2]30.06.2010'!H6-'[2]31.03.2010.'!H6</f>
        <v>676491182.0999999</v>
      </c>
      <c r="I6" s="199">
        <f aca="true" t="shared" si="1" ref="I6:I37">G6+H6</f>
        <v>768528402.43</v>
      </c>
      <c r="J6" s="189"/>
    </row>
    <row r="7" spans="1:10" s="186" customFormat="1" ht="12.75">
      <c r="A7" s="200" t="s">
        <v>25</v>
      </c>
      <c r="B7" s="201" t="s">
        <v>391</v>
      </c>
      <c r="C7" s="202" t="s">
        <v>99</v>
      </c>
      <c r="D7" s="203">
        <f>'[2]30.06.2010'!D7-'[2]31.03.2010.'!D7</f>
        <v>13095698.170000002</v>
      </c>
      <c r="E7" s="204">
        <f>'[2]30.06.2010'!E7-'[2]31.03.2010.'!E7</f>
        <v>43939497.80000007</v>
      </c>
      <c r="F7" s="199">
        <f t="shared" si="0"/>
        <v>57035195.97000007</v>
      </c>
      <c r="G7" s="203">
        <f>'[2]30.06.2010'!G7-'[2]31.03.2010.'!G7</f>
        <v>27173894.790000007</v>
      </c>
      <c r="H7" s="204">
        <f>'[2]30.06.2010'!H7-'[2]31.03.2010.'!H7</f>
        <v>55537082.239999995</v>
      </c>
      <c r="I7" s="199">
        <f t="shared" si="1"/>
        <v>82710977.03</v>
      </c>
      <c r="J7" s="189"/>
    </row>
    <row r="8" spans="1:10" s="186" customFormat="1" ht="24">
      <c r="A8" s="205" t="s">
        <v>9</v>
      </c>
      <c r="B8" s="206" t="s">
        <v>203</v>
      </c>
      <c r="C8" s="196" t="s">
        <v>100</v>
      </c>
      <c r="D8" s="207">
        <f>'[2]30.06.2010'!D8-'[2]31.03.2010.'!D8</f>
        <v>0</v>
      </c>
      <c r="E8" s="208">
        <f>'[2]30.06.2010'!E8-'[2]31.03.2010.'!E8</f>
        <v>503113.7999999998</v>
      </c>
      <c r="F8" s="199">
        <f t="shared" si="0"/>
        <v>503113.7999999998</v>
      </c>
      <c r="G8" s="207">
        <f>'[2]30.06.2010'!G8-'[2]31.03.2010.'!G8</f>
        <v>0</v>
      </c>
      <c r="H8" s="208">
        <f>'[2]30.06.2010'!H8-'[2]31.03.2010.'!H8</f>
        <v>1960706.35</v>
      </c>
      <c r="I8" s="209">
        <f t="shared" si="1"/>
        <v>1960706.35</v>
      </c>
      <c r="J8" s="189"/>
    </row>
    <row r="9" spans="1:10" s="186" customFormat="1" ht="12.75">
      <c r="A9" s="205" t="s">
        <v>11</v>
      </c>
      <c r="B9" s="206" t="s">
        <v>204</v>
      </c>
      <c r="C9" s="202" t="s">
        <v>101</v>
      </c>
      <c r="D9" s="207">
        <f>'[2]30.06.2010'!D9-'[2]31.03.2010.'!D9</f>
        <v>0</v>
      </c>
      <c r="E9" s="208">
        <f>'[2]30.06.2010'!E9-'[2]31.03.2010.'!E9</f>
        <v>3844624.4900000095</v>
      </c>
      <c r="F9" s="199">
        <f t="shared" si="0"/>
        <v>3844624.4900000095</v>
      </c>
      <c r="G9" s="207">
        <f>'[2]30.06.2010'!G9-'[2]31.03.2010.'!G9</f>
        <v>3314.829999999999</v>
      </c>
      <c r="H9" s="208">
        <f>'[2]30.06.2010'!H9-'[2]31.03.2010.'!H9</f>
        <v>2169269.62</v>
      </c>
      <c r="I9" s="209">
        <f t="shared" si="1"/>
        <v>2172584.45</v>
      </c>
      <c r="J9" s="210"/>
    </row>
    <row r="10" spans="1:10" s="186" customFormat="1" ht="12.75">
      <c r="A10" s="205" t="s">
        <v>18</v>
      </c>
      <c r="B10" s="206" t="s">
        <v>205</v>
      </c>
      <c r="C10" s="196" t="s">
        <v>51</v>
      </c>
      <c r="D10" s="207">
        <f>'[2]30.06.2010'!D10-'[2]31.03.2010.'!D10</f>
        <v>26731188.45</v>
      </c>
      <c r="E10" s="208">
        <f>'[2]30.06.2010'!E10-'[2]31.03.2010.'!E10</f>
        <v>45618373.660000004</v>
      </c>
      <c r="F10" s="199">
        <f t="shared" si="0"/>
        <v>72349562.11</v>
      </c>
      <c r="G10" s="207">
        <f>'[2]30.06.2010'!G10-'[2]31.03.2010.'!G10</f>
        <v>26240066.659999996</v>
      </c>
      <c r="H10" s="208">
        <f>'[2]30.06.2010'!H10-'[2]31.03.2010.'!H10</f>
        <v>44931931.38</v>
      </c>
      <c r="I10" s="209">
        <f t="shared" si="1"/>
        <v>71171998.03999999</v>
      </c>
      <c r="J10" s="189"/>
    </row>
    <row r="11" spans="1:10" s="186" customFormat="1" ht="24">
      <c r="A11" s="205" t="s">
        <v>66</v>
      </c>
      <c r="B11" s="206" t="s">
        <v>206</v>
      </c>
      <c r="C11" s="202" t="s">
        <v>46</v>
      </c>
      <c r="D11" s="207">
        <f>'[2]30.06.2010'!D11-'[2]31.03.2010.'!D11</f>
        <v>274174.87</v>
      </c>
      <c r="E11" s="208">
        <f>'[2]30.06.2010'!E11-'[2]31.03.2010.'!E11</f>
        <v>592838.7999999998</v>
      </c>
      <c r="F11" s="199">
        <f t="shared" si="0"/>
        <v>867013.6699999998</v>
      </c>
      <c r="G11" s="207">
        <f>'[2]30.06.2010'!G11-'[2]31.03.2010.'!G11</f>
        <v>680110.27</v>
      </c>
      <c r="H11" s="208">
        <f>'[2]30.06.2010'!H11-'[2]31.03.2010.'!H11</f>
        <v>1297546.7899999998</v>
      </c>
      <c r="I11" s="209">
        <f t="shared" si="1"/>
        <v>1977657.0599999998</v>
      </c>
      <c r="J11" s="189"/>
    </row>
    <row r="12" spans="1:10" s="186" customFormat="1" ht="12.75">
      <c r="A12" s="205" t="s">
        <v>83</v>
      </c>
      <c r="B12" s="206" t="s">
        <v>207</v>
      </c>
      <c r="C12" s="196" t="s">
        <v>103</v>
      </c>
      <c r="D12" s="207">
        <f>'[2]30.06.2010'!D12-'[2]31.03.2010.'!D12</f>
        <v>242604.78000000003</v>
      </c>
      <c r="E12" s="208">
        <f>'[2]30.06.2010'!E12-'[2]31.03.2010.'!E12</f>
        <v>404601.51</v>
      </c>
      <c r="F12" s="199">
        <f t="shared" si="0"/>
        <v>647206.29</v>
      </c>
      <c r="G12" s="207">
        <f>'[2]30.06.2010'!G12-'[2]31.03.2010.'!G12</f>
        <v>159805.39</v>
      </c>
      <c r="H12" s="208">
        <f>'[2]30.06.2010'!H12-'[2]31.03.2010.'!H12</f>
        <v>2763722.91</v>
      </c>
      <c r="I12" s="209">
        <f t="shared" si="1"/>
        <v>2923528.3000000003</v>
      </c>
      <c r="J12" s="210"/>
    </row>
    <row r="13" spans="1:10" s="186" customFormat="1" ht="12.75">
      <c r="A13" s="205" t="s">
        <v>85</v>
      </c>
      <c r="B13" s="206" t="s">
        <v>208</v>
      </c>
      <c r="C13" s="202" t="s">
        <v>105</v>
      </c>
      <c r="D13" s="207">
        <f>'[2]30.06.2010'!D13-'[2]31.03.2010.'!D13</f>
        <v>-14157001.719999999</v>
      </c>
      <c r="E13" s="208">
        <f>'[2]30.06.2010'!E13-'[2]31.03.2010.'!E13</f>
        <v>-13622014.120000001</v>
      </c>
      <c r="F13" s="199">
        <f t="shared" si="0"/>
        <v>-27779015.84</v>
      </c>
      <c r="G13" s="207">
        <f>'[2]30.06.2010'!G13-'[2]31.03.2010.'!G13</f>
        <v>71026.72</v>
      </c>
      <c r="H13" s="208">
        <f>'[2]30.06.2010'!H13-'[2]31.03.2010.'!H13</f>
        <v>1348676.3599999999</v>
      </c>
      <c r="I13" s="209">
        <f t="shared" si="1"/>
        <v>1419703.0799999998</v>
      </c>
      <c r="J13" s="189"/>
    </row>
    <row r="14" spans="1:10" s="186" customFormat="1" ht="12.75">
      <c r="A14" s="205" t="s">
        <v>87</v>
      </c>
      <c r="B14" s="206" t="s">
        <v>209</v>
      </c>
      <c r="C14" s="196" t="s">
        <v>106</v>
      </c>
      <c r="D14" s="207">
        <f>'[2]30.06.2010'!D14-'[2]31.03.2010.'!D14</f>
        <v>4731.790000000001</v>
      </c>
      <c r="E14" s="208">
        <f>'[2]30.06.2010'!E14-'[2]31.03.2010.'!E14</f>
        <v>6597959.66</v>
      </c>
      <c r="F14" s="199">
        <f t="shared" si="0"/>
        <v>6602691.45</v>
      </c>
      <c r="G14" s="207">
        <f>'[2]30.06.2010'!G14-'[2]31.03.2010.'!G14</f>
        <v>19570.919999999925</v>
      </c>
      <c r="H14" s="208">
        <f>'[2]30.06.2010'!H14-'[2]31.03.2010.'!H14</f>
        <v>1065228.83</v>
      </c>
      <c r="I14" s="209">
        <f t="shared" si="1"/>
        <v>1084799.75</v>
      </c>
      <c r="J14" s="189"/>
    </row>
    <row r="15" spans="1:10" s="186" customFormat="1" ht="12.75">
      <c r="A15" s="200" t="s">
        <v>34</v>
      </c>
      <c r="B15" s="201" t="s">
        <v>210</v>
      </c>
      <c r="C15" s="202" t="s">
        <v>107</v>
      </c>
      <c r="D15" s="203">
        <f>'[2]30.06.2010'!D15-'[2]31.03.2010.'!D15</f>
        <v>4566.96</v>
      </c>
      <c r="E15" s="204">
        <f>'[2]30.06.2010'!E15-'[2]31.03.2010.'!E15</f>
        <v>14307236.97</v>
      </c>
      <c r="F15" s="199">
        <f t="shared" si="0"/>
        <v>14311803.930000002</v>
      </c>
      <c r="G15" s="203">
        <f>'[2]30.06.2010'!G15-'[2]31.03.2010.'!G15</f>
        <v>31336.92</v>
      </c>
      <c r="H15" s="204">
        <f>'[2]30.06.2010'!H15-'[2]31.03.2010.'!H15</f>
        <v>11940665.799999999</v>
      </c>
      <c r="I15" s="199">
        <f t="shared" si="1"/>
        <v>11972002.719999999</v>
      </c>
      <c r="J15" s="189"/>
    </row>
    <row r="16" spans="1:10" s="186" customFormat="1" ht="12.75">
      <c r="A16" s="200" t="s">
        <v>70</v>
      </c>
      <c r="B16" s="201" t="s">
        <v>211</v>
      </c>
      <c r="C16" s="196" t="s">
        <v>108</v>
      </c>
      <c r="D16" s="203">
        <f>'[2]30.06.2010'!D16-'[2]31.03.2010.'!D16</f>
        <v>117116.72000000009</v>
      </c>
      <c r="E16" s="204">
        <f>'[2]30.06.2010'!E16-'[2]31.03.2010.'!E16</f>
        <v>1347294.9100000006</v>
      </c>
      <c r="F16" s="199">
        <f t="shared" si="0"/>
        <v>1464411.6300000008</v>
      </c>
      <c r="G16" s="203">
        <f>'[2]30.06.2010'!G16-'[2]31.03.2010.'!G16</f>
        <v>20973.33</v>
      </c>
      <c r="H16" s="204">
        <f>'[2]30.06.2010'!H16-'[2]31.03.2010.'!H16</f>
        <v>6090081.609999999</v>
      </c>
      <c r="I16" s="199">
        <f t="shared" si="1"/>
        <v>6111054.9399999995</v>
      </c>
      <c r="J16" s="189"/>
    </row>
    <row r="17" spans="1:10" s="186" customFormat="1" ht="12.75">
      <c r="A17" s="200" t="s">
        <v>212</v>
      </c>
      <c r="B17" s="201" t="s">
        <v>213</v>
      </c>
      <c r="C17" s="202" t="s">
        <v>110</v>
      </c>
      <c r="D17" s="203">
        <f>'[2]30.06.2010'!D17-'[2]31.03.2010.'!D17</f>
        <v>52360.659999999996</v>
      </c>
      <c r="E17" s="204">
        <f>'[2]30.06.2010'!E17-'[2]31.03.2010.'!E17</f>
        <v>90840341.09</v>
      </c>
      <c r="F17" s="199">
        <f t="shared" si="0"/>
        <v>90892701.75</v>
      </c>
      <c r="G17" s="203">
        <f>'[2]30.06.2010'!G17-'[2]31.03.2010.'!G17</f>
        <v>71779.49</v>
      </c>
      <c r="H17" s="204">
        <f>'[2]30.06.2010'!H17-'[2]31.03.2010.'!H17</f>
        <v>67390824.04</v>
      </c>
      <c r="I17" s="199">
        <f t="shared" si="1"/>
        <v>67462603.53</v>
      </c>
      <c r="J17" s="189"/>
    </row>
    <row r="18" spans="1:10" s="186" customFormat="1" ht="12.75">
      <c r="A18" s="200" t="s">
        <v>214</v>
      </c>
      <c r="B18" s="201" t="s">
        <v>215</v>
      </c>
      <c r="C18" s="196" t="s">
        <v>112</v>
      </c>
      <c r="D18" s="203">
        <f>'[2]30.06.2010'!D18-'[2]31.03.2010.'!D18</f>
        <v>-41632067.92</v>
      </c>
      <c r="E18" s="204">
        <f>'[2]30.06.2010'!E18-'[2]31.03.2010.'!E18</f>
        <v>-407254703.71</v>
      </c>
      <c r="F18" s="199">
        <f t="shared" si="0"/>
        <v>-448886771.63</v>
      </c>
      <c r="G18" s="203">
        <f>'[2]30.06.2010'!G18-'[2]31.03.2010.'!G18</f>
        <v>-51923282.39000001</v>
      </c>
      <c r="H18" s="204">
        <f>'[2]30.06.2010'!H18-'[2]31.03.2010.'!H18</f>
        <v>-392884019.79</v>
      </c>
      <c r="I18" s="199">
        <f t="shared" si="1"/>
        <v>-444807302.18</v>
      </c>
      <c r="J18" s="189"/>
    </row>
    <row r="19" spans="1:10" s="186" customFormat="1" ht="12.75">
      <c r="A19" s="200" t="s">
        <v>216</v>
      </c>
      <c r="B19" s="201" t="s">
        <v>217</v>
      </c>
      <c r="C19" s="202" t="s">
        <v>114</v>
      </c>
      <c r="D19" s="203">
        <f>'[2]30.06.2010'!D19-'[2]31.03.2010.'!D19</f>
        <v>-24425409.130000003</v>
      </c>
      <c r="E19" s="204">
        <f>'[2]30.06.2010'!E19-'[2]31.03.2010.'!E19</f>
        <v>0</v>
      </c>
      <c r="F19" s="199">
        <f t="shared" si="0"/>
        <v>-24425409.130000003</v>
      </c>
      <c r="G19" s="203">
        <f>'[2]30.06.2010'!G19-'[2]31.03.2010.'!G19</f>
        <v>-35271185.61</v>
      </c>
      <c r="H19" s="204">
        <f>'[2]30.06.2010'!H19-'[2]31.03.2010.'!H19</f>
        <v>0</v>
      </c>
      <c r="I19" s="199">
        <f t="shared" si="1"/>
        <v>-35271185.61</v>
      </c>
      <c r="J19" s="189"/>
    </row>
    <row r="20" spans="1:10" s="186" customFormat="1" ht="24">
      <c r="A20" s="200" t="s">
        <v>218</v>
      </c>
      <c r="B20" s="201" t="s">
        <v>219</v>
      </c>
      <c r="C20" s="196" t="s">
        <v>62</v>
      </c>
      <c r="D20" s="203">
        <f>'[2]30.06.2010'!D20-'[2]31.03.2010.'!D20</f>
        <v>-2317584.95</v>
      </c>
      <c r="E20" s="204">
        <f>'[2]30.06.2010'!E20-'[2]31.03.2010.'!E20</f>
        <v>0</v>
      </c>
      <c r="F20" s="199">
        <f t="shared" si="0"/>
        <v>-2317584.95</v>
      </c>
      <c r="G20" s="203">
        <f>'[2]30.06.2010'!G20-'[2]31.03.2010.'!G20</f>
        <v>-273268</v>
      </c>
      <c r="H20" s="204">
        <f>'[2]30.06.2010'!H20-'[2]31.03.2010.'!H20</f>
        <v>0</v>
      </c>
      <c r="I20" s="199">
        <f t="shared" si="1"/>
        <v>-273268</v>
      </c>
      <c r="J20" s="189"/>
    </row>
    <row r="21" spans="1:10" s="186" customFormat="1" ht="12.75">
      <c r="A21" s="200" t="s">
        <v>220</v>
      </c>
      <c r="B21" s="201" t="s">
        <v>221</v>
      </c>
      <c r="C21" s="202" t="s">
        <v>57</v>
      </c>
      <c r="D21" s="203">
        <f>'[2]30.06.2010'!D21-'[2]31.03.2010.'!D21</f>
        <v>0</v>
      </c>
      <c r="E21" s="204">
        <f>'[2]30.06.2010'!E21-'[2]31.03.2010.'!E21</f>
        <v>-2125985</v>
      </c>
      <c r="F21" s="199">
        <f t="shared" si="0"/>
        <v>-2125985</v>
      </c>
      <c r="G21" s="203">
        <f>'[2]30.06.2010'!G21-'[2]31.03.2010.'!G21</f>
        <v>0</v>
      </c>
      <c r="H21" s="204">
        <f>'[2]30.06.2010'!H21-'[2]31.03.2010.'!H21</f>
        <v>1066452.5499999998</v>
      </c>
      <c r="I21" s="199">
        <f t="shared" si="1"/>
        <v>1066452.5499999998</v>
      </c>
      <c r="J21" s="189"/>
    </row>
    <row r="22" spans="1:10" s="186" customFormat="1" ht="12.75">
      <c r="A22" s="200" t="s">
        <v>222</v>
      </c>
      <c r="B22" s="201" t="s">
        <v>223</v>
      </c>
      <c r="C22" s="196" t="s">
        <v>60</v>
      </c>
      <c r="D22" s="203">
        <f>'[2]30.06.2010'!D22-'[2]31.03.2010.'!D22</f>
        <v>-33993242.05</v>
      </c>
      <c r="E22" s="204">
        <f>'[2]30.06.2010'!E22-'[2]31.03.2010.'!E22</f>
        <v>-282844605.14000005</v>
      </c>
      <c r="F22" s="199">
        <f t="shared" si="0"/>
        <v>-316837847.19000006</v>
      </c>
      <c r="G22" s="203">
        <f>'[2]30.06.2010'!G22-'[2]31.03.2010.'!G22</f>
        <v>-27008670.58</v>
      </c>
      <c r="H22" s="204">
        <f>'[2]30.06.2010'!H22-'[2]31.03.2010.'!H22</f>
        <v>-309609944.37</v>
      </c>
      <c r="I22" s="199">
        <f t="shared" si="1"/>
        <v>-336618614.95</v>
      </c>
      <c r="J22" s="189"/>
    </row>
    <row r="23" spans="1:10" s="186" customFormat="1" ht="12.75">
      <c r="A23" s="200" t="s">
        <v>224</v>
      </c>
      <c r="B23" s="201" t="s">
        <v>392</v>
      </c>
      <c r="C23" s="202" t="s">
        <v>116</v>
      </c>
      <c r="D23" s="203">
        <f>'[2]30.06.2010'!D23-'[2]31.03.2010.'!D23</f>
        <v>-5770572.569999999</v>
      </c>
      <c r="E23" s="204">
        <f>'[2]30.06.2010'!E23-'[2]31.03.2010.'!E23</f>
        <v>-6525184.1599999815</v>
      </c>
      <c r="F23" s="199">
        <f t="shared" si="0"/>
        <v>-12295756.729999982</v>
      </c>
      <c r="G23" s="203">
        <f>'[2]30.06.2010'!G23-'[2]31.03.2010.'!G23</f>
        <v>-8447658.669999998</v>
      </c>
      <c r="H23" s="204">
        <f>'[2]30.06.2010'!H23-'[2]31.03.2010.'!H23</f>
        <v>-17948948.6</v>
      </c>
      <c r="I23" s="199">
        <f t="shared" si="1"/>
        <v>-26396607.27</v>
      </c>
      <c r="J23" s="189"/>
    </row>
    <row r="24" spans="1:10" s="186" customFormat="1" ht="24">
      <c r="A24" s="205" t="s">
        <v>9</v>
      </c>
      <c r="B24" s="206" t="s">
        <v>225</v>
      </c>
      <c r="C24" s="196" t="s">
        <v>119</v>
      </c>
      <c r="D24" s="207">
        <f>'[2]30.06.2010'!D24-'[2]31.03.2010.'!D24</f>
        <v>0</v>
      </c>
      <c r="E24" s="208">
        <f>'[2]30.06.2010'!E24-'[2]31.03.2010.'!E24</f>
        <v>-334591.22000000003</v>
      </c>
      <c r="F24" s="199">
        <f t="shared" si="0"/>
        <v>-334591.22000000003</v>
      </c>
      <c r="G24" s="207">
        <f>'[2]30.06.2010'!G24-'[2]31.03.2010.'!G24</f>
        <v>0</v>
      </c>
      <c r="H24" s="208">
        <f>'[2]30.06.2010'!H24-'[2]31.03.2010.'!H24</f>
        <v>-377130.21</v>
      </c>
      <c r="I24" s="209">
        <f t="shared" si="1"/>
        <v>-377130.21</v>
      </c>
      <c r="J24" s="189"/>
    </row>
    <row r="25" spans="1:10" s="186" customFormat="1" ht="12.75">
      <c r="A25" s="205" t="s">
        <v>11</v>
      </c>
      <c r="B25" s="206" t="s">
        <v>226</v>
      </c>
      <c r="C25" s="202" t="s">
        <v>64</v>
      </c>
      <c r="D25" s="207">
        <f>'[2]30.06.2010'!D25-'[2]31.03.2010.'!D25</f>
        <v>-5129.49</v>
      </c>
      <c r="E25" s="208">
        <f>'[2]30.06.2010'!E25-'[2]31.03.2010.'!E25</f>
        <v>61183.72</v>
      </c>
      <c r="F25" s="199">
        <f t="shared" si="0"/>
        <v>56054.23</v>
      </c>
      <c r="G25" s="207">
        <f>'[2]30.06.2010'!G25-'[2]31.03.2010.'!G25</f>
        <v>-7557.5</v>
      </c>
      <c r="H25" s="208">
        <f>'[2]30.06.2010'!H25-'[2]31.03.2010.'!H25</f>
        <v>129984.15</v>
      </c>
      <c r="I25" s="209">
        <f t="shared" si="1"/>
        <v>122426.65</v>
      </c>
      <c r="J25" s="189"/>
    </row>
    <row r="26" spans="1:10" s="186" customFormat="1" ht="12.75">
      <c r="A26" s="205" t="s">
        <v>18</v>
      </c>
      <c r="B26" s="206" t="s">
        <v>227</v>
      </c>
      <c r="C26" s="196" t="s">
        <v>69</v>
      </c>
      <c r="D26" s="207">
        <f>'[2]30.06.2010'!D26-'[2]31.03.2010.'!D26</f>
        <v>-764714.6</v>
      </c>
      <c r="E26" s="208">
        <f>'[2]30.06.2010'!E26-'[2]31.03.2010.'!E26</f>
        <v>-317890.34999999404</v>
      </c>
      <c r="F26" s="199">
        <f t="shared" si="0"/>
        <v>-1082604.9499999941</v>
      </c>
      <c r="G26" s="207">
        <f>'[2]30.06.2010'!G26-'[2]31.03.2010.'!G26</f>
        <v>-349692.89</v>
      </c>
      <c r="H26" s="208">
        <f>'[2]30.06.2010'!H26-'[2]31.03.2010.'!H26</f>
        <v>-1303005.79</v>
      </c>
      <c r="I26" s="209">
        <f t="shared" si="1"/>
        <v>-1652698.6800000002</v>
      </c>
      <c r="J26" s="189"/>
    </row>
    <row r="27" spans="1:10" s="186" customFormat="1" ht="12.75">
      <c r="A27" s="205" t="s">
        <v>66</v>
      </c>
      <c r="B27" s="206" t="s">
        <v>228</v>
      </c>
      <c r="C27" s="202" t="s">
        <v>122</v>
      </c>
      <c r="D27" s="207">
        <f>'[2]30.06.2010'!D27-'[2]31.03.2010.'!D27</f>
        <v>0</v>
      </c>
      <c r="E27" s="208">
        <f>'[2]30.06.2010'!E27-'[2]31.03.2010.'!E27</f>
        <v>-159804.8799999999</v>
      </c>
      <c r="F27" s="199">
        <f t="shared" si="0"/>
        <v>-159804.8799999999</v>
      </c>
      <c r="G27" s="207">
        <f>'[2]30.06.2010'!G27-'[2]31.03.2010.'!G27</f>
        <v>-0.03999999999996362</v>
      </c>
      <c r="H27" s="208">
        <f>'[2]30.06.2010'!H27-'[2]31.03.2010.'!H27</f>
        <v>-36514.9299999997</v>
      </c>
      <c r="I27" s="209">
        <f t="shared" si="1"/>
        <v>-36514.9699999997</v>
      </c>
      <c r="J27" s="189"/>
    </row>
    <row r="28" spans="1:10" s="186" customFormat="1" ht="12.75">
      <c r="A28" s="205" t="s">
        <v>83</v>
      </c>
      <c r="B28" s="206" t="s">
        <v>229</v>
      </c>
      <c r="C28" s="196" t="s">
        <v>124</v>
      </c>
      <c r="D28" s="207">
        <f>'[2]30.06.2010'!D28-'[2]31.03.2010.'!D28</f>
        <v>-4847714.64</v>
      </c>
      <c r="E28" s="208">
        <f>'[2]30.06.2010'!E28-'[2]31.03.2010.'!E28</f>
        <v>-2451931.72</v>
      </c>
      <c r="F28" s="199">
        <f t="shared" si="0"/>
        <v>-7299646.359999999</v>
      </c>
      <c r="G28" s="207">
        <f>'[2]30.06.2010'!G28-'[2]31.03.2010.'!G28</f>
        <v>-7929220.53</v>
      </c>
      <c r="H28" s="208">
        <f>'[2]30.06.2010'!H28-'[2]31.03.2010.'!H28</f>
        <v>-3901572.5399999996</v>
      </c>
      <c r="I28" s="209">
        <f t="shared" si="1"/>
        <v>-11830793.07</v>
      </c>
      <c r="J28" s="189"/>
    </row>
    <row r="29" spans="1:10" s="186" customFormat="1" ht="12.75">
      <c r="A29" s="205" t="s">
        <v>85</v>
      </c>
      <c r="B29" s="206" t="s">
        <v>230</v>
      </c>
      <c r="C29" s="202" t="s">
        <v>126</v>
      </c>
      <c r="D29" s="207">
        <f>'[2]30.06.2010'!D29-'[2]31.03.2010.'!D29</f>
        <v>-153013.84</v>
      </c>
      <c r="E29" s="208">
        <f>'[2]30.06.2010'!E29-'[2]31.03.2010.'!E29</f>
        <v>-3322149.7100000004</v>
      </c>
      <c r="F29" s="199">
        <f t="shared" si="0"/>
        <v>-3475163.5500000003</v>
      </c>
      <c r="G29" s="207">
        <f>'[2]30.06.2010'!G29-'[2]31.03.2010.'!G29</f>
        <v>-161187.71</v>
      </c>
      <c r="H29" s="208">
        <f>'[2]30.06.2010'!H29-'[2]31.03.2010.'!H29</f>
        <v>-12460709.280000001</v>
      </c>
      <c r="I29" s="209">
        <f t="shared" si="1"/>
        <v>-12621896.990000002</v>
      </c>
      <c r="J29" s="189"/>
    </row>
    <row r="30" spans="1:10" s="186" customFormat="1" ht="12.75">
      <c r="A30" s="200" t="s">
        <v>231</v>
      </c>
      <c r="B30" s="201" t="s">
        <v>232</v>
      </c>
      <c r="C30" s="196" t="s">
        <v>128</v>
      </c>
      <c r="D30" s="203">
        <f>'[2]30.06.2010'!D30-'[2]31.03.2010.'!D30</f>
        <v>-151491.71000000002</v>
      </c>
      <c r="E30" s="204">
        <f>'[2]30.06.2010'!E30-'[2]31.03.2010.'!E30</f>
        <v>-27364583.729999997</v>
      </c>
      <c r="F30" s="199">
        <f t="shared" si="0"/>
        <v>-27516075.439999998</v>
      </c>
      <c r="G30" s="203">
        <f>'[2]30.06.2010'!G30-'[2]31.03.2010.'!G30</f>
        <v>-152790.75</v>
      </c>
      <c r="H30" s="204">
        <f>'[2]30.06.2010'!H30-'[2]31.03.2010.'!H30</f>
        <v>-19620787.490000002</v>
      </c>
      <c r="I30" s="199">
        <f t="shared" si="1"/>
        <v>-19773578.240000002</v>
      </c>
      <c r="J30" s="189"/>
    </row>
    <row r="31" spans="1:10" s="186" customFormat="1" ht="12.75">
      <c r="A31" s="200" t="s">
        <v>233</v>
      </c>
      <c r="B31" s="201" t="s">
        <v>234</v>
      </c>
      <c r="C31" s="202" t="s">
        <v>129</v>
      </c>
      <c r="D31" s="203">
        <f>'[2]30.06.2010'!D31-'[2]31.03.2010.'!D31</f>
        <v>-26159.12</v>
      </c>
      <c r="E31" s="204">
        <f>'[2]30.06.2010'!E31-'[2]31.03.2010.'!E31</f>
        <v>-60404143.19</v>
      </c>
      <c r="F31" s="199">
        <f t="shared" si="0"/>
        <v>-60430302.309999995</v>
      </c>
      <c r="G31" s="203">
        <f>'[2]30.06.2010'!G31-'[2]31.03.2010.'!G31</f>
        <v>-2188.3299999999945</v>
      </c>
      <c r="H31" s="204">
        <f>'[2]30.06.2010'!H31-'[2]31.03.2010.'!H31</f>
        <v>-61573120.78</v>
      </c>
      <c r="I31" s="199">
        <f t="shared" si="1"/>
        <v>-61575309.11</v>
      </c>
      <c r="J31" s="189"/>
    </row>
    <row r="32" spans="1:10" s="186" customFormat="1" ht="12.75">
      <c r="A32" s="200" t="s">
        <v>235</v>
      </c>
      <c r="B32" s="201" t="s">
        <v>236</v>
      </c>
      <c r="C32" s="196" t="s">
        <v>130</v>
      </c>
      <c r="D32" s="203">
        <f>'[2]30.06.2010'!D32-'[2]31.03.2010.'!D32</f>
        <v>2281629.809999939</v>
      </c>
      <c r="E32" s="204">
        <f>'[2]30.06.2010'!E32-'[2]31.03.2010.'!E32</f>
        <v>52436420.8000001</v>
      </c>
      <c r="F32" s="199">
        <f t="shared" si="0"/>
        <v>54718050.610000044</v>
      </c>
      <c r="G32" s="203">
        <f>'[2]30.06.2010'!G32-'[2]31.03.2010.'!G32</f>
        <v>-3743839.469999969</v>
      </c>
      <c r="H32" s="204">
        <f>'[2]30.06.2010'!H32-'[2]31.03.2010.'!H32</f>
        <v>16879467.30999969</v>
      </c>
      <c r="I32" s="199">
        <f t="shared" si="1"/>
        <v>13135627.83999972</v>
      </c>
      <c r="J32" s="189"/>
    </row>
    <row r="33" spans="1:10" s="186" customFormat="1" ht="12.75">
      <c r="A33" s="211" t="s">
        <v>237</v>
      </c>
      <c r="B33" s="212" t="s">
        <v>238</v>
      </c>
      <c r="C33" s="213" t="s">
        <v>132</v>
      </c>
      <c r="D33" s="214">
        <f>'[2]30.06.2010'!D33-'[2]31.03.2010.'!D33</f>
        <v>-413367.25</v>
      </c>
      <c r="E33" s="215">
        <f>'[2]30.06.2010'!E33-'[2]31.03.2010.'!E33</f>
        <v>-6842986.789999999</v>
      </c>
      <c r="F33" s="216">
        <f t="shared" si="0"/>
        <v>-7256354.039999999</v>
      </c>
      <c r="G33" s="214">
        <f>'[2]30.06.2010'!G33-'[2]31.03.2010.'!G33</f>
        <v>800196</v>
      </c>
      <c r="H33" s="215">
        <f>'[2]30.06.2010'!H33-'[2]31.03.2010.'!H33</f>
        <v>-8297463.890000001</v>
      </c>
      <c r="I33" s="216">
        <f t="shared" si="1"/>
        <v>-7497267.890000001</v>
      </c>
      <c r="J33" s="189"/>
    </row>
    <row r="34" spans="1:10" s="186" customFormat="1" ht="24">
      <c r="A34" s="217" t="s">
        <v>239</v>
      </c>
      <c r="B34" s="218" t="s">
        <v>241</v>
      </c>
      <c r="C34" s="219" t="s">
        <v>134</v>
      </c>
      <c r="D34" s="220">
        <f>'[2]30.06.2010'!D34-'[2]31.03.2010.'!D34</f>
        <v>1868262.559999939</v>
      </c>
      <c r="E34" s="221">
        <f>'[2]30.06.2010'!E34-'[2]31.03.2010.'!E34</f>
        <v>45593434.0100001</v>
      </c>
      <c r="F34" s="222">
        <f t="shared" si="0"/>
        <v>47461696.57000004</v>
      </c>
      <c r="G34" s="220">
        <f>'[2]30.06.2010'!G34-'[2]31.03.2010.'!G34</f>
        <v>-2943643.469999969</v>
      </c>
      <c r="H34" s="221">
        <f>'[2]30.06.2010'!H34-'[2]31.03.2010.'!H34</f>
        <v>8582003.419999689</v>
      </c>
      <c r="I34" s="222">
        <f t="shared" si="1"/>
        <v>5638359.94999972</v>
      </c>
      <c r="J34" s="189"/>
    </row>
    <row r="35" spans="1:10" s="186" customFormat="1" ht="12.75">
      <c r="A35" s="223"/>
      <c r="B35" s="224" t="s">
        <v>420</v>
      </c>
      <c r="C35" s="223"/>
      <c r="D35" s="225"/>
      <c r="E35" s="226"/>
      <c r="F35" s="227"/>
      <c r="G35" s="225"/>
      <c r="H35" s="226"/>
      <c r="I35" s="227">
        <f t="shared" si="1"/>
        <v>0</v>
      </c>
      <c r="J35" s="228"/>
    </row>
    <row r="36" spans="1:10" s="186" customFormat="1" ht="12.75">
      <c r="A36" s="229"/>
      <c r="B36" s="230" t="s">
        <v>415</v>
      </c>
      <c r="C36" s="231" t="s">
        <v>135</v>
      </c>
      <c r="D36" s="232">
        <f>'[2]30.06.2010'!D36-'[2]31.03.2010.'!D36</f>
        <v>1828011.4199999552</v>
      </c>
      <c r="E36" s="233">
        <f>'[2]30.06.2010'!E36-'[2]31.03.2010.'!E36</f>
        <v>44237011.61999999</v>
      </c>
      <c r="F36" s="234">
        <f t="shared" si="0"/>
        <v>46065023.03999995</v>
      </c>
      <c r="G36" s="232">
        <f>'[2]30.06.2010'!G36-'[2]31.03.2010.'!G36</f>
        <v>-3013534.48</v>
      </c>
      <c r="H36" s="233">
        <f>'[2]30.06.2010'!H36-'[2]31.03.2010.'!H36</f>
        <v>7487799.939999998</v>
      </c>
      <c r="I36" s="234">
        <f t="shared" si="1"/>
        <v>4474265.459999997</v>
      </c>
      <c r="J36" s="228"/>
    </row>
    <row r="37" spans="1:10" s="186" customFormat="1" ht="12.75">
      <c r="A37" s="235"/>
      <c r="B37" s="236" t="s">
        <v>416</v>
      </c>
      <c r="C37" s="237" t="s">
        <v>136</v>
      </c>
      <c r="D37" s="238">
        <f>'[2]30.06.2010'!D37-'[2]31.03.2010.'!D37</f>
        <v>40251</v>
      </c>
      <c r="E37" s="239">
        <f>'[2]30.06.2010'!E37-'[2]31.03.2010.'!E37</f>
        <v>1356422.3800000001</v>
      </c>
      <c r="F37" s="240">
        <f t="shared" si="0"/>
        <v>1396673.3800000001</v>
      </c>
      <c r="G37" s="238">
        <f>'[2]30.06.2010'!G37-'[2]31.03.2010.'!G37</f>
        <v>69891</v>
      </c>
      <c r="H37" s="239">
        <f>'[2]30.06.2010'!H37-'[2]31.03.2010.'!H37</f>
        <v>1094202.03</v>
      </c>
      <c r="I37" s="240">
        <f t="shared" si="1"/>
        <v>1164093.03</v>
      </c>
      <c r="J37" s="228"/>
    </row>
    <row r="38" spans="1:10" s="186" customFormat="1" ht="12.75">
      <c r="A38" s="235"/>
      <c r="B38" s="236" t="s">
        <v>417</v>
      </c>
      <c r="C38" s="237" t="s">
        <v>137</v>
      </c>
      <c r="D38" s="236"/>
      <c r="E38" s="241"/>
      <c r="F38" s="242">
        <f>D38+E38</f>
        <v>0</v>
      </c>
      <c r="G38" s="236"/>
      <c r="H38" s="243"/>
      <c r="I38" s="244"/>
      <c r="J38" s="228"/>
    </row>
    <row r="39" spans="1:10" s="186" customFormat="1" ht="12.75">
      <c r="A39" s="245"/>
      <c r="B39" s="246" t="s">
        <v>418</v>
      </c>
      <c r="C39" s="247" t="s">
        <v>139</v>
      </c>
      <c r="D39" s="246"/>
      <c r="E39" s="248"/>
      <c r="F39" s="248"/>
      <c r="G39" s="246"/>
      <c r="H39" s="249"/>
      <c r="I39" s="250"/>
      <c r="J39" s="228"/>
    </row>
    <row r="40" spans="1:10" s="186" customFormat="1" ht="12.75">
      <c r="A40" s="251"/>
      <c r="B40" s="251"/>
      <c r="C40" s="251"/>
      <c r="D40" s="251"/>
      <c r="E40" s="251"/>
      <c r="F40" s="251"/>
      <c r="G40" s="251"/>
      <c r="H40" s="251"/>
      <c r="I40" s="251"/>
      <c r="J40" s="184"/>
    </row>
    <row r="41" spans="1:10" s="186" customFormat="1" ht="12.75">
      <c r="A41" s="184"/>
      <c r="B41" s="184" t="s">
        <v>419</v>
      </c>
      <c r="C41" s="184"/>
      <c r="D41" s="184"/>
      <c r="E41" s="184"/>
      <c r="F41" s="184"/>
      <c r="G41" s="184"/>
      <c r="H41" s="184"/>
      <c r="I41" s="184"/>
      <c r="J41" s="184"/>
    </row>
    <row r="42" s="186" customFormat="1" ht="12.75"/>
    <row r="43" s="186" customFormat="1" ht="12.75"/>
    <row r="44" spans="4:6" s="186" customFormat="1" ht="12.75">
      <c r="D44" s="252"/>
      <c r="E44" s="252"/>
      <c r="F44" s="252"/>
    </row>
  </sheetData>
  <mergeCells count="7">
    <mergeCell ref="A1:I1"/>
    <mergeCell ref="D3:I3"/>
    <mergeCell ref="A4:A5"/>
    <mergeCell ref="B4:B5"/>
    <mergeCell ref="C4:C5"/>
    <mergeCell ref="D4:F4"/>
    <mergeCell ref="G4:I4"/>
  </mergeCells>
  <printOptions/>
  <pageMargins left="0.38" right="0.51" top="1" bottom="1" header="0.5" footer="0.5"/>
  <pageSetup horizontalDpi="600" verticalDpi="600" orientation="portrait" paperSize="9" scale="63" r:id="rId1"/>
  <colBreaks count="1" manualBreakCount="1">
    <brk id="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H47" sqref="H47"/>
    </sheetView>
  </sheetViews>
  <sheetFormatPr defaultColWidth="9.140625" defaultRowHeight="12.75"/>
  <cols>
    <col min="1" max="1" width="7.00390625" style="57" customWidth="1"/>
    <col min="2" max="2" width="57.8515625" style="57" customWidth="1"/>
    <col min="3" max="3" width="12.00390625" style="57" customWidth="1"/>
    <col min="4" max="9" width="12.28125" style="57" customWidth="1"/>
    <col min="10" max="12" width="9.140625" style="56" customWidth="1"/>
    <col min="13" max="16384" width="9.140625" style="57" customWidth="1"/>
  </cols>
  <sheetData>
    <row r="1" spans="1:10" s="83" customFormat="1" ht="12" customHeight="1">
      <c r="A1" s="81"/>
      <c r="B1" s="493" t="s">
        <v>427</v>
      </c>
      <c r="C1" s="493"/>
      <c r="D1" s="493"/>
      <c r="E1" s="493"/>
      <c r="F1" s="493"/>
      <c r="G1" s="493"/>
      <c r="H1" s="81"/>
      <c r="I1" s="81"/>
      <c r="J1" s="185"/>
    </row>
    <row r="2" spans="1:10" s="184" customFormat="1" ht="15.75" customHeight="1">
      <c r="A2" s="188"/>
      <c r="B2" s="253" t="s">
        <v>426</v>
      </c>
      <c r="C2" s="254" t="s">
        <v>437</v>
      </c>
      <c r="D2" s="188" t="s">
        <v>358</v>
      </c>
      <c r="E2" s="254" t="s">
        <v>472</v>
      </c>
      <c r="F2" s="188"/>
      <c r="G2" s="188"/>
      <c r="H2" s="188"/>
      <c r="I2" s="188"/>
      <c r="J2" s="189"/>
    </row>
    <row r="3" spans="1:10" s="184" customFormat="1" ht="15.75" customHeight="1">
      <c r="A3" s="188"/>
      <c r="B3" s="188"/>
      <c r="C3" s="188"/>
      <c r="D3" s="478" t="s">
        <v>471</v>
      </c>
      <c r="E3" s="478"/>
      <c r="F3" s="478"/>
      <c r="G3" s="478"/>
      <c r="H3" s="478"/>
      <c r="I3" s="478"/>
      <c r="J3" s="189"/>
    </row>
    <row r="4" spans="1:10" s="184" customFormat="1" ht="23.25" customHeight="1">
      <c r="A4" s="494" t="s">
        <v>0</v>
      </c>
      <c r="B4" s="496" t="s">
        <v>1</v>
      </c>
      <c r="C4" s="494" t="s">
        <v>194</v>
      </c>
      <c r="D4" s="498" t="s">
        <v>199</v>
      </c>
      <c r="E4" s="498"/>
      <c r="F4" s="499"/>
      <c r="G4" s="500" t="s">
        <v>200</v>
      </c>
      <c r="H4" s="501"/>
      <c r="I4" s="502"/>
      <c r="J4" s="189"/>
    </row>
    <row r="5" spans="1:10" s="184" customFormat="1" ht="20.25" customHeight="1">
      <c r="A5" s="495"/>
      <c r="B5" s="497"/>
      <c r="C5" s="495"/>
      <c r="D5" s="193" t="s">
        <v>2</v>
      </c>
      <c r="E5" s="191" t="s">
        <v>201</v>
      </c>
      <c r="F5" s="192" t="s">
        <v>4</v>
      </c>
      <c r="G5" s="190" t="s">
        <v>2</v>
      </c>
      <c r="H5" s="191" t="s">
        <v>201</v>
      </c>
      <c r="I5" s="192" t="s">
        <v>4</v>
      </c>
      <c r="J5" s="189"/>
    </row>
    <row r="6" spans="1:10" s="184" customFormat="1" ht="15" customHeight="1">
      <c r="A6" s="194" t="s">
        <v>22</v>
      </c>
      <c r="B6" s="195" t="s">
        <v>202</v>
      </c>
      <c r="C6" s="196" t="s">
        <v>98</v>
      </c>
      <c r="D6" s="197">
        <v>190645646.73</v>
      </c>
      <c r="E6" s="198">
        <v>1315123014.99</v>
      </c>
      <c r="F6" s="199">
        <f aca="true" t="shared" si="0" ref="F6:F34">D6+E6</f>
        <v>1505768661.72</v>
      </c>
      <c r="G6" s="255">
        <v>183572509.4</v>
      </c>
      <c r="H6" s="256">
        <v>1278457827.6</v>
      </c>
      <c r="I6" s="257">
        <f>G6+H6</f>
        <v>1462030337</v>
      </c>
      <c r="J6" s="189"/>
    </row>
    <row r="7" spans="1:10" s="184" customFormat="1" ht="15" customHeight="1">
      <c r="A7" s="200" t="s">
        <v>25</v>
      </c>
      <c r="B7" s="201" t="s">
        <v>391</v>
      </c>
      <c r="C7" s="202" t="s">
        <v>99</v>
      </c>
      <c r="D7" s="204">
        <f>SUM(D8:D14)</f>
        <v>56392769.24</v>
      </c>
      <c r="E7" s="204">
        <f>SUM(E8:E14)</f>
        <v>267970254.88000005</v>
      </c>
      <c r="F7" s="199">
        <f t="shared" si="0"/>
        <v>324363024.12000006</v>
      </c>
      <c r="G7" s="258">
        <f>G8+G9+G10+G11+G12+G13+G14</f>
        <v>61633868.86000001</v>
      </c>
      <c r="H7" s="259">
        <f>H8+H9+H10+H11+H12+H13+H14</f>
        <v>107139947.14</v>
      </c>
      <c r="I7" s="257">
        <f aca="true" t="shared" si="1" ref="I7:I37">G7+H7</f>
        <v>168773816</v>
      </c>
      <c r="J7" s="189"/>
    </row>
    <row r="8" spans="1:10" s="184" customFormat="1" ht="24">
      <c r="A8" s="205" t="s">
        <v>9</v>
      </c>
      <c r="B8" s="206" t="s">
        <v>203</v>
      </c>
      <c r="C8" s="196" t="s">
        <v>100</v>
      </c>
      <c r="D8" s="207">
        <v>3434000</v>
      </c>
      <c r="E8" s="208">
        <v>4281003.8</v>
      </c>
      <c r="F8" s="199">
        <f t="shared" si="0"/>
        <v>7715003.8</v>
      </c>
      <c r="G8" s="260"/>
      <c r="H8" s="261">
        <v>1960706.35</v>
      </c>
      <c r="I8" s="257">
        <f t="shared" si="1"/>
        <v>1960706.35</v>
      </c>
      <c r="J8" s="189"/>
    </row>
    <row r="9" spans="1:10" s="184" customFormat="1" ht="15" customHeight="1">
      <c r="A9" s="205" t="s">
        <v>11</v>
      </c>
      <c r="B9" s="206" t="s">
        <v>204</v>
      </c>
      <c r="C9" s="202" t="s">
        <v>101</v>
      </c>
      <c r="D9" s="207"/>
      <c r="E9" s="208">
        <v>141914250.28</v>
      </c>
      <c r="F9" s="199">
        <f t="shared" si="0"/>
        <v>141914250.28</v>
      </c>
      <c r="G9" s="261">
        <v>11132.64</v>
      </c>
      <c r="H9" s="261">
        <v>4125153.62</v>
      </c>
      <c r="I9" s="257">
        <f t="shared" si="1"/>
        <v>4136286.2600000002</v>
      </c>
      <c r="J9" s="210"/>
    </row>
    <row r="10" spans="1:10" s="184" customFormat="1" ht="15" customHeight="1">
      <c r="A10" s="205" t="s">
        <v>18</v>
      </c>
      <c r="B10" s="206" t="s">
        <v>205</v>
      </c>
      <c r="C10" s="196" t="s">
        <v>51</v>
      </c>
      <c r="D10" s="207">
        <v>50699918.57</v>
      </c>
      <c r="E10" s="208">
        <v>98106802.01</v>
      </c>
      <c r="F10" s="199">
        <f t="shared" si="0"/>
        <v>148806720.58</v>
      </c>
      <c r="G10" s="260">
        <v>66595158.58</v>
      </c>
      <c r="H10" s="261">
        <v>97234471.4</v>
      </c>
      <c r="I10" s="257">
        <f t="shared" si="1"/>
        <v>163829629.98000002</v>
      </c>
      <c r="J10" s="189"/>
    </row>
    <row r="11" spans="1:10" s="184" customFormat="1" ht="24">
      <c r="A11" s="205" t="s">
        <v>66</v>
      </c>
      <c r="B11" s="206" t="s">
        <v>206</v>
      </c>
      <c r="C11" s="202" t="s">
        <v>46</v>
      </c>
      <c r="D11" s="207">
        <v>877352.86</v>
      </c>
      <c r="E11" s="208">
        <v>4260774.46</v>
      </c>
      <c r="F11" s="199">
        <f t="shared" si="0"/>
        <v>5138127.32</v>
      </c>
      <c r="G11" s="260">
        <v>1565633</v>
      </c>
      <c r="H11" s="261">
        <v>2885066.65</v>
      </c>
      <c r="I11" s="257">
        <f t="shared" si="1"/>
        <v>4450699.65</v>
      </c>
      <c r="J11" s="189"/>
    </row>
    <row r="12" spans="1:10" s="184" customFormat="1" ht="15" customHeight="1">
      <c r="A12" s="205" t="s">
        <v>83</v>
      </c>
      <c r="B12" s="206" t="s">
        <v>207</v>
      </c>
      <c r="C12" s="196" t="s">
        <v>103</v>
      </c>
      <c r="D12" s="207">
        <v>1344971.42</v>
      </c>
      <c r="E12" s="208">
        <v>1526711.65</v>
      </c>
      <c r="F12" s="199">
        <f t="shared" si="0"/>
        <v>2871683.07</v>
      </c>
      <c r="G12" s="260">
        <v>1169616</v>
      </c>
      <c r="H12" s="261">
        <v>3226357.83</v>
      </c>
      <c r="I12" s="257">
        <f t="shared" si="1"/>
        <v>4395973.83</v>
      </c>
      <c r="J12" s="210"/>
    </row>
    <row r="13" spans="1:10" s="184" customFormat="1" ht="15" customHeight="1">
      <c r="A13" s="205" t="s">
        <v>85</v>
      </c>
      <c r="B13" s="206" t="s">
        <v>208</v>
      </c>
      <c r="C13" s="202" t="s">
        <v>105</v>
      </c>
      <c r="D13" s="207">
        <v>8198.46</v>
      </c>
      <c r="E13" s="208">
        <v>3682708.02</v>
      </c>
      <c r="F13" s="199">
        <f t="shared" si="0"/>
        <v>3690906.48</v>
      </c>
      <c r="G13" s="260">
        <v>77352.04</v>
      </c>
      <c r="H13" s="261">
        <v>1934327.13</v>
      </c>
      <c r="I13" s="257">
        <f t="shared" si="1"/>
        <v>2011679.17</v>
      </c>
      <c r="J13" s="189"/>
    </row>
    <row r="14" spans="1:10" s="184" customFormat="1" ht="15" customHeight="1">
      <c r="A14" s="205" t="s">
        <v>87</v>
      </c>
      <c r="B14" s="206" t="s">
        <v>209</v>
      </c>
      <c r="C14" s="196" t="s">
        <v>106</v>
      </c>
      <c r="D14" s="207">
        <v>28327.93</v>
      </c>
      <c r="E14" s="208">
        <v>14198004.66</v>
      </c>
      <c r="F14" s="199">
        <f t="shared" si="0"/>
        <v>14226332.59</v>
      </c>
      <c r="G14" s="260">
        <v>-7785023.4</v>
      </c>
      <c r="H14" s="261">
        <v>-4226135.84</v>
      </c>
      <c r="I14" s="257">
        <f t="shared" si="1"/>
        <v>-12011159.24</v>
      </c>
      <c r="J14" s="189"/>
    </row>
    <row r="15" spans="1:10" s="184" customFormat="1" ht="15" customHeight="1">
      <c r="A15" s="200" t="s">
        <v>34</v>
      </c>
      <c r="B15" s="201" t="s">
        <v>210</v>
      </c>
      <c r="C15" s="202" t="s">
        <v>107</v>
      </c>
      <c r="D15" s="203">
        <v>9816.57</v>
      </c>
      <c r="E15" s="204">
        <v>30466496.07</v>
      </c>
      <c r="F15" s="199">
        <f t="shared" si="0"/>
        <v>30476312.64</v>
      </c>
      <c r="G15" s="258">
        <v>46542</v>
      </c>
      <c r="H15" s="259">
        <v>24907756.24</v>
      </c>
      <c r="I15" s="257">
        <f t="shared" si="1"/>
        <v>24954298.24</v>
      </c>
      <c r="J15" s="189"/>
    </row>
    <row r="16" spans="1:10" s="184" customFormat="1" ht="15" customHeight="1">
      <c r="A16" s="200" t="s">
        <v>70</v>
      </c>
      <c r="B16" s="201" t="s">
        <v>211</v>
      </c>
      <c r="C16" s="196" t="s">
        <v>108</v>
      </c>
      <c r="D16" s="203">
        <v>908001.17</v>
      </c>
      <c r="E16" s="204">
        <v>4787167.69</v>
      </c>
      <c r="F16" s="199">
        <f t="shared" si="0"/>
        <v>5695168.86</v>
      </c>
      <c r="G16" s="258">
        <v>47731</v>
      </c>
      <c r="H16" s="259">
        <v>23711089.83</v>
      </c>
      <c r="I16" s="257">
        <f t="shared" si="1"/>
        <v>23758820.83</v>
      </c>
      <c r="J16" s="189"/>
    </row>
    <row r="17" spans="1:10" s="184" customFormat="1" ht="15" customHeight="1">
      <c r="A17" s="200" t="s">
        <v>212</v>
      </c>
      <c r="B17" s="201" t="s">
        <v>213</v>
      </c>
      <c r="C17" s="202" t="s">
        <v>110</v>
      </c>
      <c r="D17" s="203">
        <v>107265.04</v>
      </c>
      <c r="E17" s="204">
        <v>154341218.6</v>
      </c>
      <c r="F17" s="199">
        <f t="shared" si="0"/>
        <v>154448483.64</v>
      </c>
      <c r="G17" s="258">
        <v>108829.83</v>
      </c>
      <c r="H17" s="259">
        <v>141624340.62</v>
      </c>
      <c r="I17" s="257">
        <f t="shared" si="1"/>
        <v>141733170.45000002</v>
      </c>
      <c r="J17" s="189"/>
    </row>
    <row r="18" spans="1:10" s="184" customFormat="1" ht="15" customHeight="1">
      <c r="A18" s="200" t="s">
        <v>214</v>
      </c>
      <c r="B18" s="201" t="s">
        <v>215</v>
      </c>
      <c r="C18" s="196" t="s">
        <v>112</v>
      </c>
      <c r="D18" s="203">
        <v>-90972590.08</v>
      </c>
      <c r="E18" s="204">
        <v>-833331959.02</v>
      </c>
      <c r="F18" s="199">
        <f t="shared" si="0"/>
        <v>-924304549.1</v>
      </c>
      <c r="G18" s="258">
        <v>-109189327.43</v>
      </c>
      <c r="H18" s="259">
        <v>-764317901.21</v>
      </c>
      <c r="I18" s="257">
        <f t="shared" si="1"/>
        <v>-873507228.6400001</v>
      </c>
      <c r="J18" s="189"/>
    </row>
    <row r="19" spans="1:10" s="184" customFormat="1" ht="15" customHeight="1">
      <c r="A19" s="200" t="s">
        <v>216</v>
      </c>
      <c r="B19" s="201" t="s">
        <v>217</v>
      </c>
      <c r="C19" s="202" t="s">
        <v>114</v>
      </c>
      <c r="D19" s="203">
        <v>-70157342.2</v>
      </c>
      <c r="E19" s="204"/>
      <c r="F19" s="199">
        <f t="shared" si="0"/>
        <v>-70157342.2</v>
      </c>
      <c r="G19" s="258">
        <v>-58581690.91</v>
      </c>
      <c r="H19" s="259"/>
      <c r="I19" s="257">
        <f t="shared" si="1"/>
        <v>-58581690.91</v>
      </c>
      <c r="J19" s="189"/>
    </row>
    <row r="20" spans="1:10" s="184" customFormat="1" ht="24">
      <c r="A20" s="200" t="s">
        <v>218</v>
      </c>
      <c r="B20" s="201" t="s">
        <v>219</v>
      </c>
      <c r="C20" s="196" t="s">
        <v>62</v>
      </c>
      <c r="D20" s="203">
        <v>-4927146.75</v>
      </c>
      <c r="E20" s="204"/>
      <c r="F20" s="199">
        <f t="shared" si="0"/>
        <v>-4927146.75</v>
      </c>
      <c r="G20" s="258">
        <v>-43816</v>
      </c>
      <c r="H20" s="259"/>
      <c r="I20" s="257">
        <f t="shared" si="1"/>
        <v>-43816</v>
      </c>
      <c r="J20" s="189"/>
    </row>
    <row r="21" spans="1:10" s="184" customFormat="1" ht="15" customHeight="1">
      <c r="A21" s="200" t="s">
        <v>220</v>
      </c>
      <c r="B21" s="201" t="s">
        <v>221</v>
      </c>
      <c r="C21" s="202" t="s">
        <v>57</v>
      </c>
      <c r="D21" s="203"/>
      <c r="E21" s="204">
        <v>343397.79</v>
      </c>
      <c r="F21" s="199">
        <f t="shared" si="0"/>
        <v>343397.79</v>
      </c>
      <c r="G21" s="258"/>
      <c r="H21" s="259">
        <v>3220082.9</v>
      </c>
      <c r="I21" s="257">
        <f t="shared" si="1"/>
        <v>3220082.9</v>
      </c>
      <c r="J21" s="189"/>
    </row>
    <row r="22" spans="1:10" s="184" customFormat="1" ht="15" customHeight="1">
      <c r="A22" s="200" t="s">
        <v>222</v>
      </c>
      <c r="B22" s="201" t="s">
        <v>223</v>
      </c>
      <c r="C22" s="196" t="s">
        <v>60</v>
      </c>
      <c r="D22" s="203">
        <v>-67009555.93</v>
      </c>
      <c r="E22" s="204">
        <v>-570741852.94</v>
      </c>
      <c r="F22" s="199">
        <f t="shared" si="0"/>
        <v>-637751408.87</v>
      </c>
      <c r="G22" s="258">
        <v>-55545902.51</v>
      </c>
      <c r="H22" s="259">
        <v>-558849954.53</v>
      </c>
      <c r="I22" s="257">
        <f t="shared" si="1"/>
        <v>-614395857.04</v>
      </c>
      <c r="J22" s="189"/>
    </row>
    <row r="23" spans="1:10" s="184" customFormat="1" ht="15.75" customHeight="1">
      <c r="A23" s="200" t="s">
        <v>224</v>
      </c>
      <c r="B23" s="201" t="s">
        <v>392</v>
      </c>
      <c r="C23" s="202" t="s">
        <v>116</v>
      </c>
      <c r="D23" s="203">
        <f>SUM(D24:D29)</f>
        <v>-5975199.72</v>
      </c>
      <c r="E23" s="204">
        <f>SUM(E24:E29)</f>
        <v>-93583717.53999999</v>
      </c>
      <c r="F23" s="199">
        <f t="shared" si="0"/>
        <v>-99558917.25999999</v>
      </c>
      <c r="G23" s="258">
        <f>G24+G25+G26+G27+G28+G29</f>
        <v>-13949948.53</v>
      </c>
      <c r="H23" s="259">
        <f>H24+H25+H26+H27+H28+H29</f>
        <v>-30779577.060000002</v>
      </c>
      <c r="I23" s="257">
        <f t="shared" si="1"/>
        <v>-44729525.59</v>
      </c>
      <c r="J23" s="189"/>
    </row>
    <row r="24" spans="1:10" s="184" customFormat="1" ht="24">
      <c r="A24" s="205" t="s">
        <v>9</v>
      </c>
      <c r="B24" s="206" t="s">
        <v>225</v>
      </c>
      <c r="C24" s="196" t="s">
        <v>119</v>
      </c>
      <c r="D24" s="207"/>
      <c r="E24" s="208">
        <v>-655749.93</v>
      </c>
      <c r="F24" s="199">
        <f t="shared" si="0"/>
        <v>-655749.93</v>
      </c>
      <c r="G24" s="260"/>
      <c r="H24" s="261">
        <v>-795600.54</v>
      </c>
      <c r="I24" s="257">
        <f t="shared" si="1"/>
        <v>-795600.54</v>
      </c>
      <c r="J24" s="189"/>
    </row>
    <row r="25" spans="1:10" s="184" customFormat="1" ht="15" customHeight="1">
      <c r="A25" s="205" t="s">
        <v>11</v>
      </c>
      <c r="B25" s="206" t="s">
        <v>226</v>
      </c>
      <c r="C25" s="202" t="s">
        <v>64</v>
      </c>
      <c r="D25" s="207">
        <v>-7690.94</v>
      </c>
      <c r="E25" s="208">
        <v>-144267.19</v>
      </c>
      <c r="F25" s="199">
        <f t="shared" si="0"/>
        <v>-151958.13</v>
      </c>
      <c r="G25" s="260">
        <v>-7557.5</v>
      </c>
      <c r="H25" s="261">
        <v>-69.88</v>
      </c>
      <c r="I25" s="257">
        <f t="shared" si="1"/>
        <v>-7627.38</v>
      </c>
      <c r="J25" s="189"/>
    </row>
    <row r="26" spans="1:10" s="184" customFormat="1" ht="15" customHeight="1">
      <c r="A26" s="205" t="s">
        <v>18</v>
      </c>
      <c r="B26" s="206" t="s">
        <v>227</v>
      </c>
      <c r="C26" s="196" t="s">
        <v>69</v>
      </c>
      <c r="D26" s="207">
        <v>-823122.14</v>
      </c>
      <c r="E26" s="208">
        <v>-81070110.21</v>
      </c>
      <c r="F26" s="199">
        <f t="shared" si="0"/>
        <v>-81893232.35</v>
      </c>
      <c r="G26" s="260">
        <v>-623585</v>
      </c>
      <c r="H26" s="261">
        <v>-1932229.22</v>
      </c>
      <c r="I26" s="257">
        <f t="shared" si="1"/>
        <v>-2555814.2199999997</v>
      </c>
      <c r="J26" s="189"/>
    </row>
    <row r="27" spans="1:10" s="184" customFormat="1" ht="15" customHeight="1">
      <c r="A27" s="205" t="s">
        <v>66</v>
      </c>
      <c r="B27" s="206" t="s">
        <v>228</v>
      </c>
      <c r="C27" s="202" t="s">
        <v>122</v>
      </c>
      <c r="D27" s="207"/>
      <c r="E27" s="208">
        <v>-2671811.5</v>
      </c>
      <c r="F27" s="199">
        <f t="shared" si="0"/>
        <v>-2671811.5</v>
      </c>
      <c r="G27" s="260">
        <v>-614</v>
      </c>
      <c r="H27" s="261">
        <v>-4848305</v>
      </c>
      <c r="I27" s="257">
        <f t="shared" si="1"/>
        <v>-4848919</v>
      </c>
      <c r="J27" s="189"/>
    </row>
    <row r="28" spans="1:10" s="184" customFormat="1" ht="15" customHeight="1">
      <c r="A28" s="205" t="s">
        <v>83</v>
      </c>
      <c r="B28" s="206" t="s">
        <v>229</v>
      </c>
      <c r="C28" s="196" t="s">
        <v>124</v>
      </c>
      <c r="D28" s="207">
        <v>-4851856.39</v>
      </c>
      <c r="E28" s="208">
        <v>-2451931.72</v>
      </c>
      <c r="F28" s="199">
        <f t="shared" si="0"/>
        <v>-7303788.109999999</v>
      </c>
      <c r="G28" s="260">
        <v>-12905280.34</v>
      </c>
      <c r="H28" s="261">
        <v>-6946093.43</v>
      </c>
      <c r="I28" s="257">
        <f t="shared" si="1"/>
        <v>-19851373.77</v>
      </c>
      <c r="J28" s="189"/>
    </row>
    <row r="29" spans="1:10" s="184" customFormat="1" ht="15" customHeight="1">
      <c r="A29" s="205" t="s">
        <v>85</v>
      </c>
      <c r="B29" s="206" t="s">
        <v>230</v>
      </c>
      <c r="C29" s="202" t="s">
        <v>126</v>
      </c>
      <c r="D29" s="207">
        <v>-292530.25</v>
      </c>
      <c r="E29" s="208">
        <v>-6589846.99</v>
      </c>
      <c r="F29" s="199">
        <f t="shared" si="0"/>
        <v>-6882377.24</v>
      </c>
      <c r="G29" s="260">
        <v>-412911.69</v>
      </c>
      <c r="H29" s="261">
        <v>-16257278.99</v>
      </c>
      <c r="I29" s="257">
        <f t="shared" si="1"/>
        <v>-16670190.68</v>
      </c>
      <c r="J29" s="189"/>
    </row>
    <row r="30" spans="1:10" s="184" customFormat="1" ht="15" customHeight="1">
      <c r="A30" s="200" t="s">
        <v>231</v>
      </c>
      <c r="B30" s="201" t="s">
        <v>232</v>
      </c>
      <c r="C30" s="196" t="s">
        <v>128</v>
      </c>
      <c r="D30" s="203">
        <v>-265787.71</v>
      </c>
      <c r="E30" s="204">
        <v>-52166327.26</v>
      </c>
      <c r="F30" s="199">
        <f t="shared" si="0"/>
        <v>-52432114.97</v>
      </c>
      <c r="G30" s="258">
        <v>-3624546</v>
      </c>
      <c r="H30" s="259">
        <v>-39196963.6</v>
      </c>
      <c r="I30" s="257">
        <f t="shared" si="1"/>
        <v>-42821509.6</v>
      </c>
      <c r="J30" s="189"/>
    </row>
    <row r="31" spans="1:10" s="184" customFormat="1" ht="15" customHeight="1">
      <c r="A31" s="200" t="s">
        <v>233</v>
      </c>
      <c r="B31" s="201" t="s">
        <v>234</v>
      </c>
      <c r="C31" s="202" t="s">
        <v>129</v>
      </c>
      <c r="D31" s="203">
        <v>-26159.12</v>
      </c>
      <c r="E31" s="204">
        <v>-120943124.49</v>
      </c>
      <c r="F31" s="199">
        <f t="shared" si="0"/>
        <v>-120969283.61</v>
      </c>
      <c r="G31" s="258">
        <v>-66500.73</v>
      </c>
      <c r="H31" s="259">
        <v>-117868052.97</v>
      </c>
      <c r="I31" s="257">
        <f t="shared" si="1"/>
        <v>-117934553.7</v>
      </c>
      <c r="J31" s="189"/>
    </row>
    <row r="32" spans="1:10" s="184" customFormat="1" ht="15" customHeight="1">
      <c r="A32" s="200" t="s">
        <v>235</v>
      </c>
      <c r="B32" s="201" t="s">
        <v>236</v>
      </c>
      <c r="C32" s="196" t="s">
        <v>130</v>
      </c>
      <c r="D32" s="203">
        <f>D6+D7+D15+D16+D17+D18+D19+D20+D21+D22+D23+D30+D31</f>
        <v>8729717.239999956</v>
      </c>
      <c r="E32" s="203">
        <f>E6+E7+E15+E16+E17+E18+E19+E20+E21+E22+E23+E30+E31</f>
        <v>102264568.77</v>
      </c>
      <c r="F32" s="199">
        <f t="shared" si="0"/>
        <v>110994286.00999995</v>
      </c>
      <c r="G32" s="203">
        <f>G6+G7+G15+G16+G17+G18+G19+G20+G21+G22+G23+G30+G31</f>
        <v>4407748.980000032</v>
      </c>
      <c r="H32" s="204">
        <f>H6+H7+H15+H16+H17+H18+H19+H20+H21+H22+H23+H30+H31</f>
        <v>68048594.9599998</v>
      </c>
      <c r="I32" s="257">
        <f t="shared" si="1"/>
        <v>72456343.93999983</v>
      </c>
      <c r="J32" s="189"/>
    </row>
    <row r="33" spans="1:10" s="184" customFormat="1" ht="15" customHeight="1">
      <c r="A33" s="211" t="s">
        <v>237</v>
      </c>
      <c r="B33" s="212" t="s">
        <v>238</v>
      </c>
      <c r="C33" s="213" t="s">
        <v>132</v>
      </c>
      <c r="D33" s="214">
        <v>-1581125.36</v>
      </c>
      <c r="E33" s="215">
        <v>-18837380.11</v>
      </c>
      <c r="F33" s="216">
        <f t="shared" si="0"/>
        <v>-20418505.47</v>
      </c>
      <c r="G33" s="262">
        <v>-490768</v>
      </c>
      <c r="H33" s="263">
        <v>-14905278.91</v>
      </c>
      <c r="I33" s="264">
        <f t="shared" si="1"/>
        <v>-15396046.91</v>
      </c>
      <c r="J33" s="189"/>
    </row>
    <row r="34" spans="1:10" s="184" customFormat="1" ht="15" customHeight="1">
      <c r="A34" s="217" t="s">
        <v>239</v>
      </c>
      <c r="B34" s="218" t="s">
        <v>241</v>
      </c>
      <c r="C34" s="219" t="s">
        <v>134</v>
      </c>
      <c r="D34" s="402">
        <f>D32+D33</f>
        <v>7148591.879999955</v>
      </c>
      <c r="E34" s="220">
        <f>E32+E33</f>
        <v>83427188.66</v>
      </c>
      <c r="F34" s="222">
        <f t="shared" si="0"/>
        <v>90575780.53999995</v>
      </c>
      <c r="G34" s="220">
        <f>G32+G33</f>
        <v>3916980.980000032</v>
      </c>
      <c r="H34" s="406">
        <f>H32+H33</f>
        <v>53143316.0499998</v>
      </c>
      <c r="I34" s="407">
        <f t="shared" si="1"/>
        <v>57060297.02999984</v>
      </c>
      <c r="J34" s="189"/>
    </row>
    <row r="35" spans="1:10" s="184" customFormat="1" ht="12">
      <c r="A35" s="223"/>
      <c r="B35" s="224" t="s">
        <v>420</v>
      </c>
      <c r="C35" s="223"/>
      <c r="D35" s="225"/>
      <c r="E35" s="226"/>
      <c r="F35" s="265"/>
      <c r="G35" s="266"/>
      <c r="H35" s="267"/>
      <c r="I35" s="268"/>
      <c r="J35" s="228"/>
    </row>
    <row r="36" spans="1:10" s="184" customFormat="1" ht="12">
      <c r="A36" s="229"/>
      <c r="B36" s="230" t="s">
        <v>415</v>
      </c>
      <c r="C36" s="231" t="s">
        <v>135</v>
      </c>
      <c r="D36" s="269">
        <f>D34-D37</f>
        <v>6862338.879999955</v>
      </c>
      <c r="E36" s="269">
        <f>E34-E37</f>
        <v>81119793.97999999</v>
      </c>
      <c r="F36" s="270">
        <f>D36+E36</f>
        <v>87982132.85999994</v>
      </c>
      <c r="G36" s="271">
        <v>3593161.98</v>
      </c>
      <c r="H36" s="269">
        <v>50659044.94</v>
      </c>
      <c r="I36" s="270">
        <f t="shared" si="1"/>
        <v>54252206.919999994</v>
      </c>
      <c r="J36" s="228"/>
    </row>
    <row r="37" spans="1:10" s="184" customFormat="1" ht="12">
      <c r="A37" s="235"/>
      <c r="B37" s="236" t="s">
        <v>416</v>
      </c>
      <c r="C37" s="237" t="s">
        <v>136</v>
      </c>
      <c r="D37" s="238">
        <v>286253</v>
      </c>
      <c r="E37" s="239">
        <v>2307394.68</v>
      </c>
      <c r="F37" s="272">
        <f>D37+E37</f>
        <v>2593647.68</v>
      </c>
      <c r="G37" s="238">
        <v>323819</v>
      </c>
      <c r="H37" s="239">
        <v>2484269.94</v>
      </c>
      <c r="I37" s="272">
        <f t="shared" si="1"/>
        <v>2808088.94</v>
      </c>
      <c r="J37" s="228"/>
    </row>
    <row r="38" spans="1:10" s="184" customFormat="1" ht="12">
      <c r="A38" s="235"/>
      <c r="B38" s="236" t="s">
        <v>417</v>
      </c>
      <c r="C38" s="237" t="s">
        <v>137</v>
      </c>
      <c r="D38" s="236"/>
      <c r="E38" s="243"/>
      <c r="F38" s="244"/>
      <c r="G38" s="238"/>
      <c r="H38" s="239"/>
      <c r="I38" s="272"/>
      <c r="J38" s="228"/>
    </row>
    <row r="39" spans="1:10" s="184" customFormat="1" ht="12">
      <c r="A39" s="245"/>
      <c r="B39" s="246" t="s">
        <v>418</v>
      </c>
      <c r="C39" s="247" t="s">
        <v>139</v>
      </c>
      <c r="D39" s="246"/>
      <c r="E39" s="249"/>
      <c r="F39" s="250"/>
      <c r="G39" s="273"/>
      <c r="H39" s="274"/>
      <c r="I39" s="275"/>
      <c r="J39" s="228"/>
    </row>
    <row r="40" spans="1:9" s="184" customFormat="1" ht="12">
      <c r="A40" s="251"/>
      <c r="B40" s="251"/>
      <c r="C40" s="251"/>
      <c r="D40" s="251"/>
      <c r="E40" s="251"/>
      <c r="F40" s="251"/>
      <c r="G40" s="251"/>
      <c r="H40" s="251"/>
      <c r="I40" s="251"/>
    </row>
    <row r="41" s="184" customFormat="1" ht="12">
      <c r="B41" s="184" t="s">
        <v>419</v>
      </c>
    </row>
    <row r="42" s="184" customFormat="1" ht="12"/>
  </sheetData>
  <mergeCells count="7">
    <mergeCell ref="A4:A5"/>
    <mergeCell ref="B4:B5"/>
    <mergeCell ref="D3:I3"/>
    <mergeCell ref="B1:G1"/>
    <mergeCell ref="C4:C5"/>
    <mergeCell ref="D4:F4"/>
    <mergeCell ref="G4:I4"/>
  </mergeCells>
  <printOptions/>
  <pageMargins left="0.44" right="0.3" top="1" bottom="1" header="0.5" footer="0.5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28">
      <selection activeCell="D32" sqref="D32:I54"/>
    </sheetView>
  </sheetViews>
  <sheetFormatPr defaultColWidth="9.140625" defaultRowHeight="12.75"/>
  <cols>
    <col min="1" max="1" width="7.8515625" style="61" customWidth="1"/>
    <col min="2" max="2" width="83.00390625" style="62" customWidth="1"/>
    <col min="3" max="3" width="10.7109375" style="62" customWidth="1"/>
    <col min="4" max="5" width="17.7109375" style="58" customWidth="1"/>
    <col min="6" max="16384" width="9.140625" style="58" customWidth="1"/>
  </cols>
  <sheetData>
    <row r="1" spans="1:6" s="278" customFormat="1" ht="16.5" customHeight="1">
      <c r="A1" s="276"/>
      <c r="B1" s="503" t="s">
        <v>428</v>
      </c>
      <c r="C1" s="503"/>
      <c r="D1" s="503"/>
      <c r="E1" s="276"/>
      <c r="F1" s="277"/>
    </row>
    <row r="2" spans="1:6" s="278" customFormat="1" ht="15.75" customHeight="1">
      <c r="A2" s="276"/>
      <c r="B2" s="279" t="s">
        <v>429</v>
      </c>
      <c r="C2" s="280" t="s">
        <v>437</v>
      </c>
      <c r="D2" s="276" t="s">
        <v>358</v>
      </c>
      <c r="E2" s="280" t="s">
        <v>472</v>
      </c>
      <c r="F2" s="277"/>
    </row>
    <row r="3" spans="1:5" s="281" customFormat="1" ht="15" customHeight="1">
      <c r="A3" s="508" t="s">
        <v>471</v>
      </c>
      <c r="B3" s="509"/>
      <c r="C3" s="509"/>
      <c r="D3" s="509"/>
      <c r="E3" s="509"/>
    </row>
    <row r="4" spans="1:6" s="281" customFormat="1" ht="50.25" customHeight="1">
      <c r="A4" s="282" t="s">
        <v>0</v>
      </c>
      <c r="B4" s="283" t="s">
        <v>1</v>
      </c>
      <c r="C4" s="283" t="s">
        <v>194</v>
      </c>
      <c r="D4" s="284" t="s">
        <v>314</v>
      </c>
      <c r="E4" s="284" t="s">
        <v>242</v>
      </c>
      <c r="F4" s="285"/>
    </row>
    <row r="5" spans="1:6" s="281" customFormat="1" ht="15" customHeight="1">
      <c r="A5" s="286" t="s">
        <v>22</v>
      </c>
      <c r="B5" s="287" t="s">
        <v>397</v>
      </c>
      <c r="C5" s="288" t="s">
        <v>140</v>
      </c>
      <c r="D5" s="289">
        <f>D6+D17+D35</f>
        <v>164072406</v>
      </c>
      <c r="E5" s="289">
        <f>E6+E17+E35</f>
        <v>50603313</v>
      </c>
      <c r="F5" s="285"/>
    </row>
    <row r="6" spans="1:6" s="281" customFormat="1" ht="15" customHeight="1">
      <c r="A6" s="290">
        <v>1</v>
      </c>
      <c r="B6" s="291" t="s">
        <v>399</v>
      </c>
      <c r="C6" s="292" t="s">
        <v>141</v>
      </c>
      <c r="D6" s="293">
        <f>D7+D8</f>
        <v>238675685</v>
      </c>
      <c r="E6" s="293">
        <f>E7+E8</f>
        <v>27091195</v>
      </c>
      <c r="F6" s="285"/>
    </row>
    <row r="7" spans="1:6" s="281" customFormat="1" ht="15" customHeight="1">
      <c r="A7" s="294" t="s">
        <v>38</v>
      </c>
      <c r="B7" s="295" t="s">
        <v>243</v>
      </c>
      <c r="C7" s="296" t="s">
        <v>143</v>
      </c>
      <c r="D7" s="297">
        <v>110994286</v>
      </c>
      <c r="E7" s="297">
        <v>72456344</v>
      </c>
      <c r="F7" s="285"/>
    </row>
    <row r="8" spans="1:6" s="281" customFormat="1" ht="15" customHeight="1">
      <c r="A8" s="298" t="s">
        <v>40</v>
      </c>
      <c r="B8" s="299" t="s">
        <v>396</v>
      </c>
      <c r="C8" s="300" t="s">
        <v>144</v>
      </c>
      <c r="D8" s="297">
        <f>SUM(D9:D16)</f>
        <v>127681399</v>
      </c>
      <c r="E8" s="297">
        <f>SUM(E9:E16)</f>
        <v>-45365149</v>
      </c>
      <c r="F8" s="285"/>
    </row>
    <row r="9" spans="1:6" s="281" customFormat="1" ht="15" customHeight="1">
      <c r="A9" s="301" t="s">
        <v>244</v>
      </c>
      <c r="B9" s="302" t="s">
        <v>245</v>
      </c>
      <c r="C9" s="296" t="s">
        <v>190</v>
      </c>
      <c r="D9" s="297">
        <v>52347642</v>
      </c>
      <c r="E9" s="297">
        <v>48700180</v>
      </c>
      <c r="F9" s="285"/>
    </row>
    <row r="10" spans="1:6" s="281" customFormat="1" ht="15" customHeight="1">
      <c r="A10" s="294" t="s">
        <v>246</v>
      </c>
      <c r="B10" s="302" t="s">
        <v>247</v>
      </c>
      <c r="C10" s="300" t="s">
        <v>145</v>
      </c>
      <c r="D10" s="297">
        <v>4380577</v>
      </c>
      <c r="E10" s="297">
        <v>3519358</v>
      </c>
      <c r="F10" s="285"/>
    </row>
    <row r="11" spans="1:6" s="281" customFormat="1" ht="15" customHeight="1">
      <c r="A11" s="298" t="s">
        <v>248</v>
      </c>
      <c r="B11" s="303" t="s">
        <v>249</v>
      </c>
      <c r="C11" s="296" t="s">
        <v>146</v>
      </c>
      <c r="D11" s="297">
        <v>61605067</v>
      </c>
      <c r="E11" s="297">
        <v>-80264331</v>
      </c>
      <c r="F11" s="285"/>
    </row>
    <row r="12" spans="1:6" s="281" customFormat="1" ht="15" customHeight="1">
      <c r="A12" s="294" t="s">
        <v>250</v>
      </c>
      <c r="B12" s="302" t="s">
        <v>251</v>
      </c>
      <c r="C12" s="300" t="s">
        <v>147</v>
      </c>
      <c r="D12" s="297"/>
      <c r="E12" s="297">
        <v>88898</v>
      </c>
      <c r="F12" s="285"/>
    </row>
    <row r="13" spans="1:6" s="281" customFormat="1" ht="15" customHeight="1">
      <c r="A13" s="298" t="s">
        <v>252</v>
      </c>
      <c r="B13" s="302" t="s">
        <v>205</v>
      </c>
      <c r="C13" s="296" t="s">
        <v>149</v>
      </c>
      <c r="D13" s="297"/>
      <c r="E13" s="297">
        <v>3714924</v>
      </c>
      <c r="F13" s="285"/>
    </row>
    <row r="14" spans="1:6" s="281" customFormat="1" ht="15" customHeight="1">
      <c r="A14" s="298" t="s">
        <v>253</v>
      </c>
      <c r="B14" s="304" t="s">
        <v>254</v>
      </c>
      <c r="C14" s="300" t="s">
        <v>151</v>
      </c>
      <c r="D14" s="297"/>
      <c r="E14" s="297">
        <v>679</v>
      </c>
      <c r="F14" s="285"/>
    </row>
    <row r="15" spans="1:6" s="281" customFormat="1" ht="15" customHeight="1">
      <c r="A15" s="298" t="s">
        <v>255</v>
      </c>
      <c r="B15" s="305" t="s">
        <v>256</v>
      </c>
      <c r="C15" s="296" t="s">
        <v>153</v>
      </c>
      <c r="D15" s="297"/>
      <c r="E15" s="297"/>
      <c r="F15" s="285"/>
    </row>
    <row r="16" spans="1:6" s="281" customFormat="1" ht="15" customHeight="1">
      <c r="A16" s="298" t="s">
        <v>257</v>
      </c>
      <c r="B16" s="306" t="s">
        <v>258</v>
      </c>
      <c r="C16" s="300" t="s">
        <v>155</v>
      </c>
      <c r="D16" s="297">
        <v>9348113</v>
      </c>
      <c r="E16" s="297">
        <v>-21124857</v>
      </c>
      <c r="F16" s="285"/>
    </row>
    <row r="17" spans="1:6" s="281" customFormat="1" ht="15" customHeight="1">
      <c r="A17" s="307">
        <v>2</v>
      </c>
      <c r="B17" s="308" t="s">
        <v>398</v>
      </c>
      <c r="C17" s="296" t="s">
        <v>157</v>
      </c>
      <c r="D17" s="309">
        <f>SUM(D18:D34)</f>
        <v>-56438120</v>
      </c>
      <c r="E17" s="309">
        <f>SUM(E18:E34)</f>
        <v>60529985</v>
      </c>
      <c r="F17" s="285"/>
    </row>
    <row r="18" spans="1:6" s="281" customFormat="1" ht="15" customHeight="1">
      <c r="A18" s="310" t="s">
        <v>45</v>
      </c>
      <c r="B18" s="311" t="s">
        <v>259</v>
      </c>
      <c r="C18" s="300" t="s">
        <v>159</v>
      </c>
      <c r="D18" s="297">
        <v>-90320675</v>
      </c>
      <c r="E18" s="297">
        <v>-22202607</v>
      </c>
      <c r="F18" s="285"/>
    </row>
    <row r="19" spans="1:6" s="281" customFormat="1" ht="15" customHeight="1">
      <c r="A19" s="310" t="s">
        <v>48</v>
      </c>
      <c r="B19" s="311" t="s">
        <v>260</v>
      </c>
      <c r="C19" s="296" t="s">
        <v>161</v>
      </c>
      <c r="D19" s="297">
        <v>-1877699</v>
      </c>
      <c r="E19" s="297">
        <v>-122121424</v>
      </c>
      <c r="F19" s="285"/>
    </row>
    <row r="20" spans="1:6" s="281" customFormat="1" ht="15" customHeight="1">
      <c r="A20" s="310" t="s">
        <v>50</v>
      </c>
      <c r="B20" s="311" t="s">
        <v>261</v>
      </c>
      <c r="C20" s="300" t="s">
        <v>163</v>
      </c>
      <c r="D20" s="297">
        <v>-259224292</v>
      </c>
      <c r="E20" s="297">
        <v>47782442</v>
      </c>
      <c r="F20" s="285"/>
    </row>
    <row r="21" spans="1:6" s="281" customFormat="1" ht="15" customHeight="1">
      <c r="A21" s="310" t="s">
        <v>53</v>
      </c>
      <c r="B21" s="311" t="s">
        <v>262</v>
      </c>
      <c r="C21" s="296" t="s">
        <v>164</v>
      </c>
      <c r="D21" s="297"/>
      <c r="E21" s="297"/>
      <c r="F21" s="285"/>
    </row>
    <row r="22" spans="1:6" s="281" customFormat="1" ht="15" customHeight="1">
      <c r="A22" s="310" t="s">
        <v>263</v>
      </c>
      <c r="B22" s="311" t="s">
        <v>264</v>
      </c>
      <c r="C22" s="300" t="s">
        <v>165</v>
      </c>
      <c r="D22" s="297">
        <v>-5657664</v>
      </c>
      <c r="E22" s="297">
        <v>-174648</v>
      </c>
      <c r="F22" s="285"/>
    </row>
    <row r="23" spans="1:6" s="281" customFormat="1" ht="15" customHeight="1">
      <c r="A23" s="310" t="s">
        <v>265</v>
      </c>
      <c r="B23" s="311" t="s">
        <v>266</v>
      </c>
      <c r="C23" s="296" t="s">
        <v>167</v>
      </c>
      <c r="D23" s="297">
        <v>11425453</v>
      </c>
      <c r="E23" s="297">
        <v>-340751913</v>
      </c>
      <c r="F23" s="285"/>
    </row>
    <row r="24" spans="1:6" s="281" customFormat="1" ht="15" customHeight="1">
      <c r="A24" s="310" t="s">
        <v>267</v>
      </c>
      <c r="B24" s="311" t="s">
        <v>268</v>
      </c>
      <c r="C24" s="300" t="s">
        <v>168</v>
      </c>
      <c r="D24" s="297">
        <v>-16589506</v>
      </c>
      <c r="E24" s="297">
        <v>2372407</v>
      </c>
      <c r="F24" s="285"/>
    </row>
    <row r="25" spans="1:6" s="281" customFormat="1" ht="15" customHeight="1">
      <c r="A25" s="310" t="s">
        <v>269</v>
      </c>
      <c r="B25" s="311" t="s">
        <v>270</v>
      </c>
      <c r="C25" s="296" t="s">
        <v>169</v>
      </c>
      <c r="D25" s="297">
        <v>-393509589</v>
      </c>
      <c r="E25" s="297">
        <v>-175382685</v>
      </c>
      <c r="F25" s="285"/>
    </row>
    <row r="26" spans="1:6" s="281" customFormat="1" ht="15" customHeight="1">
      <c r="A26" s="310" t="s">
        <v>271</v>
      </c>
      <c r="B26" s="311" t="s">
        <v>272</v>
      </c>
      <c r="C26" s="300" t="s">
        <v>171</v>
      </c>
      <c r="D26" s="297">
        <v>23562084</v>
      </c>
      <c r="E26" s="297">
        <v>-9707833</v>
      </c>
      <c r="F26" s="285"/>
    </row>
    <row r="27" spans="1:6" s="281" customFormat="1" ht="15" customHeight="1">
      <c r="A27" s="310" t="s">
        <v>273</v>
      </c>
      <c r="B27" s="311" t="s">
        <v>274</v>
      </c>
      <c r="C27" s="296" t="s">
        <v>173</v>
      </c>
      <c r="D27" s="297">
        <v>-8113261</v>
      </c>
      <c r="E27" s="297">
        <v>-13788867</v>
      </c>
      <c r="F27" s="285"/>
    </row>
    <row r="28" spans="1:6" s="281" customFormat="1" ht="15" customHeight="1">
      <c r="A28" s="310" t="s">
        <v>275</v>
      </c>
      <c r="B28" s="312" t="s">
        <v>276</v>
      </c>
      <c r="C28" s="300" t="s">
        <v>174</v>
      </c>
      <c r="D28" s="297">
        <v>428959992</v>
      </c>
      <c r="E28" s="297">
        <v>732194787</v>
      </c>
      <c r="F28" s="285"/>
    </row>
    <row r="29" spans="1:6" s="281" customFormat="1" ht="15" customHeight="1">
      <c r="A29" s="310" t="s">
        <v>277</v>
      </c>
      <c r="B29" s="312" t="s">
        <v>278</v>
      </c>
      <c r="C29" s="296" t="s">
        <v>175</v>
      </c>
      <c r="D29" s="313">
        <v>5657664</v>
      </c>
      <c r="E29" s="313">
        <v>174648</v>
      </c>
      <c r="F29" s="285"/>
    </row>
    <row r="30" spans="1:6" s="281" customFormat="1" ht="15" customHeight="1">
      <c r="A30" s="310" t="s">
        <v>279</v>
      </c>
      <c r="B30" s="314" t="s">
        <v>280</v>
      </c>
      <c r="C30" s="300" t="s">
        <v>176</v>
      </c>
      <c r="D30" s="313">
        <v>126584763</v>
      </c>
      <c r="E30" s="313">
        <v>-12761434</v>
      </c>
      <c r="F30" s="285"/>
    </row>
    <row r="31" spans="1:6" s="281" customFormat="1" ht="15" customHeight="1">
      <c r="A31" s="310" t="s">
        <v>281</v>
      </c>
      <c r="B31" s="312" t="s">
        <v>282</v>
      </c>
      <c r="C31" s="296" t="s">
        <v>178</v>
      </c>
      <c r="D31" s="313"/>
      <c r="E31" s="313"/>
      <c r="F31" s="285"/>
    </row>
    <row r="32" spans="1:6" s="281" customFormat="1" ht="15" customHeight="1">
      <c r="A32" s="310" t="s">
        <v>283</v>
      </c>
      <c r="B32" s="312" t="s">
        <v>284</v>
      </c>
      <c r="C32" s="300" t="s">
        <v>179</v>
      </c>
      <c r="D32" s="313">
        <v>45106342</v>
      </c>
      <c r="E32" s="313">
        <v>-93919149</v>
      </c>
      <c r="F32" s="285"/>
    </row>
    <row r="33" spans="1:6" s="278" customFormat="1" ht="15" customHeight="1">
      <c r="A33" s="310" t="s">
        <v>285</v>
      </c>
      <c r="B33" s="312" t="s">
        <v>286</v>
      </c>
      <c r="C33" s="296" t="s">
        <v>180</v>
      </c>
      <c r="D33" s="297">
        <v>85183145</v>
      </c>
      <c r="E33" s="297">
        <v>72471884</v>
      </c>
      <c r="F33" s="285"/>
    </row>
    <row r="34" spans="1:6" s="281" customFormat="1" ht="15" customHeight="1">
      <c r="A34" s="310" t="s">
        <v>287</v>
      </c>
      <c r="B34" s="312" t="s">
        <v>288</v>
      </c>
      <c r="C34" s="300" t="s">
        <v>181</v>
      </c>
      <c r="D34" s="297">
        <v>-7624877</v>
      </c>
      <c r="E34" s="297">
        <v>-3655623</v>
      </c>
      <c r="F34" s="285"/>
    </row>
    <row r="35" spans="1:6" s="281" customFormat="1" ht="15" customHeight="1">
      <c r="A35" s="315">
        <v>3</v>
      </c>
      <c r="B35" s="316" t="s">
        <v>289</v>
      </c>
      <c r="C35" s="317" t="s">
        <v>182</v>
      </c>
      <c r="D35" s="318">
        <v>-18165159</v>
      </c>
      <c r="E35" s="318">
        <v>-37017867</v>
      </c>
      <c r="F35" s="285"/>
    </row>
    <row r="36" spans="1:6" s="281" customFormat="1" ht="15" customHeight="1">
      <c r="A36" s="319" t="s">
        <v>25</v>
      </c>
      <c r="B36" s="320" t="s">
        <v>400</v>
      </c>
      <c r="C36" s="321" t="s">
        <v>184</v>
      </c>
      <c r="D36" s="289">
        <f>SUM(D37:D52)</f>
        <v>-131670820</v>
      </c>
      <c r="E36" s="289">
        <f>SUM(E37:E52)</f>
        <v>4712703</v>
      </c>
      <c r="F36" s="285"/>
    </row>
    <row r="37" spans="1:6" s="281" customFormat="1" ht="15" customHeight="1">
      <c r="A37" s="322">
        <v>1</v>
      </c>
      <c r="B37" s="323" t="s">
        <v>290</v>
      </c>
      <c r="C37" s="324" t="s">
        <v>185</v>
      </c>
      <c r="D37" s="293">
        <v>9929427</v>
      </c>
      <c r="E37" s="293">
        <v>5584717</v>
      </c>
      <c r="F37" s="277"/>
    </row>
    <row r="38" spans="1:6" s="281" customFormat="1" ht="15" customHeight="1">
      <c r="A38" s="325">
        <v>2</v>
      </c>
      <c r="B38" s="314" t="s">
        <v>291</v>
      </c>
      <c r="C38" s="300" t="s">
        <v>186</v>
      </c>
      <c r="D38" s="309">
        <v>-98346669</v>
      </c>
      <c r="E38" s="309">
        <v>-37682054</v>
      </c>
      <c r="F38" s="285"/>
    </row>
    <row r="39" spans="1:6" s="281" customFormat="1" ht="15" customHeight="1">
      <c r="A39" s="325">
        <v>3</v>
      </c>
      <c r="B39" s="314" t="s">
        <v>292</v>
      </c>
      <c r="C39" s="296" t="s">
        <v>187</v>
      </c>
      <c r="D39" s="297"/>
      <c r="E39" s="297"/>
      <c r="F39" s="285"/>
    </row>
    <row r="40" spans="1:6" s="281" customFormat="1" ht="15" customHeight="1">
      <c r="A40" s="325">
        <v>4</v>
      </c>
      <c r="B40" s="314" t="s">
        <v>293</v>
      </c>
      <c r="C40" s="300" t="s">
        <v>191</v>
      </c>
      <c r="D40" s="297">
        <v>-2327871</v>
      </c>
      <c r="E40" s="297">
        <v>-912084</v>
      </c>
      <c r="F40" s="285"/>
    </row>
    <row r="41" spans="1:6" s="281" customFormat="1" ht="15" customHeight="1">
      <c r="A41" s="325">
        <v>5</v>
      </c>
      <c r="B41" s="303" t="s">
        <v>294</v>
      </c>
      <c r="C41" s="296" t="s">
        <v>192</v>
      </c>
      <c r="D41" s="297">
        <v>104861</v>
      </c>
      <c r="E41" s="297"/>
      <c r="F41" s="285"/>
    </row>
    <row r="42" spans="1:6" s="281" customFormat="1" ht="15" customHeight="1">
      <c r="A42" s="325">
        <v>6</v>
      </c>
      <c r="B42" s="303" t="s">
        <v>295</v>
      </c>
      <c r="C42" s="300" t="s">
        <v>193</v>
      </c>
      <c r="D42" s="297">
        <v>-41757083</v>
      </c>
      <c r="E42" s="297">
        <v>-16637850</v>
      </c>
      <c r="F42" s="285"/>
    </row>
    <row r="43" spans="1:6" s="281" customFormat="1" ht="15" customHeight="1">
      <c r="A43" s="325">
        <v>7</v>
      </c>
      <c r="B43" s="303" t="s">
        <v>296</v>
      </c>
      <c r="C43" s="296" t="s">
        <v>315</v>
      </c>
      <c r="D43" s="297">
        <v>33981</v>
      </c>
      <c r="E43" s="297">
        <v>317077</v>
      </c>
      <c r="F43" s="285"/>
    </row>
    <row r="44" spans="1:6" s="281" customFormat="1" ht="15" customHeight="1">
      <c r="A44" s="325">
        <v>8</v>
      </c>
      <c r="B44" s="303" t="s">
        <v>297</v>
      </c>
      <c r="C44" s="300" t="s">
        <v>316</v>
      </c>
      <c r="D44" s="297"/>
      <c r="E44" s="297"/>
      <c r="F44" s="285"/>
    </row>
    <row r="45" spans="1:6" s="281" customFormat="1" ht="24">
      <c r="A45" s="325">
        <v>9</v>
      </c>
      <c r="B45" s="326" t="s">
        <v>298</v>
      </c>
      <c r="C45" s="296" t="s">
        <v>317</v>
      </c>
      <c r="D45" s="297">
        <v>-15000000</v>
      </c>
      <c r="E45" s="297"/>
      <c r="F45" s="285"/>
    </row>
    <row r="46" spans="1:6" s="281" customFormat="1" ht="15" customHeight="1">
      <c r="A46" s="325">
        <v>10</v>
      </c>
      <c r="B46" s="303" t="s">
        <v>299</v>
      </c>
      <c r="C46" s="300" t="s">
        <v>318</v>
      </c>
      <c r="D46" s="297">
        <v>20631732</v>
      </c>
      <c r="E46" s="297">
        <v>70034697</v>
      </c>
      <c r="F46" s="285"/>
    </row>
    <row r="47" spans="1:6" s="281" customFormat="1" ht="15" customHeight="1">
      <c r="A47" s="325">
        <v>11</v>
      </c>
      <c r="B47" s="303" t="s">
        <v>300</v>
      </c>
      <c r="C47" s="296" t="s">
        <v>319</v>
      </c>
      <c r="D47" s="297">
        <v>-12213555</v>
      </c>
      <c r="E47" s="297">
        <v>-11151639</v>
      </c>
      <c r="F47" s="285"/>
    </row>
    <row r="48" spans="1:6" s="278" customFormat="1" ht="15" customHeight="1">
      <c r="A48" s="325">
        <v>12</v>
      </c>
      <c r="B48" s="327" t="s">
        <v>301</v>
      </c>
      <c r="C48" s="300" t="s">
        <v>320</v>
      </c>
      <c r="D48" s="297">
        <v>1452034</v>
      </c>
      <c r="E48" s="297">
        <v>-8060202</v>
      </c>
      <c r="F48" s="285"/>
    </row>
    <row r="49" spans="1:6" s="281" customFormat="1" ht="15" customHeight="1">
      <c r="A49" s="325">
        <v>13</v>
      </c>
      <c r="B49" s="328" t="s">
        <v>302</v>
      </c>
      <c r="C49" s="296" t="s">
        <v>321</v>
      </c>
      <c r="D49" s="297">
        <v>-836</v>
      </c>
      <c r="E49" s="297"/>
      <c r="F49" s="285"/>
    </row>
    <row r="50" spans="1:6" s="281" customFormat="1" ht="15" customHeight="1">
      <c r="A50" s="325">
        <v>14</v>
      </c>
      <c r="B50" s="327" t="s">
        <v>303</v>
      </c>
      <c r="C50" s="300" t="s">
        <v>322</v>
      </c>
      <c r="D50" s="297">
        <v>7715004</v>
      </c>
      <c r="E50" s="297">
        <v>1217560</v>
      </c>
      <c r="F50" s="285"/>
    </row>
    <row r="51" spans="1:6" s="281" customFormat="1" ht="15" customHeight="1">
      <c r="A51" s="325">
        <v>15</v>
      </c>
      <c r="B51" s="329" t="s">
        <v>304</v>
      </c>
      <c r="C51" s="296" t="s">
        <v>323</v>
      </c>
      <c r="D51" s="297">
        <v>4684045</v>
      </c>
      <c r="E51" s="297">
        <v>4947472</v>
      </c>
      <c r="F51" s="285"/>
    </row>
    <row r="52" spans="1:6" s="281" customFormat="1" ht="15" customHeight="1">
      <c r="A52" s="330">
        <v>16</v>
      </c>
      <c r="B52" s="328" t="s">
        <v>305</v>
      </c>
      <c r="C52" s="331" t="s">
        <v>324</v>
      </c>
      <c r="D52" s="318">
        <v>-6575890</v>
      </c>
      <c r="E52" s="318">
        <v>-2944991</v>
      </c>
      <c r="F52" s="277"/>
    </row>
    <row r="53" spans="1:6" s="281" customFormat="1" ht="15" customHeight="1">
      <c r="A53" s="286" t="s">
        <v>34</v>
      </c>
      <c r="B53" s="320" t="s">
        <v>393</v>
      </c>
      <c r="C53" s="288" t="s">
        <v>325</v>
      </c>
      <c r="D53" s="289">
        <f>SUM(D54:D58)</f>
        <v>-55963669</v>
      </c>
      <c r="E53" s="289">
        <f>SUM(E54:E58)</f>
        <v>-45608183</v>
      </c>
      <c r="F53" s="285"/>
    </row>
    <row r="54" spans="1:6" s="281" customFormat="1" ht="15" customHeight="1">
      <c r="A54" s="322">
        <v>1</v>
      </c>
      <c r="B54" s="332" t="s">
        <v>306</v>
      </c>
      <c r="C54" s="333" t="s">
        <v>326</v>
      </c>
      <c r="D54" s="334"/>
      <c r="E54" s="334">
        <v>59744</v>
      </c>
      <c r="F54" s="285"/>
    </row>
    <row r="55" spans="1:6" s="278" customFormat="1" ht="15" customHeight="1">
      <c r="A55" s="325">
        <v>2</v>
      </c>
      <c r="B55" s="329" t="s">
        <v>307</v>
      </c>
      <c r="C55" s="296" t="s">
        <v>327</v>
      </c>
      <c r="D55" s="297">
        <v>5470144</v>
      </c>
      <c r="E55" s="297">
        <v>19982102</v>
      </c>
      <c r="F55" s="285"/>
    </row>
    <row r="56" spans="1:6" s="278" customFormat="1" ht="15" customHeight="1">
      <c r="A56" s="322">
        <v>3</v>
      </c>
      <c r="B56" s="335" t="s">
        <v>308</v>
      </c>
      <c r="C56" s="300" t="s">
        <v>328</v>
      </c>
      <c r="D56" s="297">
        <v>-60889714</v>
      </c>
      <c r="E56" s="297">
        <v>-64587749</v>
      </c>
      <c r="F56" s="285"/>
    </row>
    <row r="57" spans="1:6" s="281" customFormat="1" ht="15" customHeight="1">
      <c r="A57" s="325">
        <v>4</v>
      </c>
      <c r="B57" s="336" t="s">
        <v>309</v>
      </c>
      <c r="C57" s="296" t="s">
        <v>329</v>
      </c>
      <c r="D57" s="297"/>
      <c r="E57" s="297">
        <v>-130386</v>
      </c>
      <c r="F57" s="285"/>
    </row>
    <row r="58" spans="1:6" s="281" customFormat="1" ht="15" customHeight="1">
      <c r="A58" s="322">
        <v>5</v>
      </c>
      <c r="B58" s="329" t="s">
        <v>310</v>
      </c>
      <c r="C58" s="300" t="s">
        <v>431</v>
      </c>
      <c r="D58" s="297">
        <v>-544099</v>
      </c>
      <c r="E58" s="318">
        <v>-931894</v>
      </c>
      <c r="F58" s="285"/>
    </row>
    <row r="59" spans="1:6" s="281" customFormat="1" ht="15" customHeight="1">
      <c r="A59" s="337"/>
      <c r="B59" s="338" t="s">
        <v>394</v>
      </c>
      <c r="C59" s="317" t="s">
        <v>432</v>
      </c>
      <c r="D59" s="339">
        <f>D5+D36+D53</f>
        <v>-23562083</v>
      </c>
      <c r="E59" s="349">
        <f>E5+E36+E53</f>
        <v>9707833</v>
      </c>
      <c r="F59" s="285"/>
    </row>
    <row r="60" spans="1:6" s="281" customFormat="1" ht="15" customHeight="1">
      <c r="A60" s="340" t="s">
        <v>70</v>
      </c>
      <c r="B60" s="341" t="s">
        <v>311</v>
      </c>
      <c r="C60" s="342" t="s">
        <v>433</v>
      </c>
      <c r="D60" s="343">
        <v>0</v>
      </c>
      <c r="E60" s="343">
        <v>0</v>
      </c>
      <c r="F60" s="277"/>
    </row>
    <row r="61" spans="1:6" s="281" customFormat="1" ht="15" customHeight="1">
      <c r="A61" s="340" t="s">
        <v>212</v>
      </c>
      <c r="B61" s="344" t="s">
        <v>395</v>
      </c>
      <c r="C61" s="345" t="s">
        <v>434</v>
      </c>
      <c r="D61" s="343">
        <f>D5+D36+D53+D60</f>
        <v>-23562083</v>
      </c>
      <c r="E61" s="343">
        <f>E5+E36+E53+E60</f>
        <v>9707833</v>
      </c>
      <c r="F61" s="277"/>
    </row>
    <row r="62" spans="1:6" s="281" customFormat="1" ht="15" customHeight="1">
      <c r="A62" s="322">
        <v>1</v>
      </c>
      <c r="B62" s="332" t="s">
        <v>312</v>
      </c>
      <c r="C62" s="333" t="s">
        <v>435</v>
      </c>
      <c r="D62" s="334">
        <v>152928085</v>
      </c>
      <c r="E62" s="334">
        <v>88487953</v>
      </c>
      <c r="F62" s="285"/>
    </row>
    <row r="63" spans="1:6" s="281" customFormat="1" ht="15" customHeight="1">
      <c r="A63" s="346">
        <v>2</v>
      </c>
      <c r="B63" s="347" t="s">
        <v>313</v>
      </c>
      <c r="C63" s="348" t="s">
        <v>436</v>
      </c>
      <c r="D63" s="349">
        <f>D61+D62</f>
        <v>129366002</v>
      </c>
      <c r="E63" s="349">
        <f>E61+E62</f>
        <v>98195786</v>
      </c>
      <c r="F63" s="285"/>
    </row>
    <row r="64" spans="1:6" s="281" customFormat="1" ht="12">
      <c r="A64" s="505"/>
      <c r="B64" s="505"/>
      <c r="C64" s="505"/>
      <c r="D64" s="505"/>
      <c r="E64" s="505"/>
      <c r="F64" s="285"/>
    </row>
    <row r="65" s="281" customFormat="1" ht="12">
      <c r="F65" s="285"/>
    </row>
    <row r="66" spans="1:3" s="281" customFormat="1" ht="12">
      <c r="A66" s="350"/>
      <c r="B66" s="351"/>
      <c r="C66" s="351"/>
    </row>
    <row r="67" spans="1:3" ht="12">
      <c r="A67" s="60"/>
      <c r="B67" s="58"/>
      <c r="C67" s="58"/>
    </row>
    <row r="69" spans="1:6" ht="12">
      <c r="A69" s="60"/>
      <c r="B69" s="63"/>
      <c r="C69" s="63"/>
      <c r="D69" s="506"/>
      <c r="E69" s="507"/>
      <c r="F69" s="59"/>
    </row>
    <row r="71" spans="2:5" ht="12">
      <c r="B71" s="63"/>
      <c r="C71" s="63"/>
      <c r="D71" s="504"/>
      <c r="E71" s="504"/>
    </row>
  </sheetData>
  <sheetProtection/>
  <mergeCells count="5">
    <mergeCell ref="B1:D1"/>
    <mergeCell ref="D71:E71"/>
    <mergeCell ref="A64:E64"/>
    <mergeCell ref="D69:E69"/>
    <mergeCell ref="A3:E3"/>
  </mergeCells>
  <printOptions/>
  <pageMargins left="0.75" right="0.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C21">
      <selection activeCell="D32" sqref="D32:I54"/>
    </sheetView>
  </sheetViews>
  <sheetFormatPr defaultColWidth="9.140625" defaultRowHeight="12.75"/>
  <cols>
    <col min="1" max="1" width="7.28125" style="70" hidden="1" customWidth="1"/>
    <col min="2" max="2" width="7.28125" style="71" hidden="1" customWidth="1"/>
    <col min="3" max="3" width="29.7109375" style="68" customWidth="1"/>
    <col min="4" max="4" width="10.140625" style="68" customWidth="1"/>
    <col min="5" max="5" width="11.8515625" style="68" customWidth="1"/>
    <col min="6" max="7" width="10.7109375" style="68" customWidth="1"/>
    <col min="8" max="8" width="14.00390625" style="68" customWidth="1"/>
    <col min="9" max="9" width="12.8515625" style="68" customWidth="1"/>
    <col min="10" max="10" width="13.140625" style="68" customWidth="1"/>
    <col min="11" max="12" width="10.7109375" style="68" customWidth="1"/>
    <col min="13" max="13" width="12.140625" style="68" customWidth="1"/>
    <col min="14" max="14" width="10.7109375" style="68" customWidth="1"/>
    <col min="15" max="15" width="13.8515625" style="69" customWidth="1"/>
    <col min="16" max="16384" width="9.140625" style="68" customWidth="1"/>
  </cols>
  <sheetData>
    <row r="1" spans="1:15" s="353" customFormat="1" ht="17.25" customHeight="1">
      <c r="A1" s="276"/>
      <c r="B1" s="276"/>
      <c r="C1" s="276"/>
      <c r="D1" s="276"/>
      <c r="E1" s="276"/>
      <c r="F1" s="503" t="s">
        <v>430</v>
      </c>
      <c r="G1" s="503"/>
      <c r="H1" s="503"/>
      <c r="I1" s="503"/>
      <c r="J1" s="503"/>
      <c r="K1" s="276"/>
      <c r="L1" s="276"/>
      <c r="M1" s="276"/>
      <c r="N1" s="276"/>
      <c r="O1" s="352"/>
    </row>
    <row r="2" spans="1:15" s="353" customFormat="1" ht="15" customHeight="1">
      <c r="A2" s="276"/>
      <c r="B2" s="276"/>
      <c r="C2" s="276"/>
      <c r="D2" s="276"/>
      <c r="E2" s="512" t="s">
        <v>426</v>
      </c>
      <c r="F2" s="512"/>
      <c r="G2" s="514"/>
      <c r="H2" s="280" t="s">
        <v>437</v>
      </c>
      <c r="I2" s="276" t="s">
        <v>358</v>
      </c>
      <c r="J2" s="280" t="s">
        <v>472</v>
      </c>
      <c r="K2" s="276"/>
      <c r="L2" s="276"/>
      <c r="M2" s="512" t="s">
        <v>471</v>
      </c>
      <c r="N2" s="512"/>
      <c r="O2" s="513"/>
    </row>
    <row r="3" spans="1:16" s="361" customFormat="1" ht="60">
      <c r="A3" s="354"/>
      <c r="B3" s="355"/>
      <c r="C3" s="356"/>
      <c r="D3" s="357" t="s">
        <v>194</v>
      </c>
      <c r="E3" s="358" t="s">
        <v>121</v>
      </c>
      <c r="F3" s="358" t="s">
        <v>123</v>
      </c>
      <c r="G3" s="358" t="s">
        <v>330</v>
      </c>
      <c r="H3" s="358" t="s">
        <v>331</v>
      </c>
      <c r="I3" s="358" t="s">
        <v>332</v>
      </c>
      <c r="J3" s="358" t="s">
        <v>131</v>
      </c>
      <c r="K3" s="358" t="s">
        <v>240</v>
      </c>
      <c r="L3" s="358" t="s">
        <v>333</v>
      </c>
      <c r="M3" s="358" t="s">
        <v>334</v>
      </c>
      <c r="N3" s="358" t="s">
        <v>335</v>
      </c>
      <c r="O3" s="359" t="s">
        <v>336</v>
      </c>
      <c r="P3" s="360"/>
    </row>
    <row r="4" spans="1:16" s="353" customFormat="1" ht="19.5" customHeight="1">
      <c r="A4" s="362"/>
      <c r="B4" s="363"/>
      <c r="C4" s="364" t="s">
        <v>337</v>
      </c>
      <c r="D4" s="365">
        <v>142</v>
      </c>
      <c r="E4" s="366">
        <f>E34</f>
        <v>430637200</v>
      </c>
      <c r="F4" s="366">
        <f aca="true" t="shared" si="0" ref="F4:M4">F34</f>
        <v>12250000</v>
      </c>
      <c r="G4" s="366">
        <f t="shared" si="0"/>
        <v>0</v>
      </c>
      <c r="H4" s="366">
        <f t="shared" si="0"/>
        <v>524881616</v>
      </c>
      <c r="I4" s="366">
        <f t="shared" si="0"/>
        <v>-43213943</v>
      </c>
      <c r="J4" s="366">
        <f t="shared" si="0"/>
        <v>10903006</v>
      </c>
      <c r="K4" s="366">
        <f t="shared" si="0"/>
        <v>13977453</v>
      </c>
      <c r="L4" s="366">
        <f t="shared" si="0"/>
        <v>67706372</v>
      </c>
      <c r="M4" s="366">
        <f t="shared" si="0"/>
        <v>342210827</v>
      </c>
      <c r="N4" s="366">
        <v>426750103</v>
      </c>
      <c r="O4" s="367">
        <f aca="true" t="shared" si="1" ref="O4:O34">SUM(E4:N4)</f>
        <v>1786102634</v>
      </c>
      <c r="P4" s="368"/>
    </row>
    <row r="5" spans="1:16" s="353" customFormat="1" ht="24">
      <c r="A5" s="369"/>
      <c r="B5" s="370"/>
      <c r="C5" s="371" t="s">
        <v>338</v>
      </c>
      <c r="D5" s="372">
        <v>143</v>
      </c>
      <c r="E5" s="373"/>
      <c r="F5" s="373"/>
      <c r="G5" s="373"/>
      <c r="H5" s="373">
        <v>-2969843</v>
      </c>
      <c r="I5" s="373">
        <v>62143</v>
      </c>
      <c r="J5" s="373">
        <v>-4618361</v>
      </c>
      <c r="K5" s="373"/>
      <c r="L5" s="373"/>
      <c r="M5" s="373"/>
      <c r="N5" s="373">
        <v>174650</v>
      </c>
      <c r="O5" s="374">
        <f t="shared" si="1"/>
        <v>-7351411</v>
      </c>
      <c r="P5" s="368"/>
    </row>
    <row r="6" spans="1:16" s="353" customFormat="1" ht="19.5" customHeight="1">
      <c r="A6" s="369"/>
      <c r="B6" s="370"/>
      <c r="C6" s="371" t="s">
        <v>339</v>
      </c>
      <c r="D6" s="365">
        <v>144</v>
      </c>
      <c r="E6" s="373"/>
      <c r="F6" s="373"/>
      <c r="G6" s="373"/>
      <c r="H6" s="373"/>
      <c r="I6" s="373"/>
      <c r="J6" s="373"/>
      <c r="K6" s="373"/>
      <c r="L6" s="373"/>
      <c r="M6" s="373"/>
      <c r="N6" s="373">
        <v>-2216562</v>
      </c>
      <c r="O6" s="374">
        <f t="shared" si="1"/>
        <v>-2216562</v>
      </c>
      <c r="P6" s="368"/>
    </row>
    <row r="7" spans="1:16" s="353" customFormat="1" ht="24">
      <c r="A7" s="369"/>
      <c r="B7" s="370"/>
      <c r="C7" s="375" t="s">
        <v>340</v>
      </c>
      <c r="D7" s="372">
        <v>145</v>
      </c>
      <c r="E7" s="373">
        <f>E4+E5+E6</f>
        <v>430637200</v>
      </c>
      <c r="F7" s="373">
        <f aca="true" t="shared" si="2" ref="F7:N7">F4+F5+F6</f>
        <v>12250000</v>
      </c>
      <c r="G7" s="373">
        <f t="shared" si="2"/>
        <v>0</v>
      </c>
      <c r="H7" s="373">
        <f t="shared" si="2"/>
        <v>521911773</v>
      </c>
      <c r="I7" s="373">
        <f t="shared" si="2"/>
        <v>-43151800</v>
      </c>
      <c r="J7" s="373">
        <f t="shared" si="2"/>
        <v>6284645</v>
      </c>
      <c r="K7" s="373">
        <f t="shared" si="2"/>
        <v>13977453</v>
      </c>
      <c r="L7" s="373">
        <f t="shared" si="2"/>
        <v>67706372</v>
      </c>
      <c r="M7" s="373">
        <f t="shared" si="2"/>
        <v>342210827</v>
      </c>
      <c r="N7" s="373">
        <f t="shared" si="2"/>
        <v>424708191</v>
      </c>
      <c r="O7" s="374">
        <f t="shared" si="1"/>
        <v>1776534661</v>
      </c>
      <c r="P7" s="368"/>
    </row>
    <row r="8" spans="1:16" s="353" customFormat="1" ht="24">
      <c r="A8" s="369"/>
      <c r="B8" s="370"/>
      <c r="C8" s="376" t="s">
        <v>341</v>
      </c>
      <c r="D8" s="365">
        <v>146</v>
      </c>
      <c r="E8" s="373"/>
      <c r="F8" s="373"/>
      <c r="G8" s="373"/>
      <c r="H8" s="373"/>
      <c r="I8" s="373">
        <v>555778</v>
      </c>
      <c r="J8" s="373"/>
      <c r="K8" s="373"/>
      <c r="L8" s="373"/>
      <c r="M8" s="373"/>
      <c r="N8" s="373"/>
      <c r="O8" s="374">
        <f t="shared" si="1"/>
        <v>555778</v>
      </c>
      <c r="P8" s="368"/>
    </row>
    <row r="9" spans="1:16" s="353" customFormat="1" ht="36">
      <c r="A9" s="369"/>
      <c r="B9" s="370"/>
      <c r="C9" s="376" t="s">
        <v>342</v>
      </c>
      <c r="D9" s="372">
        <v>147</v>
      </c>
      <c r="E9" s="373"/>
      <c r="F9" s="373"/>
      <c r="G9" s="373"/>
      <c r="H9" s="373"/>
      <c r="I9" s="373">
        <v>-3274188</v>
      </c>
      <c r="J9" s="373"/>
      <c r="K9" s="373"/>
      <c r="L9" s="373"/>
      <c r="M9" s="373"/>
      <c r="N9" s="373"/>
      <c r="O9" s="374">
        <f t="shared" si="1"/>
        <v>-3274188</v>
      </c>
      <c r="P9" s="368"/>
    </row>
    <row r="10" spans="1:16" s="353" customFormat="1" ht="36">
      <c r="A10" s="369"/>
      <c r="B10" s="370"/>
      <c r="C10" s="376" t="s">
        <v>343</v>
      </c>
      <c r="D10" s="365">
        <v>148</v>
      </c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4">
        <f t="shared" si="1"/>
        <v>0</v>
      </c>
      <c r="P10" s="368"/>
    </row>
    <row r="11" spans="1:16" s="353" customFormat="1" ht="24">
      <c r="A11" s="369"/>
      <c r="B11" s="370"/>
      <c r="C11" s="376" t="s">
        <v>344</v>
      </c>
      <c r="D11" s="372">
        <v>149</v>
      </c>
      <c r="E11" s="373"/>
      <c r="F11" s="373"/>
      <c r="G11" s="373"/>
      <c r="H11" s="373">
        <v>-570247</v>
      </c>
      <c r="I11" s="373">
        <v>9317</v>
      </c>
      <c r="J11" s="373">
        <v>-18074</v>
      </c>
      <c r="K11" s="373"/>
      <c r="L11" s="373"/>
      <c r="M11" s="373"/>
      <c r="N11" s="373">
        <v>-6108122</v>
      </c>
      <c r="O11" s="374">
        <f t="shared" si="1"/>
        <v>-6687126</v>
      </c>
      <c r="P11" s="368"/>
    </row>
    <row r="12" spans="1:16" s="353" customFormat="1" ht="24">
      <c r="A12" s="369"/>
      <c r="B12" s="370"/>
      <c r="C12" s="375" t="s">
        <v>345</v>
      </c>
      <c r="D12" s="365">
        <v>150</v>
      </c>
      <c r="E12" s="373">
        <f>SUM(E8:E11)</f>
        <v>0</v>
      </c>
      <c r="F12" s="373">
        <f aca="true" t="shared" si="3" ref="F12:N12">SUM(F8:F11)</f>
        <v>0</v>
      </c>
      <c r="G12" s="373">
        <f t="shared" si="3"/>
        <v>0</v>
      </c>
      <c r="H12" s="373">
        <f t="shared" si="3"/>
        <v>-570247</v>
      </c>
      <c r="I12" s="373">
        <f t="shared" si="3"/>
        <v>-2709093</v>
      </c>
      <c r="J12" s="373">
        <f t="shared" si="3"/>
        <v>-18074</v>
      </c>
      <c r="K12" s="373">
        <f t="shared" si="3"/>
        <v>0</v>
      </c>
      <c r="L12" s="373">
        <f t="shared" si="3"/>
        <v>0</v>
      </c>
      <c r="M12" s="373">
        <f t="shared" si="3"/>
        <v>0</v>
      </c>
      <c r="N12" s="373">
        <f t="shared" si="3"/>
        <v>-6108122</v>
      </c>
      <c r="O12" s="374">
        <f t="shared" si="1"/>
        <v>-9405536</v>
      </c>
      <c r="P12" s="368"/>
    </row>
    <row r="13" spans="1:16" s="353" customFormat="1" ht="19.5" customHeight="1">
      <c r="A13" s="369"/>
      <c r="B13" s="370"/>
      <c r="C13" s="376" t="s">
        <v>346</v>
      </c>
      <c r="D13" s="372">
        <v>151</v>
      </c>
      <c r="E13" s="373"/>
      <c r="F13" s="373"/>
      <c r="G13" s="373"/>
      <c r="H13" s="373"/>
      <c r="I13" s="373"/>
      <c r="J13" s="373"/>
      <c r="K13" s="373"/>
      <c r="L13" s="373"/>
      <c r="M13" s="373"/>
      <c r="N13" s="373">
        <v>54252207</v>
      </c>
      <c r="O13" s="374">
        <f t="shared" si="1"/>
        <v>54252207</v>
      </c>
      <c r="P13" s="368"/>
    </row>
    <row r="14" spans="1:16" s="353" customFormat="1" ht="24">
      <c r="A14" s="369"/>
      <c r="B14" s="370"/>
      <c r="C14" s="375" t="s">
        <v>347</v>
      </c>
      <c r="D14" s="365">
        <v>152</v>
      </c>
      <c r="E14" s="373">
        <f>SUM(E12:E13)</f>
        <v>0</v>
      </c>
      <c r="F14" s="373">
        <f aca="true" t="shared" si="4" ref="F14:N14">SUM(F12:F13)</f>
        <v>0</v>
      </c>
      <c r="G14" s="373">
        <f t="shared" si="4"/>
        <v>0</v>
      </c>
      <c r="H14" s="373">
        <f t="shared" si="4"/>
        <v>-570247</v>
      </c>
      <c r="I14" s="373">
        <f t="shared" si="4"/>
        <v>-2709093</v>
      </c>
      <c r="J14" s="373">
        <f t="shared" si="4"/>
        <v>-18074</v>
      </c>
      <c r="K14" s="373">
        <f t="shared" si="4"/>
        <v>0</v>
      </c>
      <c r="L14" s="373">
        <f t="shared" si="4"/>
        <v>0</v>
      </c>
      <c r="M14" s="373">
        <f t="shared" si="4"/>
        <v>0</v>
      </c>
      <c r="N14" s="373">
        <f t="shared" si="4"/>
        <v>48144085</v>
      </c>
      <c r="O14" s="374">
        <f t="shared" si="1"/>
        <v>44846671</v>
      </c>
      <c r="P14" s="368"/>
    </row>
    <row r="15" spans="1:16" s="353" customFormat="1" ht="24">
      <c r="A15" s="369"/>
      <c r="B15" s="370"/>
      <c r="C15" s="376" t="s">
        <v>348</v>
      </c>
      <c r="D15" s="372">
        <v>153</v>
      </c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4">
        <f t="shared" si="1"/>
        <v>0</v>
      </c>
      <c r="P15" s="368"/>
    </row>
    <row r="16" spans="1:16" s="353" customFormat="1" ht="19.5" customHeight="1">
      <c r="A16" s="369"/>
      <c r="B16" s="370"/>
      <c r="C16" s="376" t="s">
        <v>349</v>
      </c>
      <c r="D16" s="365">
        <v>154</v>
      </c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4">
        <f t="shared" si="1"/>
        <v>0</v>
      </c>
      <c r="P16" s="368"/>
    </row>
    <row r="17" spans="1:16" s="353" customFormat="1" ht="19.5" customHeight="1">
      <c r="A17" s="369"/>
      <c r="B17" s="370"/>
      <c r="C17" s="376" t="s">
        <v>350</v>
      </c>
      <c r="D17" s="372">
        <v>155</v>
      </c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4">
        <f t="shared" si="1"/>
        <v>0</v>
      </c>
      <c r="P17" s="368"/>
    </row>
    <row r="18" spans="1:16" s="278" customFormat="1" ht="19.5" customHeight="1">
      <c r="A18" s="377"/>
      <c r="B18" s="378"/>
      <c r="C18" s="379" t="s">
        <v>355</v>
      </c>
      <c r="D18" s="365">
        <v>156</v>
      </c>
      <c r="E18" s="380">
        <f>E7+E14+E15+E16+E17</f>
        <v>430637200</v>
      </c>
      <c r="F18" s="380">
        <f aca="true" t="shared" si="5" ref="F18:N18">F7+F14+F15+F16+F17</f>
        <v>12250000</v>
      </c>
      <c r="G18" s="380">
        <f t="shared" si="5"/>
        <v>0</v>
      </c>
      <c r="H18" s="380">
        <f t="shared" si="5"/>
        <v>521341526</v>
      </c>
      <c r="I18" s="380">
        <f t="shared" si="5"/>
        <v>-45860893</v>
      </c>
      <c r="J18" s="380">
        <f t="shared" si="5"/>
        <v>6266571</v>
      </c>
      <c r="K18" s="380">
        <f t="shared" si="5"/>
        <v>13977453</v>
      </c>
      <c r="L18" s="380">
        <f t="shared" si="5"/>
        <v>67706372</v>
      </c>
      <c r="M18" s="380">
        <f t="shared" si="5"/>
        <v>342210827</v>
      </c>
      <c r="N18" s="380">
        <f t="shared" si="5"/>
        <v>472852276</v>
      </c>
      <c r="O18" s="374">
        <f t="shared" si="1"/>
        <v>1821381332</v>
      </c>
      <c r="P18" s="277"/>
    </row>
    <row r="19" spans="1:16" s="388" customFormat="1" ht="19.5" customHeight="1">
      <c r="A19" s="381"/>
      <c r="B19" s="382"/>
      <c r="C19" s="383"/>
      <c r="D19" s="384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6"/>
      <c r="P19" s="387"/>
    </row>
    <row r="20" spans="1:16" s="353" customFormat="1" ht="19.5" customHeight="1">
      <c r="A20" s="369"/>
      <c r="B20" s="370"/>
      <c r="C20" s="375" t="s">
        <v>351</v>
      </c>
      <c r="D20" s="365">
        <v>157</v>
      </c>
      <c r="E20" s="389">
        <v>430637200</v>
      </c>
      <c r="F20" s="389">
        <v>12250000</v>
      </c>
      <c r="G20" s="389"/>
      <c r="H20" s="389">
        <v>237007046</v>
      </c>
      <c r="I20" s="389">
        <v>-113924374</v>
      </c>
      <c r="J20" s="389">
        <v>7776702</v>
      </c>
      <c r="K20" s="389">
        <v>10731894</v>
      </c>
      <c r="L20" s="389">
        <v>52289963</v>
      </c>
      <c r="M20" s="389">
        <v>342210827</v>
      </c>
      <c r="N20" s="389">
        <v>350724325</v>
      </c>
      <c r="O20" s="374">
        <f t="shared" si="1"/>
        <v>1329703583</v>
      </c>
      <c r="P20" s="368"/>
    </row>
    <row r="21" spans="1:16" s="353" customFormat="1" ht="24">
      <c r="A21" s="369"/>
      <c r="B21" s="370"/>
      <c r="C21" s="371" t="s">
        <v>338</v>
      </c>
      <c r="D21" s="372">
        <v>158</v>
      </c>
      <c r="E21" s="373"/>
      <c r="F21" s="373"/>
      <c r="G21" s="373"/>
      <c r="H21" s="373">
        <v>838794</v>
      </c>
      <c r="I21" s="373">
        <v>-1101625</v>
      </c>
      <c r="J21" s="373"/>
      <c r="K21" s="373"/>
      <c r="L21" s="373"/>
      <c r="M21" s="373"/>
      <c r="N21" s="373">
        <v>262831</v>
      </c>
      <c r="O21" s="374">
        <f t="shared" si="1"/>
        <v>0</v>
      </c>
      <c r="P21" s="368"/>
    </row>
    <row r="22" spans="1:16" s="353" customFormat="1" ht="19.5" customHeight="1">
      <c r="A22" s="369"/>
      <c r="B22" s="370"/>
      <c r="C22" s="371" t="s">
        <v>339</v>
      </c>
      <c r="D22" s="365">
        <v>159</v>
      </c>
      <c r="E22" s="373"/>
      <c r="F22" s="373"/>
      <c r="G22" s="373"/>
      <c r="H22" s="373"/>
      <c r="I22" s="373"/>
      <c r="J22" s="373"/>
      <c r="K22" s="373"/>
      <c r="L22" s="373"/>
      <c r="M22" s="373"/>
      <c r="N22" s="373">
        <v>-56122580</v>
      </c>
      <c r="O22" s="374">
        <f t="shared" si="1"/>
        <v>-56122580</v>
      </c>
      <c r="P22" s="368"/>
    </row>
    <row r="23" spans="1:16" s="353" customFormat="1" ht="24">
      <c r="A23" s="369"/>
      <c r="B23" s="370"/>
      <c r="C23" s="375" t="s">
        <v>352</v>
      </c>
      <c r="D23" s="372">
        <v>160</v>
      </c>
      <c r="E23" s="389">
        <f>E20+E21+E22</f>
        <v>430637200</v>
      </c>
      <c r="F23" s="389">
        <f aca="true" t="shared" si="6" ref="F23:N23">F20+F21+F22</f>
        <v>12250000</v>
      </c>
      <c r="G23" s="389">
        <f t="shared" si="6"/>
        <v>0</v>
      </c>
      <c r="H23" s="389">
        <f t="shared" si="6"/>
        <v>237845840</v>
      </c>
      <c r="I23" s="389">
        <f t="shared" si="6"/>
        <v>-115025999</v>
      </c>
      <c r="J23" s="389">
        <f t="shared" si="6"/>
        <v>7776702</v>
      </c>
      <c r="K23" s="389">
        <f t="shared" si="6"/>
        <v>10731894</v>
      </c>
      <c r="L23" s="389">
        <f t="shared" si="6"/>
        <v>52289963</v>
      </c>
      <c r="M23" s="389">
        <f t="shared" si="6"/>
        <v>342210827</v>
      </c>
      <c r="N23" s="389">
        <f t="shared" si="6"/>
        <v>294864576</v>
      </c>
      <c r="O23" s="374">
        <f>O20+O21+O22</f>
        <v>1273581003</v>
      </c>
      <c r="P23" s="368"/>
    </row>
    <row r="24" spans="1:16" s="353" customFormat="1" ht="24">
      <c r="A24" s="369"/>
      <c r="B24" s="370"/>
      <c r="C24" s="376" t="s">
        <v>341</v>
      </c>
      <c r="D24" s="365">
        <v>161</v>
      </c>
      <c r="E24" s="373"/>
      <c r="F24" s="373"/>
      <c r="G24" s="373"/>
      <c r="H24" s="373"/>
      <c r="I24" s="373">
        <v>52776862</v>
      </c>
      <c r="J24" s="373"/>
      <c r="K24" s="373"/>
      <c r="L24" s="373"/>
      <c r="M24" s="373"/>
      <c r="N24" s="373"/>
      <c r="O24" s="374">
        <f t="shared" si="1"/>
        <v>52776862</v>
      </c>
      <c r="P24" s="368"/>
    </row>
    <row r="25" spans="1:16" s="353" customFormat="1" ht="36">
      <c r="A25" s="369"/>
      <c r="B25" s="370"/>
      <c r="C25" s="376" t="s">
        <v>342</v>
      </c>
      <c r="D25" s="372">
        <v>162</v>
      </c>
      <c r="E25" s="373"/>
      <c r="F25" s="373"/>
      <c r="G25" s="373"/>
      <c r="H25" s="373"/>
      <c r="I25" s="373">
        <v>19035194</v>
      </c>
      <c r="J25" s="373"/>
      <c r="K25" s="373"/>
      <c r="L25" s="373"/>
      <c r="M25" s="373"/>
      <c r="N25" s="373"/>
      <c r="O25" s="374">
        <f t="shared" si="1"/>
        <v>19035194</v>
      </c>
      <c r="P25" s="368"/>
    </row>
    <row r="26" spans="1:16" s="353" customFormat="1" ht="36">
      <c r="A26" s="369"/>
      <c r="B26" s="370"/>
      <c r="C26" s="376" t="s">
        <v>343</v>
      </c>
      <c r="D26" s="365">
        <v>163</v>
      </c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4">
        <f t="shared" si="1"/>
        <v>0</v>
      </c>
      <c r="P26" s="368"/>
    </row>
    <row r="27" spans="1:16" s="353" customFormat="1" ht="24">
      <c r="A27" s="369"/>
      <c r="B27" s="370"/>
      <c r="C27" s="376" t="s">
        <v>344</v>
      </c>
      <c r="D27" s="372">
        <v>164</v>
      </c>
      <c r="E27" s="373"/>
      <c r="F27" s="373"/>
      <c r="G27" s="373"/>
      <c r="H27" s="373">
        <v>287035776</v>
      </c>
      <c r="I27" s="373"/>
      <c r="J27" s="373">
        <v>3126304</v>
      </c>
      <c r="K27" s="373"/>
      <c r="L27" s="373"/>
      <c r="M27" s="373"/>
      <c r="N27" s="373"/>
      <c r="O27" s="374">
        <f t="shared" si="1"/>
        <v>290162080</v>
      </c>
      <c r="P27" s="368"/>
    </row>
    <row r="28" spans="1:16" s="353" customFormat="1" ht="24">
      <c r="A28" s="369"/>
      <c r="B28" s="370"/>
      <c r="C28" s="375" t="s">
        <v>345</v>
      </c>
      <c r="D28" s="365">
        <v>165</v>
      </c>
      <c r="E28" s="373">
        <f>SUM(E24:E27)</f>
        <v>0</v>
      </c>
      <c r="F28" s="373">
        <f aca="true" t="shared" si="7" ref="F28:N28">SUM(F24:F27)</f>
        <v>0</v>
      </c>
      <c r="G28" s="373">
        <f t="shared" si="7"/>
        <v>0</v>
      </c>
      <c r="H28" s="373">
        <f t="shared" si="7"/>
        <v>287035776</v>
      </c>
      <c r="I28" s="373">
        <f t="shared" si="7"/>
        <v>71812056</v>
      </c>
      <c r="J28" s="373">
        <f t="shared" si="7"/>
        <v>3126304</v>
      </c>
      <c r="K28" s="373">
        <f t="shared" si="7"/>
        <v>0</v>
      </c>
      <c r="L28" s="373">
        <f t="shared" si="7"/>
        <v>0</v>
      </c>
      <c r="M28" s="373">
        <f t="shared" si="7"/>
        <v>0</v>
      </c>
      <c r="N28" s="373">
        <f t="shared" si="7"/>
        <v>0</v>
      </c>
      <c r="O28" s="374">
        <f t="shared" si="1"/>
        <v>361974136</v>
      </c>
      <c r="P28" s="368"/>
    </row>
    <row r="29" spans="1:16" s="353" customFormat="1" ht="24">
      <c r="A29" s="369"/>
      <c r="B29" s="370"/>
      <c r="C29" s="376" t="s">
        <v>353</v>
      </c>
      <c r="D29" s="372">
        <v>166</v>
      </c>
      <c r="E29" s="373"/>
      <c r="F29" s="373"/>
      <c r="G29" s="373"/>
      <c r="H29" s="373"/>
      <c r="I29" s="373"/>
      <c r="J29" s="373"/>
      <c r="K29" s="373"/>
      <c r="L29" s="373"/>
      <c r="M29" s="373"/>
      <c r="N29" s="373">
        <v>152504003</v>
      </c>
      <c r="O29" s="374">
        <f t="shared" si="1"/>
        <v>152504003</v>
      </c>
      <c r="P29" s="368"/>
    </row>
    <row r="30" spans="1:16" s="353" customFormat="1" ht="24">
      <c r="A30" s="369"/>
      <c r="B30" s="370"/>
      <c r="C30" s="375" t="s">
        <v>354</v>
      </c>
      <c r="D30" s="365">
        <v>167</v>
      </c>
      <c r="E30" s="373">
        <f>SUM(E28:E29)</f>
        <v>0</v>
      </c>
      <c r="F30" s="373">
        <f aca="true" t="shared" si="8" ref="F30:N30">SUM(F28:F29)</f>
        <v>0</v>
      </c>
      <c r="G30" s="373">
        <f t="shared" si="8"/>
        <v>0</v>
      </c>
      <c r="H30" s="373">
        <f t="shared" si="8"/>
        <v>287035776</v>
      </c>
      <c r="I30" s="373">
        <f t="shared" si="8"/>
        <v>71812056</v>
      </c>
      <c r="J30" s="373">
        <f t="shared" si="8"/>
        <v>3126304</v>
      </c>
      <c r="K30" s="373">
        <f t="shared" si="8"/>
        <v>0</v>
      </c>
      <c r="L30" s="373">
        <f t="shared" si="8"/>
        <v>0</v>
      </c>
      <c r="M30" s="373">
        <f t="shared" si="8"/>
        <v>0</v>
      </c>
      <c r="N30" s="373">
        <f t="shared" si="8"/>
        <v>152504003</v>
      </c>
      <c r="O30" s="374">
        <f t="shared" si="1"/>
        <v>514478139</v>
      </c>
      <c r="P30" s="368"/>
    </row>
    <row r="31" spans="1:16" s="353" customFormat="1" ht="19.5" customHeight="1">
      <c r="A31" s="369"/>
      <c r="B31" s="370"/>
      <c r="C31" s="376" t="s">
        <v>348</v>
      </c>
      <c r="D31" s="372">
        <v>168</v>
      </c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4">
        <f t="shared" si="1"/>
        <v>0</v>
      </c>
      <c r="P31" s="368"/>
    </row>
    <row r="32" spans="1:16" s="353" customFormat="1" ht="19.5" customHeight="1">
      <c r="A32" s="369"/>
      <c r="B32" s="370"/>
      <c r="C32" s="376" t="s">
        <v>349</v>
      </c>
      <c r="D32" s="365">
        <v>169</v>
      </c>
      <c r="E32" s="373"/>
      <c r="F32" s="373"/>
      <c r="G32" s="373"/>
      <c r="H32" s="373"/>
      <c r="I32" s="373"/>
      <c r="J32" s="373"/>
      <c r="K32" s="373"/>
      <c r="L32" s="373"/>
      <c r="M32" s="373"/>
      <c r="N32" s="373">
        <v>-1956508</v>
      </c>
      <c r="O32" s="374">
        <f t="shared" si="1"/>
        <v>-1956508</v>
      </c>
      <c r="P32" s="368"/>
    </row>
    <row r="33" spans="1:16" s="353" customFormat="1" ht="19.5" customHeight="1">
      <c r="A33" s="369"/>
      <c r="B33" s="370"/>
      <c r="C33" s="376" t="s">
        <v>350</v>
      </c>
      <c r="D33" s="372">
        <v>170</v>
      </c>
      <c r="E33" s="373"/>
      <c r="F33" s="373"/>
      <c r="G33" s="373"/>
      <c r="H33" s="373"/>
      <c r="I33" s="373"/>
      <c r="J33" s="373"/>
      <c r="K33" s="373">
        <v>3245559</v>
      </c>
      <c r="L33" s="373">
        <v>15416409</v>
      </c>
      <c r="M33" s="373"/>
      <c r="N33" s="373">
        <v>-18661968</v>
      </c>
      <c r="O33" s="374">
        <f t="shared" si="1"/>
        <v>0</v>
      </c>
      <c r="P33" s="368"/>
    </row>
    <row r="34" spans="1:16" s="278" customFormat="1" ht="19.5" customHeight="1">
      <c r="A34" s="390"/>
      <c r="B34" s="391"/>
      <c r="C34" s="392" t="s">
        <v>356</v>
      </c>
      <c r="D34" s="393">
        <v>171</v>
      </c>
      <c r="E34" s="394">
        <f>E23+E30+E31+E32+E33</f>
        <v>430637200</v>
      </c>
      <c r="F34" s="394">
        <f aca="true" t="shared" si="9" ref="F34:N34">F23+F30+F31+F32+F33</f>
        <v>12250000</v>
      </c>
      <c r="G34" s="394">
        <f t="shared" si="9"/>
        <v>0</v>
      </c>
      <c r="H34" s="394">
        <f t="shared" si="9"/>
        <v>524881616</v>
      </c>
      <c r="I34" s="394">
        <f t="shared" si="9"/>
        <v>-43213943</v>
      </c>
      <c r="J34" s="394">
        <f t="shared" si="9"/>
        <v>10903006</v>
      </c>
      <c r="K34" s="394">
        <f t="shared" si="9"/>
        <v>13977453</v>
      </c>
      <c r="L34" s="394">
        <f t="shared" si="9"/>
        <v>67706372</v>
      </c>
      <c r="M34" s="394">
        <f t="shared" si="9"/>
        <v>342210827</v>
      </c>
      <c r="N34" s="394">
        <f t="shared" si="9"/>
        <v>426750103</v>
      </c>
      <c r="O34" s="395">
        <f t="shared" si="1"/>
        <v>1786102634</v>
      </c>
      <c r="P34" s="277"/>
    </row>
    <row r="35" spans="1:15" s="353" customFormat="1" ht="12" customHeight="1">
      <c r="A35" s="396"/>
      <c r="B35" s="397"/>
      <c r="C35" s="398"/>
      <c r="D35" s="398"/>
      <c r="O35" s="399"/>
    </row>
    <row r="36" ht="12" customHeight="1"/>
    <row r="37" spans="3:9" ht="12" customHeight="1">
      <c r="C37" s="63"/>
      <c r="D37" s="63"/>
      <c r="E37" s="510"/>
      <c r="F37" s="511"/>
      <c r="G37" s="58"/>
      <c r="H37" s="78"/>
      <c r="I37" s="58"/>
    </row>
    <row r="38" spans="3:12" ht="12" customHeight="1">
      <c r="C38" s="58"/>
      <c r="D38" s="58"/>
      <c r="E38" s="77"/>
      <c r="F38" s="62"/>
      <c r="H38" s="79"/>
      <c r="J38" s="58"/>
      <c r="K38" s="58"/>
      <c r="L38" s="58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mergeCells count="4">
    <mergeCell ref="E37:F37"/>
    <mergeCell ref="M2:O2"/>
    <mergeCell ref="F1:J1"/>
    <mergeCell ref="E2:G2"/>
  </mergeCells>
  <printOptions/>
  <pageMargins left="0.75" right="0.75" top="0.18" bottom="0.19" header="0.17" footer="0.19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D32" sqref="D32:I54"/>
    </sheetView>
  </sheetViews>
  <sheetFormatPr defaultColWidth="9.140625" defaultRowHeight="12.75"/>
  <cols>
    <col min="1" max="16384" width="9.140625" style="65" customWidth="1"/>
  </cols>
  <sheetData>
    <row r="1" spans="1:10" ht="12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ht="15.75">
      <c r="A2" s="515" t="s">
        <v>383</v>
      </c>
      <c r="B2" s="515"/>
      <c r="C2" s="515"/>
      <c r="D2" s="515"/>
      <c r="E2" s="515"/>
      <c r="F2" s="515"/>
      <c r="G2" s="515"/>
      <c r="H2" s="515"/>
      <c r="I2" s="515"/>
      <c r="J2" s="515"/>
    </row>
    <row r="3" spans="1:10" ht="12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12.75" customHeight="1">
      <c r="A4" s="516" t="s">
        <v>401</v>
      </c>
      <c r="B4" s="517"/>
      <c r="C4" s="517"/>
      <c r="D4" s="517"/>
      <c r="E4" s="517"/>
      <c r="F4" s="517"/>
      <c r="G4" s="517"/>
      <c r="H4" s="517"/>
      <c r="I4" s="517"/>
      <c r="J4" s="518"/>
    </row>
    <row r="5" spans="1:10" ht="12.75" customHeight="1">
      <c r="A5" s="519"/>
      <c r="B5" s="520"/>
      <c r="C5" s="520"/>
      <c r="D5" s="520"/>
      <c r="E5" s="520"/>
      <c r="F5" s="520"/>
      <c r="G5" s="520"/>
      <c r="H5" s="520"/>
      <c r="I5" s="520"/>
      <c r="J5" s="521"/>
    </row>
    <row r="6" spans="1:10" ht="12.75" customHeight="1">
      <c r="A6" s="519"/>
      <c r="B6" s="520"/>
      <c r="C6" s="520"/>
      <c r="D6" s="520"/>
      <c r="E6" s="520"/>
      <c r="F6" s="520"/>
      <c r="G6" s="520"/>
      <c r="H6" s="520"/>
      <c r="I6" s="520"/>
      <c r="J6" s="521"/>
    </row>
    <row r="7" spans="1:10" ht="12.75" customHeight="1">
      <c r="A7" s="519"/>
      <c r="B7" s="520"/>
      <c r="C7" s="520"/>
      <c r="D7" s="520"/>
      <c r="E7" s="520"/>
      <c r="F7" s="520"/>
      <c r="G7" s="520"/>
      <c r="H7" s="520"/>
      <c r="I7" s="520"/>
      <c r="J7" s="521"/>
    </row>
    <row r="8" spans="1:10" ht="12.75" customHeight="1">
      <c r="A8" s="519"/>
      <c r="B8" s="520"/>
      <c r="C8" s="520"/>
      <c r="D8" s="520"/>
      <c r="E8" s="520"/>
      <c r="F8" s="520"/>
      <c r="G8" s="520"/>
      <c r="H8" s="520"/>
      <c r="I8" s="520"/>
      <c r="J8" s="521"/>
    </row>
    <row r="9" spans="1:10" ht="12.75" customHeight="1">
      <c r="A9" s="519"/>
      <c r="B9" s="520"/>
      <c r="C9" s="520"/>
      <c r="D9" s="520"/>
      <c r="E9" s="520"/>
      <c r="F9" s="520"/>
      <c r="G9" s="520"/>
      <c r="H9" s="520"/>
      <c r="I9" s="520"/>
      <c r="J9" s="521"/>
    </row>
    <row r="10" spans="1:10" ht="12.75" customHeight="1">
      <c r="A10" s="519"/>
      <c r="B10" s="520"/>
      <c r="C10" s="520"/>
      <c r="D10" s="520"/>
      <c r="E10" s="520"/>
      <c r="F10" s="520"/>
      <c r="G10" s="520"/>
      <c r="H10" s="520"/>
      <c r="I10" s="520"/>
      <c r="J10" s="521"/>
    </row>
    <row r="11" spans="1:10" ht="12.75" customHeight="1">
      <c r="A11" s="519"/>
      <c r="B11" s="520"/>
      <c r="C11" s="520"/>
      <c r="D11" s="520"/>
      <c r="E11" s="520"/>
      <c r="F11" s="520"/>
      <c r="G11" s="520"/>
      <c r="H11" s="520"/>
      <c r="I11" s="520"/>
      <c r="J11" s="521"/>
    </row>
    <row r="12" spans="1:10" ht="12.75" customHeight="1">
      <c r="A12" s="519"/>
      <c r="B12" s="520"/>
      <c r="C12" s="520"/>
      <c r="D12" s="520"/>
      <c r="E12" s="520"/>
      <c r="F12" s="520"/>
      <c r="G12" s="520"/>
      <c r="H12" s="520"/>
      <c r="I12" s="520"/>
      <c r="J12" s="521"/>
    </row>
    <row r="13" spans="1:10" ht="12.75" customHeight="1">
      <c r="A13" s="519"/>
      <c r="B13" s="520"/>
      <c r="C13" s="520"/>
      <c r="D13" s="520"/>
      <c r="E13" s="520"/>
      <c r="F13" s="520"/>
      <c r="G13" s="520"/>
      <c r="H13" s="520"/>
      <c r="I13" s="520"/>
      <c r="J13" s="521"/>
    </row>
    <row r="14" spans="1:10" ht="12.75" customHeight="1">
      <c r="A14" s="519"/>
      <c r="B14" s="520"/>
      <c r="C14" s="520"/>
      <c r="D14" s="520"/>
      <c r="E14" s="520"/>
      <c r="F14" s="520"/>
      <c r="G14" s="520"/>
      <c r="H14" s="520"/>
      <c r="I14" s="520"/>
      <c r="J14" s="521"/>
    </row>
    <row r="15" spans="1:10" ht="12.75" customHeight="1">
      <c r="A15" s="519"/>
      <c r="B15" s="520"/>
      <c r="C15" s="520"/>
      <c r="D15" s="520"/>
      <c r="E15" s="520"/>
      <c r="F15" s="520"/>
      <c r="G15" s="520"/>
      <c r="H15" s="520"/>
      <c r="I15" s="520"/>
      <c r="J15" s="521"/>
    </row>
    <row r="16" spans="1:10" ht="12.75" customHeight="1">
      <c r="A16" s="519"/>
      <c r="B16" s="520"/>
      <c r="C16" s="520"/>
      <c r="D16" s="520"/>
      <c r="E16" s="520"/>
      <c r="F16" s="520"/>
      <c r="G16" s="520"/>
      <c r="H16" s="520"/>
      <c r="I16" s="520"/>
      <c r="J16" s="521"/>
    </row>
    <row r="17" spans="1:10" ht="12.75" customHeight="1">
      <c r="A17" s="519"/>
      <c r="B17" s="520"/>
      <c r="C17" s="520"/>
      <c r="D17" s="520"/>
      <c r="E17" s="520"/>
      <c r="F17" s="520"/>
      <c r="G17" s="520"/>
      <c r="H17" s="520"/>
      <c r="I17" s="520"/>
      <c r="J17" s="521"/>
    </row>
    <row r="18" spans="1:10" ht="12.75" customHeight="1">
      <c r="A18" s="519"/>
      <c r="B18" s="520"/>
      <c r="C18" s="520"/>
      <c r="D18" s="520"/>
      <c r="E18" s="520"/>
      <c r="F18" s="520"/>
      <c r="G18" s="520"/>
      <c r="H18" s="520"/>
      <c r="I18" s="520"/>
      <c r="J18" s="521"/>
    </row>
    <row r="19" spans="1:10" ht="12.75" customHeight="1">
      <c r="A19" s="519"/>
      <c r="B19" s="520"/>
      <c r="C19" s="520"/>
      <c r="D19" s="520"/>
      <c r="E19" s="520"/>
      <c r="F19" s="520"/>
      <c r="G19" s="520"/>
      <c r="H19" s="520"/>
      <c r="I19" s="520"/>
      <c r="J19" s="521"/>
    </row>
    <row r="20" spans="1:10" ht="12.75" customHeight="1">
      <c r="A20" s="522"/>
      <c r="B20" s="523"/>
      <c r="C20" s="523"/>
      <c r="D20" s="523"/>
      <c r="E20" s="523"/>
      <c r="F20" s="523"/>
      <c r="G20" s="523"/>
      <c r="H20" s="523"/>
      <c r="I20" s="523"/>
      <c r="J20" s="524"/>
    </row>
    <row r="21" spans="1:10" ht="12">
      <c r="A21" s="525"/>
      <c r="B21" s="525"/>
      <c r="C21" s="525"/>
      <c r="D21" s="525"/>
      <c r="E21" s="525"/>
      <c r="F21" s="525"/>
      <c r="G21" s="525"/>
      <c r="H21" s="525"/>
      <c r="I21" s="525"/>
      <c r="J21" s="525"/>
    </row>
    <row r="22" spans="1:10" ht="12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12">
      <c r="A23" s="66"/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12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12">
      <c r="A25" s="66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2">
      <c r="A26" s="66"/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12">
      <c r="A27" s="66"/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12">
      <c r="A28" s="66"/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2">
      <c r="A29" s="66"/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12">
      <c r="A30" s="66"/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12">
      <c r="A31" s="66"/>
      <c r="B31" s="66"/>
      <c r="C31" s="66"/>
      <c r="D31" s="66"/>
      <c r="E31" s="66"/>
      <c r="F31" s="66"/>
      <c r="G31" s="66"/>
      <c r="H31" s="66"/>
      <c r="I31" s="66"/>
      <c r="J31" s="66"/>
    </row>
    <row r="32" spans="1:10" ht="12">
      <c r="A32" s="66"/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2">
      <c r="A33" s="66"/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12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12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 ht="12">
      <c r="A36" s="66"/>
      <c r="B36" s="66"/>
      <c r="C36" s="66"/>
      <c r="D36" s="66"/>
      <c r="E36" s="66"/>
      <c r="F36" s="66"/>
      <c r="G36" s="66"/>
      <c r="H36" s="66"/>
      <c r="I36" s="67"/>
      <c r="J36" s="66"/>
    </row>
    <row r="37" spans="1:10" ht="12">
      <c r="A37" s="66"/>
      <c r="B37" s="66"/>
      <c r="C37" s="66"/>
      <c r="D37" s="66"/>
      <c r="E37" s="66"/>
      <c r="F37" s="66"/>
      <c r="G37" s="66"/>
      <c r="H37" s="66"/>
      <c r="I37" s="66"/>
      <c r="J37" s="66"/>
    </row>
    <row r="38" spans="1:10" ht="12">
      <c r="A38" s="66"/>
      <c r="B38" s="66"/>
      <c r="C38" s="66"/>
      <c r="D38" s="66"/>
      <c r="E38" s="66"/>
      <c r="F38" s="66"/>
      <c r="G38" s="66"/>
      <c r="H38" s="66"/>
      <c r="I38" s="66"/>
      <c r="J38" s="66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Bernarda Bešlić</dc:creator>
  <cp:keywords/>
  <dc:description/>
  <cp:lastModifiedBy>Nevena Babić</cp:lastModifiedBy>
  <cp:lastPrinted>2010-07-27T07:39:14Z</cp:lastPrinted>
  <dcterms:created xsi:type="dcterms:W3CDTF">2008-02-13T08:43:34Z</dcterms:created>
  <dcterms:modified xsi:type="dcterms:W3CDTF">2010-07-27T07:41:18Z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