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05" windowWidth="1557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<sst xmlns="http://schemas.openxmlformats.org/spreadsheetml/2006/main" count="394" uniqueCount="343">
  <si>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</si>
  <si>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</si>
  <si>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</si>
  <si>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</si>
  <si>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</si>
  <si>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</si>
  <si>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</si>
  <si>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</si>
  <si>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</si>
  <si>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</si>
  <si>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</si>
  <si>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</si>
  <si>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</si>
  <si>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</si>
  <si>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</si>
  <si>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</si>
  <si>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</si>
  <si>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</si>
  <si>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</si>
  <si>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</si>
  <si>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</si>
  <si>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</si>
  <si>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</si>
  <si>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</si>
  <si>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</si>
  <si>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</si>
  <si>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</si>
  <si>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</si>
  <si>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</si>
  <si>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</si>
  <si>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</si>
  <si>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</si>
  <si>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</si>
  <si>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</si>
  <si>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</si>
  <si>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</si>
  <si>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</si>
  <si>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</si>
  <si>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</si>
  <si>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</si>
  <si>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</si>
  <si>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</si>
  <si>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</si>
  <si>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</si>
  <si>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</si>
  <si>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</si>
  <si>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</si>
  <si>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</si>
  <si>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</si>
  <si>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</si>
  <si>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</si>
  <si>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</si>
  <si>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</si>
  <si>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</si>
  <si>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</si>
  <si>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</si>
  <si>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</si>
  <si>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</si>
  <si>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</si>
  <si>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</si>
  <si>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</si>
  <si>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</si>
  <si>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</si>
  <si>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</si>
  <si>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</si>
  <si>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</si>
  <si>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</si>
  <si>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</si>
  <si>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</si>
  <si>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</si>
  <si>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</si>
  <si>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</si>
  <si>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</si>
  <si>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</si>
  <si>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</si>
  <si>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</si>
  <si>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</si>
  <si>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</si>
  <si>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</si>
  <si>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</si>
  <si>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</si>
  <si>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</si>
  <si>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</si>
  <si>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</si>
  <si>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</si>
  <si>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</si>
  <si>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</si>
  <si>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</si>
  <si>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</si>
  <si>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</si>
  <si>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</si>
  <si>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</si>
  <si>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</si>
  <si>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</si>
  <si>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</si>
  <si>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</si>
  <si>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</si>
  <si>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</si>
  <si>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</si>
  <si>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</si>
  <si>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</si>
  <si>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</si>
  <si>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</si>
  <si>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</si>
  <si>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</si>
  <si>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</si>
  <si>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</si>
  <si>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</si>
  <si>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</si>
  <si>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</si>
  <si>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</si>
  <si>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</si>
  <si>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</si>
  <si>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</si>
  <si>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</si>
  <si>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</si>
  <si>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</si>
  <si>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</si>
  <si>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</si>
  <si>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</si>
  <si>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</si>
  <si>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</si>
  <si>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</si>
  <si>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</si>
  <si>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</si>
  <si>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</si>
  <si>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</si>
  <si>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</si>
  <si>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</si>
  <si>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</si>
  <si>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</si>
  <si>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</si>
  <si>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</si>
  <si>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</si>
  <si>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</si>
  <si>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</si>
  <si>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</si>
  <si>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</si>
  <si>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</si>
  <si>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</si>
  <si>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</si>
  <si>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</si>
  <si>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</si>
  <si>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</si>
  <si>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</si>
  <si>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</si>
  <si>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</si>
  <si>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</si>
  <si>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</si>
  <si>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</si>
  <si>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</si>
  <si>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</si>
  <si>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</si>
  <si>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</si>
  <si>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</si>
  <si>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</si>
  <si>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</si>
  <si>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</si>
  <si>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</si>
  <si>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</si>
  <si>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</si>
  <si>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</si>
  <si>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</si>
  <si>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</si>
  <si>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</si>
  <si>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</si>
  <si>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</si>
  <si>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</si>
  <si>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</si>
  <si>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</si>
  <si>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</si>
  <si>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</si>
  <si>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</si>
  <si>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</si>
  <si>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</si>
  <si>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</si>
  <si>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</si>
  <si>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</si>
  <si>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</si>
  <si>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</si>
  <si>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</si>
  <si>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</si>
  <si>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</si>
  <si>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</si>
  <si>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</si>
  <si>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</si>
  <si>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</si>
  <si>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</si>
  <si>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</si>
  <si>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</si>
  <si>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</si>
  <si>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</si>
  <si>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</si>
  <si>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</si>
  <si>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</si>
  <si>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</si>
  <si>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</si>
  <si>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</si>
  <si>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</si>
  <si>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</si>
  <si>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</si>
  <si>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</si>
  <si>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</si>
  <si>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</si>
  <si>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</si>
  <si>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</si>
  <si>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</si>
  <si>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</si>
  <si>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</si>
  <si>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</si>
  <si>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</si>
  <si>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</si>
  <si>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</si>
  <si>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</si>
  <si>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</si>
  <si>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</si>
  <si>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</si>
  <si>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</si>
  <si>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</si>
  <si>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</si>
  <si>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</si>
  <si>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</si>
  <si>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</si>
  <si>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</si>
  <si>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</si>
  <si>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</si>
  <si>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</si>
  <si>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</si>
  <si>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</si>
  <si>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</si>
  <si>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</si>
  <si>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</si>
  <si>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</si>
  <si>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</si>
  <si>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</si>
  <si>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</si>
  <si>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</si>
  <si>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</si>
  <si>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</si>
  <si>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</si>
  <si>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</si>
  <si>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</si>
  <si>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</si>
  <si>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</si>
  <si>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</si>
  <si>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</si>
  <si>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</si>
  <si>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</si>
  <si>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</si>
  <si>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</si>
  <si>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</si>
  <si>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</si>
  <si>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</si>
  <si>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</si>
  <si>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</si>
  <si>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</si>
  <si>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</si>
  <si>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</si>
  <si>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</si>
  <si>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</si>
  <si>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</si>
  <si>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</si>
  <si>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</si>
  <si>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</si>
  <si>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</si>
  <si>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</si>
  <si>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</si>
  <si>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</si>
  <si>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</si>
  <si>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</si>
  <si>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</si>
  <si>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</si>
  <si>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</si>
  <si>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</si>
  <si>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</si>
  <si>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</si>
  <si>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</si>
  <si>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</si>
  <si>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</si>
  <si>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</si>
  <si>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</si>
  <si>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</si>
  <si>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</si>
  <si>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</si>
  <si>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</si>
  <si>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</si>
  <si>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</si>
  <si>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</si>
  <si>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</si>
  <si>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</si>
  <si>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</si>
  <si>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</si>
  <si>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</si>
  <si>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</si>
  <si>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</si>
  <si>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</si>
  <si>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</si>
  <si>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</si>
  <si>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</si>
  <si>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</si>
  <si>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</si>
  <si>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</si>
  <si>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</si>
  <si>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</si>
  <si>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</si>
  <si>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</si>
  <si>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</si>
  <si>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</si>
  <si>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</si>
  <si>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</si>
  <si>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</si>
  <si>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</si>
  <si>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</si>
  <si>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</si>
  <si>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</si>
  <si>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</si>
  <si>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</si>
  <si>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</si>
  <si>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</si>
  <si>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</si>
  <si>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</si>
  <si>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</si>
  <si>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</si>
  <si>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</si>
  <si>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31.12.2013.</t>
  </si>
  <si>
    <t>Obveznik: CROATIA AIRLINES D.D.</t>
  </si>
  <si>
    <t>u razdoblju 01.01.2013. do 31.12.2013.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</si>
  <si>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</si>
  <si>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</si>
  <si>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</si>
  <si>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</si>
  <si>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</si>
  <si>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</si>
  <si>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</si>
  <si>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</si>
  <si>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</si>
  <si>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5110</t>
  </si>
  <si>
    <t>NE</t>
  </si>
  <si>
    <t>MIKULEC VESNA</t>
  </si>
  <si>
    <t>01 617 66 90</t>
  </si>
  <si>
    <t>01 616 00 49</t>
  </si>
  <si>
    <t>vesna.mikulec@croatiaairlines.hr</t>
  </si>
  <si>
    <t>KUČKO KREŠIMIR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</si>
</sst>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3">
      <selection activeCell="G26" sqref="G26:H2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327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328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329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330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10010</v>
      </c>
      <c r="D14" s="139"/>
      <c r="E14" s="31"/>
      <c r="F14" s="131" t="s">
        <v>331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332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333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334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331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335</v>
      </c>
      <c r="E24" s="132"/>
      <c r="F24" s="132"/>
      <c r="G24" s="133"/>
      <c r="H24" s="38" t="s">
        <v>270</v>
      </c>
      <c r="I24" s="48">
        <v>1041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337</v>
      </c>
      <c r="D26" s="50"/>
      <c r="E26" s="22"/>
      <c r="F26" s="51"/>
      <c r="G26" s="126" t="s">
        <v>273</v>
      </c>
      <c r="H26" s="127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338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340</v>
      </c>
      <c r="D48" s="160"/>
      <c r="E48" s="161"/>
      <c r="F48" s="32"/>
      <c r="G48" s="38" t="s">
        <v>281</v>
      </c>
      <c r="H48" s="159" t="s">
        <v>339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341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342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76">
      <selection activeCell="A7" sqref="A7:IV69"/>
    </sheetView>
  </sheetViews>
  <sheetFormatPr defaultColWidth="9.140625" defaultRowHeight="12.75"/>
  <cols>
    <col min="8" max="8" width="3.00390625" style="0" customWidth="1"/>
    <col min="9" max="9" width="5.421875" style="0" customWidth="1"/>
    <col min="10" max="10" width="11.57421875" style="0" customWidth="1"/>
    <col min="11" max="11" width="11.42187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324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325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6.75" customHeight="1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 customHeight="1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>
        <v>0</v>
      </c>
      <c r="K8" s="11">
        <v>0</v>
      </c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787158744</v>
      </c>
      <c r="K9" s="12">
        <f>K10+K17+K27+K36+K40</f>
        <v>779864557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15770216</v>
      </c>
      <c r="K10" s="12">
        <f>SUM(K11:K16)</f>
        <v>16943537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>
        <v>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15339453</v>
      </c>
      <c r="K12" s="13">
        <v>14788708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430763</v>
      </c>
      <c r="K15" s="13">
        <v>2154829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0</v>
      </c>
      <c r="K16" s="13">
        <v>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730167010</v>
      </c>
      <c r="K17" s="12">
        <f>SUM(K18:K26)</f>
        <v>714311123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24528160</v>
      </c>
      <c r="K18" s="13">
        <v>24528160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28684659</v>
      </c>
      <c r="K19" s="13">
        <v>25684310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100376012</v>
      </c>
      <c r="K20" s="13">
        <v>98711103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511586024</v>
      </c>
      <c r="K21" s="13">
        <v>488204622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0</v>
      </c>
      <c r="K22" s="13">
        <v>0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43315186</v>
      </c>
      <c r="K23" s="13">
        <v>41970423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20335693</v>
      </c>
      <c r="K24" s="13">
        <v>33917615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1341276</v>
      </c>
      <c r="K25" s="13">
        <v>1294890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0</v>
      </c>
      <c r="K26" s="13">
        <v>0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40721151</v>
      </c>
      <c r="K27" s="12">
        <f>SUM(K28:K35)</f>
        <v>48109530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5110400</v>
      </c>
      <c r="K28" s="13">
        <v>5110400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0</v>
      </c>
      <c r="K29" s="13">
        <v>0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0</v>
      </c>
      <c r="K30" s="13">
        <v>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0</v>
      </c>
      <c r="K31" s="13">
        <v>0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1702800</v>
      </c>
      <c r="K32" s="13">
        <v>1857600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33907951</v>
      </c>
      <c r="K33" s="13">
        <v>41141530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0</v>
      </c>
      <c r="K34" s="13">
        <v>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500367</v>
      </c>
      <c r="K36" s="12">
        <f>SUM(K37:K39)</f>
        <v>500367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0</v>
      </c>
      <c r="K38" s="13">
        <v>0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500367</v>
      </c>
      <c r="K39" s="13">
        <v>500367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0</v>
      </c>
      <c r="K40" s="13">
        <v>0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291870061</v>
      </c>
      <c r="K41" s="12">
        <f>K42+K50+K57+K65</f>
        <v>199222985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49071003</v>
      </c>
      <c r="K42" s="12">
        <f>SUM(K43:K49)</f>
        <v>47626059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49071003</v>
      </c>
      <c r="K43" s="13">
        <v>47626059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0</v>
      </c>
      <c r="K44" s="13">
        <v>0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0</v>
      </c>
      <c r="K45" s="13">
        <v>0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0</v>
      </c>
      <c r="K46" s="13">
        <v>0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0</v>
      </c>
      <c r="K47" s="13">
        <v>0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0</v>
      </c>
      <c r="K48" s="13">
        <v>0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205329288</v>
      </c>
      <c r="K50" s="12">
        <f>SUM(K51:K56)</f>
        <v>99930041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633979</v>
      </c>
      <c r="K51" s="13">
        <v>197971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87840547</v>
      </c>
      <c r="K52" s="13">
        <v>65222160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0</v>
      </c>
      <c r="K53" s="13">
        <v>0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353734</v>
      </c>
      <c r="K54" s="13">
        <v>306038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105920779</v>
      </c>
      <c r="K55" s="13">
        <v>18807552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10580249</v>
      </c>
      <c r="K56" s="13">
        <v>15396320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3374214</v>
      </c>
      <c r="K57" s="12">
        <f>SUM(K58:K64)</f>
        <v>2695401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0</v>
      </c>
      <c r="K59" s="13">
        <v>0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0</v>
      </c>
      <c r="K61" s="13">
        <v>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189</v>
      </c>
      <c r="K62" s="13">
        <v>191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3370455</v>
      </c>
      <c r="K63" s="13">
        <v>2693756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3570</v>
      </c>
      <c r="K64" s="13">
        <v>1454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34095556</v>
      </c>
      <c r="K65" s="13">
        <v>48971484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47167169</v>
      </c>
      <c r="K66" s="13">
        <v>25082712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1126195974</v>
      </c>
      <c r="K67" s="12">
        <f>K8+K9+K41+K66</f>
        <v>1004170254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0</v>
      </c>
      <c r="K68" s="14">
        <v>0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143404589</v>
      </c>
      <c r="K70" s="20">
        <f>K71+K72+K73+K79+K80+K83+K86</f>
        <v>352577130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1852202900</v>
      </c>
      <c r="K71" s="13">
        <v>277879530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0</v>
      </c>
      <c r="K72" s="13">
        <v>0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-8519749</v>
      </c>
      <c r="K73" s="12">
        <f>K74+K75-K76+K77+K78</f>
        <v>73822022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931483</v>
      </c>
      <c r="K74" s="13">
        <v>0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0</v>
      </c>
      <c r="K75" s="13">
        <v>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32600</v>
      </c>
      <c r="K76" s="13">
        <v>2940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0</v>
      </c>
      <c r="K77" s="13">
        <v>0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-9418632</v>
      </c>
      <c r="K78" s="13">
        <v>73824962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0</v>
      </c>
      <c r="K79" s="13">
        <v>154800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-1212111215</v>
      </c>
      <c r="K80" s="12">
        <f>K81-K82</f>
        <v>0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0</v>
      </c>
      <c r="K81" s="13">
        <v>0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1212111215</v>
      </c>
      <c r="K82" s="13">
        <v>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-488167347</v>
      </c>
      <c r="K83" s="12">
        <f>K84-K85</f>
        <v>720778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0</v>
      </c>
      <c r="K84" s="13">
        <v>720778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488167347</v>
      </c>
      <c r="K85" s="13">
        <v>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54847343</v>
      </c>
      <c r="K87" s="12">
        <f>SUM(K88:K90)</f>
        <v>21348248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37227972</v>
      </c>
      <c r="K88" s="13">
        <v>7668619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17619371</v>
      </c>
      <c r="K90" s="13">
        <v>13679629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238345219</v>
      </c>
      <c r="K91" s="12">
        <f>SUM(K92:K100)</f>
        <v>80010550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83148</v>
      </c>
      <c r="K93" s="13">
        <v>73430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238262071</v>
      </c>
      <c r="K94" s="13">
        <v>79937120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0</v>
      </c>
      <c r="K96" s="13">
        <v>0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0</v>
      </c>
      <c r="K99" s="13">
        <v>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0</v>
      </c>
      <c r="K100" s="13">
        <v>0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667115087</v>
      </c>
      <c r="K101" s="12">
        <f>SUM(K102:K113)</f>
        <v>532038337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2126475</v>
      </c>
      <c r="K102" s="13">
        <v>2019133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7096315</v>
      </c>
      <c r="K103" s="13">
        <v>8578592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219172487</v>
      </c>
      <c r="K104" s="13">
        <v>200655012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1851658</v>
      </c>
      <c r="K105" s="13">
        <v>8482328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281194895</v>
      </c>
      <c r="K106" s="13">
        <v>161802313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0</v>
      </c>
      <c r="K107" s="13">
        <v>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0</v>
      </c>
      <c r="K108" s="13">
        <v>0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10276223</v>
      </c>
      <c r="K109" s="13">
        <v>9473026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9861467</v>
      </c>
      <c r="K110" s="13">
        <v>8253189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227109</v>
      </c>
      <c r="K111" s="13">
        <v>227109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135308458</v>
      </c>
      <c r="K113" s="13">
        <v>132547635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22483736</v>
      </c>
      <c r="K114" s="13">
        <v>18195989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1126195974</v>
      </c>
      <c r="K115" s="12">
        <f>K70+K87+K91+K101+K114</f>
        <v>1004170254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0</v>
      </c>
      <c r="K116" s="14">
        <v>0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5" sqref="A5:K50"/>
    </sheetView>
  </sheetViews>
  <sheetFormatPr defaultColWidth="9.140625" defaultRowHeight="12.75"/>
  <cols>
    <col min="8" max="8" width="3.7109375" style="0" customWidth="1"/>
    <col min="10" max="10" width="11.140625" style="0" bestFit="1" customWidth="1"/>
    <col min="11" max="11" width="11.28125" style="0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326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325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1679763971</v>
      </c>
      <c r="K7" s="20">
        <f>SUM(K8:K9)</f>
        <v>1572873285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1524371347</v>
      </c>
      <c r="K8" s="13">
        <v>1396802611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155392624</v>
      </c>
      <c r="K9" s="13">
        <v>176070674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2078412086</v>
      </c>
      <c r="K10" s="12">
        <f>K11+K12+K16+K20+K21+K22+K25+K26</f>
        <v>1555513940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0</v>
      </c>
      <c r="K11" s="13">
        <v>0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1238320187</v>
      </c>
      <c r="K12" s="12">
        <f>SUM(K13:K15)</f>
        <v>1130282562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442104190</v>
      </c>
      <c r="K13" s="13">
        <v>375949124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7100721</v>
      </c>
      <c r="K14" s="13">
        <v>2907491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789115276</v>
      </c>
      <c r="K15" s="13">
        <v>751425947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249933190</v>
      </c>
      <c r="K16" s="12">
        <f>SUM(K17:K19)</f>
        <v>235147808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127652181</v>
      </c>
      <c r="K17" s="13">
        <v>120745962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77992297</v>
      </c>
      <c r="K18" s="13">
        <v>73883328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44288712</v>
      </c>
      <c r="K19" s="13">
        <v>40518518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130215488</v>
      </c>
      <c r="K20" s="13">
        <v>83051040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89776034</v>
      </c>
      <c r="K21" s="13">
        <v>81012182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301528336</v>
      </c>
      <c r="K22" s="12">
        <f>SUM(K23:K24)</f>
        <v>9951233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298934124</v>
      </c>
      <c r="K23" s="13">
        <v>2866715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2594212</v>
      </c>
      <c r="K24" s="13">
        <v>7084518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53969080</v>
      </c>
      <c r="K25" s="13">
        <v>5035824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14669771</v>
      </c>
      <c r="K26" s="13">
        <v>11033291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92421761</v>
      </c>
      <c r="K27" s="12">
        <f>SUM(K28:K32)</f>
        <v>71433019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563966</v>
      </c>
      <c r="K28" s="13">
        <v>272254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91857795</v>
      </c>
      <c r="K29" s="13">
        <v>71160765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0</v>
      </c>
      <c r="K30" s="13">
        <v>0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0</v>
      </c>
      <c r="K31" s="13">
        <v>0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0</v>
      </c>
      <c r="K32" s="13">
        <v>0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181940993</v>
      </c>
      <c r="K33" s="12">
        <f>SUM(K34:K37)</f>
        <v>88071586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0</v>
      </c>
      <c r="K34" s="13">
        <v>0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181940993</v>
      </c>
      <c r="K35" s="13">
        <v>88071586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0</v>
      </c>
      <c r="K36" s="13">
        <v>0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0</v>
      </c>
      <c r="K37" s="13">
        <v>0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>
        <v>0</v>
      </c>
      <c r="K38" s="13">
        <v>0</v>
      </c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>
        <v>0</v>
      </c>
      <c r="K39" s="13">
        <v>0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0</v>
      </c>
      <c r="K40" s="13">
        <v>0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0</v>
      </c>
      <c r="K41" s="13">
        <v>0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1772185732</v>
      </c>
      <c r="K42" s="12">
        <f>K7+K27+K38+K40</f>
        <v>1644306304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2260353079</v>
      </c>
      <c r="K43" s="12">
        <f>K10+K33+K39+K41</f>
        <v>1643585526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-488167347</v>
      </c>
      <c r="K44" s="12">
        <f>K42-K43</f>
        <v>720778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720778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488167347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0</v>
      </c>
      <c r="K47" s="13">
        <v>0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-488167347</v>
      </c>
      <c r="K48" s="12">
        <f>K44-K47</f>
        <v>720778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720778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488167347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>
        <v>0</v>
      </c>
      <c r="K53" s="13">
        <v>0</v>
      </c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>
        <v>0</v>
      </c>
      <c r="K54" s="14">
        <v>0</v>
      </c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f>J48</f>
        <v>-488167347</v>
      </c>
      <c r="K56" s="11">
        <f>K48</f>
        <v>720778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-85664147</v>
      </c>
      <c r="K57" s="12">
        <f>SUM(K58:K64)</f>
        <v>-7309569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>
        <v>0</v>
      </c>
      <c r="K58" s="13">
        <v>0</v>
      </c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>
        <v>-76245515</v>
      </c>
      <c r="K59" s="13">
        <v>0</v>
      </c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0</v>
      </c>
      <c r="K60" s="13">
        <v>154800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>
        <v>-9418632</v>
      </c>
      <c r="K61" s="13">
        <v>-7464369</v>
      </c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>
        <v>0</v>
      </c>
      <c r="K62" s="13">
        <v>0</v>
      </c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>
        <v>0</v>
      </c>
      <c r="K63" s="13">
        <v>0</v>
      </c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>
        <v>0</v>
      </c>
      <c r="K64" s="13">
        <v>0</v>
      </c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>
        <v>0</v>
      </c>
      <c r="K65" s="13">
        <v>0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-85664147</v>
      </c>
      <c r="K66" s="12">
        <f>K57-K65</f>
        <v>-7309569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-573831494</v>
      </c>
      <c r="K67" s="18">
        <f>K56+K66</f>
        <v>-6588791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>
        <v>0</v>
      </c>
      <c r="K70" s="13">
        <v>0</v>
      </c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>
        <v>0</v>
      </c>
      <c r="K71" s="14">
        <v>0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70:K71 J47:K47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8" max="8" width="4.8515625" style="0" customWidth="1"/>
    <col min="9" max="9" width="7.7109375" style="0" customWidth="1"/>
    <col min="10" max="10" width="11.28125" style="0" customWidth="1"/>
    <col min="11" max="11" width="9.851562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326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325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13">
        <v>-488167347</v>
      </c>
      <c r="K8" s="13">
        <v>720778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130215488</v>
      </c>
      <c r="K9" s="13">
        <v>83051040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>
        <v>48061123</v>
      </c>
      <c r="K10" s="13">
        <v>0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>
        <v>0</v>
      </c>
      <c r="K11" s="13">
        <v>104751253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>
        <v>0</v>
      </c>
      <c r="K12" s="13">
        <f>1444943+1</f>
        <v>1444944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>
        <f>678977251+1</f>
        <v>678977252</v>
      </c>
      <c r="K13" s="13">
        <v>241639423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369086516</v>
      </c>
      <c r="K14" s="12">
        <f>SUM(K8:K13)</f>
        <v>431607438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>
        <v>0</v>
      </c>
      <c r="K15" s="13">
        <v>118041553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>
        <v>35554866</v>
      </c>
      <c r="K16" s="13">
        <v>0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>
        <v>5239181</v>
      </c>
      <c r="K17" s="13">
        <v>0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>
        <v>101558340</v>
      </c>
      <c r="K18" s="13">
        <v>38401626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142352387</v>
      </c>
      <c r="K19" s="12">
        <f>SUM(K15:K18)</f>
        <v>156443179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226734129</v>
      </c>
      <c r="K20" s="12">
        <f>IF(K14&gt;K19,K14-K19,0)</f>
        <v>275164259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>
        <v>242590</v>
      </c>
      <c r="K23" s="13">
        <v>1286936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>
        <v>0</v>
      </c>
      <c r="K24" s="13">
        <v>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13">
        <v>0</v>
      </c>
      <c r="K25" s="13">
        <v>0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13">
        <v>348479</v>
      </c>
      <c r="K26" s="13">
        <v>647994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13">
        <v>11583903</v>
      </c>
      <c r="K27" s="13">
        <v>0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12174972</v>
      </c>
      <c r="K28" s="12">
        <f>SUM(K23:K27)</f>
        <v>1934930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66851940</v>
      </c>
      <c r="K29" s="13">
        <v>76310224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>
        <v>0</v>
      </c>
      <c r="K30" s="13">
        <v>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13">
        <v>0</v>
      </c>
      <c r="K31" s="13">
        <v>6709566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66851940</v>
      </c>
      <c r="K32" s="12">
        <f>SUM(K29:K31)</f>
        <v>83019790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54676968</v>
      </c>
      <c r="K34" s="12">
        <f>IF(K32&gt;K28,K32-K28,0)</f>
        <v>81084860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13">
        <v>0</v>
      </c>
      <c r="K36" s="13">
        <v>0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13">
        <v>23006325</v>
      </c>
      <c r="K37" s="13">
        <v>35800013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13">
        <v>0</v>
      </c>
      <c r="K38" s="13">
        <v>2138723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23006325</v>
      </c>
      <c r="K39" s="12">
        <f>SUM(K36:K38)</f>
        <v>37938736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>
        <v>182217772</v>
      </c>
      <c r="K40" s="13">
        <v>217123952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13">
        <v>0</v>
      </c>
      <c r="K41" s="13">
        <v>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13">
        <v>892625</v>
      </c>
      <c r="K42" s="13">
        <v>18255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13">
        <v>0</v>
      </c>
      <c r="K43" s="13">
        <v>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13">
        <v>0</v>
      </c>
      <c r="K44" s="13">
        <v>0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183110397</v>
      </c>
      <c r="K45" s="12">
        <f>SUM(K40:K44)</f>
        <v>217142207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160104072</v>
      </c>
      <c r="K47" s="12">
        <f>IF(K45&gt;K39,K45-K39,0)</f>
        <v>179203471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11953089</v>
      </c>
      <c r="K48" s="12">
        <f>IF(K20-K21+K33-K34+K46-K47&gt;0,K20-K21+K33-K34+K46-K47,0)</f>
        <v>14875928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f>22142467</f>
        <v>22142467</v>
      </c>
      <c r="K50" s="13">
        <v>34095556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13">
        <v>11953089</v>
      </c>
      <c r="K51" s="13">
        <v>14875928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>
        <v>0</v>
      </c>
      <c r="K52" s="13">
        <v>0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34095556</v>
      </c>
      <c r="K53" s="18">
        <f>K50+K51-K52</f>
        <v>48971484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34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O21" sqref="O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7" width="9.140625" style="98" customWidth="1"/>
    <col min="8" max="8" width="4.421875" style="98" customWidth="1"/>
    <col min="9" max="9" width="6.28125" style="98" customWidth="1"/>
    <col min="10" max="10" width="12.57421875" style="98" customWidth="1"/>
    <col min="11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41275</v>
      </c>
      <c r="F2" s="99" t="s">
        <v>258</v>
      </c>
      <c r="G2" s="260">
        <v>41305</v>
      </c>
      <c r="H2" s="261"/>
      <c r="I2" s="96"/>
      <c r="J2" s="96"/>
      <c r="K2" s="96"/>
      <c r="L2" s="101"/>
    </row>
    <row r="3" spans="1:11" ht="35.25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1852202900</v>
      </c>
      <c r="K5" s="107">
        <v>277879530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0</v>
      </c>
      <c r="K6" s="108">
        <v>0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-8519749</v>
      </c>
      <c r="K7" s="108">
        <v>73822022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-1212111215</v>
      </c>
      <c r="K8" s="108">
        <v>0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-488167347</v>
      </c>
      <c r="K9" s="108">
        <v>720778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0</v>
      </c>
      <c r="K10" s="108">
        <v>0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>
        <v>0</v>
      </c>
      <c r="K11" s="108">
        <v>0</v>
      </c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0</v>
      </c>
      <c r="K12" s="108">
        <v>154800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>
        <v>0</v>
      </c>
      <c r="K13" s="108">
        <v>0</v>
      </c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143404589</v>
      </c>
      <c r="K14" s="109">
        <f>SUM(K5:K13)</f>
        <v>352577130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>
        <v>0</v>
      </c>
      <c r="K15" s="108">
        <v>0</v>
      </c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>
        <v>0</v>
      </c>
      <c r="K16" s="108">
        <v>0</v>
      </c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>
        <v>2883721</v>
      </c>
      <c r="K17" s="108">
        <v>1954263</v>
      </c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>
        <v>0</v>
      </c>
      <c r="K18" s="108">
        <v>0</v>
      </c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>
        <v>0</v>
      </c>
      <c r="K19" s="108">
        <v>0</v>
      </c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285944493</v>
      </c>
      <c r="K20" s="108">
        <v>207218278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288828214</v>
      </c>
      <c r="K21" s="110">
        <f>SUM(K15:K20)</f>
        <v>209172541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>
        <v>0</v>
      </c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DX7500</cp:lastModifiedBy>
  <cp:lastPrinted>2014-04-17T11:38:26Z</cp:lastPrinted>
  <dcterms:created xsi:type="dcterms:W3CDTF">2008-10-17T11:51:54Z</dcterms:created>
  <dcterms:modified xsi:type="dcterms:W3CDTF">2014-04-17T11:43:28Z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