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11205" tabRatio="627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L57" i="18"/>
  <c r="L66" s="1"/>
  <c r="J52" i="20"/>
  <c r="J44"/>
  <c r="J38"/>
  <c r="J31"/>
  <c r="J27"/>
  <c r="J18"/>
  <c r="J13"/>
  <c r="M57" i="18"/>
  <c r="M66" s="1"/>
  <c r="K57"/>
  <c r="K66" s="1"/>
  <c r="M33"/>
  <c r="M27"/>
  <c r="M22"/>
  <c r="M16"/>
  <c r="M12"/>
  <c r="M7"/>
  <c r="M42" s="1"/>
  <c r="K33"/>
  <c r="K27"/>
  <c r="K22"/>
  <c r="K16"/>
  <c r="K12"/>
  <c r="K7"/>
  <c r="K42" s="1"/>
  <c r="J57"/>
  <c r="J66" s="1"/>
  <c r="J33"/>
  <c r="J27"/>
  <c r="J22"/>
  <c r="J16"/>
  <c r="J12"/>
  <c r="J10" s="1"/>
  <c r="J7"/>
  <c r="L7"/>
  <c r="L27"/>
  <c r="L12"/>
  <c r="L16"/>
  <c r="L22"/>
  <c r="L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18" i="20"/>
  <c r="K13"/>
  <c r="K31"/>
  <c r="K27"/>
  <c r="K44"/>
  <c r="K38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4" i="17"/>
  <c r="K14"/>
  <c r="J21"/>
  <c r="K21"/>
  <c r="J48" i="21"/>
  <c r="J49"/>
  <c r="K49"/>
  <c r="K48"/>
  <c r="L42" i="18" l="1"/>
  <c r="J42"/>
  <c r="J45" i="20"/>
  <c r="J46"/>
  <c r="J33"/>
  <c r="J32"/>
  <c r="J19"/>
  <c r="J20"/>
  <c r="J43" i="18"/>
  <c r="K10"/>
  <c r="K43" s="1"/>
  <c r="K46" s="1"/>
  <c r="K69" i="19"/>
  <c r="K114" s="1"/>
  <c r="K45" i="20"/>
  <c r="K46"/>
  <c r="K32"/>
  <c r="K33"/>
  <c r="K19"/>
  <c r="M10" i="18"/>
  <c r="M43" s="1"/>
  <c r="M46" s="1"/>
  <c r="K20" i="20"/>
  <c r="J44" i="18"/>
  <c r="J48" s="1"/>
  <c r="J56" s="1"/>
  <c r="J67" s="1"/>
  <c r="J45"/>
  <c r="L10"/>
  <c r="L43" s="1"/>
  <c r="L46" s="1"/>
  <c r="J69" i="19"/>
  <c r="J114" s="1"/>
  <c r="J40"/>
  <c r="J8"/>
  <c r="J66" s="1"/>
  <c r="K40"/>
  <c r="K8"/>
  <c r="K45" i="18" l="1"/>
  <c r="K44"/>
  <c r="K48" s="1"/>
  <c r="K56" s="1"/>
  <c r="K67" s="1"/>
  <c r="J47" i="20"/>
  <c r="J48"/>
  <c r="J46" i="18"/>
  <c r="M45"/>
  <c r="K48" i="20"/>
  <c r="M44" i="18"/>
  <c r="M48" s="1"/>
  <c r="M56" s="1"/>
  <c r="M67" s="1"/>
  <c r="K47" i="20"/>
  <c r="K49" i="18"/>
  <c r="K50"/>
  <c r="J49"/>
  <c r="J50"/>
  <c r="L44"/>
  <c r="L48" s="1"/>
  <c r="L56" s="1"/>
  <c r="L67" s="1"/>
  <c r="L45"/>
  <c r="K66" i="19"/>
  <c r="M49" i="18" l="1"/>
  <c r="M50"/>
  <c r="L49"/>
  <c r="L50"/>
  <c r="K52" i="20"/>
</calcChain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<sst xmlns="http://schemas.openxmlformats.org/spreadsheetml/2006/main" count="399" uniqueCount="347">
  <si>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</si>
  <si>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</si>
  <si>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</si>
  <si>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</si>
  <si>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</si>
  <si>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</si>
  <si>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</si>
  <si>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</si>
  <si>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</si>
  <si>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</si>
  <si>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</si>
  <si>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</si>
  <si>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</si>
  <si>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</si>
  <si>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</si>
  <si>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</si>
  <si>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</si>
  <si>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</si>
  <si>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</si>
  <si>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</si>
  <si>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</si>
  <si>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</si>
  <si>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</si>
  <si>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</si>
  <si>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</si>
  <si>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</si>
  <si>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</si>
  <si>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</si>
  <si>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</si>
  <si>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</si>
  <si>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</si>
  <si>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</si>
  <si>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</si>
  <si>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</si>
  <si>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</si>
  <si>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</si>
  <si>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</si>
  <si>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</si>
  <si>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</si>
  <si>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</si>
  <si>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</si>
  <si>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</si>
  <si>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</si>
  <si>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</si>
  <si>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</si>
  <si>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</si>
  <si>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</si>
  <si>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</si>
  <si>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</si>
  <si>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</si>
  <si>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</si>
  <si>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</si>
  <si>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</si>
  <si>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</si>
  <si>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</si>
  <si>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</si>
  <si>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</si>
  <si>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</si>
  <si>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</si>
  <si>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</si>
  <si>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</si>
  <si>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</si>
  <si>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</si>
  <si>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</si>
  <si>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</si>
  <si>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</si>
  <si>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</si>
  <si>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</si>
  <si>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</si>
  <si>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</si>
  <si>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</si>
  <si>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</si>
  <si>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</si>
  <si>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</si>
  <si>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</si>
  <si>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</si>
  <si>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</si>
  <si>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</si>
  <si>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</si>
  <si>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</si>
  <si>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</si>
  <si>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</si>
  <si>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</si>
  <si>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</si>
  <si>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</si>
  <si>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</si>
  <si>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</si>
  <si>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</si>
  <si>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</si>
  <si>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</si>
  <si>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</si>
  <si>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</si>
  <si>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</si>
  <si>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</si>
  <si>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</si>
  <si>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</si>
  <si>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</si>
  <si>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</si>
  <si>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</si>
  <si>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</si>
  <si>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</si>
  <si>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</si>
  <si>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</si>
  <si>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</si>
  <si>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</si>
  <si>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</si>
  <si>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</si>
  <si>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</si>
  <si>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</si>
  <si>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</si>
  <si>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</si>
  <si>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</si>
  <si>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</si>
  <si>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</si>
  <si>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</si>
  <si>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</si>
  <si>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</si>
  <si>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</si>
  <si>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</si>
  <si>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</si>
  <si>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</si>
  <si>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</si>
  <si>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</si>
  <si>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</si>
  <si>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</si>
  <si>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</si>
  <si>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</si>
  <si>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</si>
  <si>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</si>
  <si>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</si>
  <si>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</si>
  <si>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</si>
  <si>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</si>
  <si>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</si>
  <si>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</si>
  <si>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</si>
  <si>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</si>
  <si>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</si>
  <si>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</si>
  <si>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</si>
  <si>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</si>
  <si>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</si>
  <si>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</si>
  <si>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</si>
  <si>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</si>
  <si>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</si>
  <si>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</si>
  <si>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</si>
  <si>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</si>
  <si>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</si>
  <si>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</si>
  <si>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</si>
  <si>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</si>
  <si>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</si>
  <si>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</si>
  <si>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</si>
  <si>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</si>
  <si>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</si>
  <si>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</si>
  <si>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</si>
  <si>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</si>
  <si>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</si>
  <si>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</si>
  <si>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</si>
  <si>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</si>
  <si>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</si>
  <si>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</si>
  <si>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</si>
  <si>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</si>
  <si>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</si>
  <si>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</si>
  <si>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</si>
  <si>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</si>
  <si>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</si>
  <si>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</si>
  <si>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</si>
  <si>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</si>
  <si>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</si>
  <si>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</si>
  <si>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</si>
  <si>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</si>
  <si>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</si>
  <si>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</si>
  <si>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</si>
  <si>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</si>
  <si>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</si>
  <si>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</si>
  <si>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</si>
  <si>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</si>
  <si>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</si>
  <si>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</si>
  <si>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</si>
  <si>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</si>
  <si>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</si>
  <si>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</si>
  <si>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</si>
  <si>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</si>
  <si>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</si>
  <si>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</si>
  <si>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</si>
  <si>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</si>
  <si>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</si>
  <si>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</si>
  <si>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</si>
  <si>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</si>
  <si>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</si>
  <si>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</si>
  <si>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</si>
  <si>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</si>
  <si>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</si>
  <si>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</si>
  <si>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</si>
  <si>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</si>
  <si>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</si>
  <si>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</si>
  <si>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</si>
  <si>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</si>
  <si>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</si>
  <si>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</si>
  <si>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</si>
  <si>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</si>
  <si>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</si>
  <si>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</si>
  <si>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</si>
  <si>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</si>
  <si>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</si>
  <si>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</si>
  <si>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</si>
  <si>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</si>
  <si>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</si>
  <si>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</si>
  <si>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</si>
  <si>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</si>
  <si>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</si>
  <si>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</si>
  <si>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</si>
  <si>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</si>
  <si>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</si>
  <si>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</si>
  <si>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</si>
  <si>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</si>
  <si>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</si>
  <si>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</si>
  <si>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</si>
  <si>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</si>
  <si>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</si>
  <si>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</si>
  <si>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</si>
  <si>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</si>
  <si>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</si>
  <si>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</si>
  <si>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</si>
  <si>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</si>
  <si>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</si>
  <si>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</si>
  <si>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</si>
  <si>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</si>
  <si>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</si>
  <si>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</si>
  <si>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</si>
  <si>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</si>
  <si>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</si>
  <si>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</si>
  <si>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</si>
  <si>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</si>
  <si>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</si>
  <si>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</si>
  <si>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</si>
  <si>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</si>
  <si>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</si>
  <si>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</si>
  <si>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</si>
  <si>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</si>
  <si>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</si>
  <si>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</si>
  <si>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</si>
  <si>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</si>
  <si>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</si>
  <si>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</si>
  <si>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</si>
  <si>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</si>
  <si>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</si>
  <si>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</si>
  <si>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</si>
  <si>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</si>
  <si>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</si>
  <si>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</si>
  <si>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</si>
  <si>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</si>
  <si>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</si>
  <si>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</si>
  <si>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</si>
  <si>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</si>
  <si>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</si>
  <si>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</si>
  <si>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</si>
  <si>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</si>
  <si>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</si>
  <si>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</si>
  <si>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</si>
  <si>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</si>
  <si>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</si>
  <si>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</si>
  <si>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</si>
  <si>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</si>
  <si>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</si>
  <si>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</si>
  <si>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</si>
  <si>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</si>
  <si>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</si>
  <si>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</si>
  <si>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</si>
  <si>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</si>
  <si>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</si>
  <si>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</si>
  <si>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</si>
  <si>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</si>
  <si>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</si>
  <si>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</si>
  <si>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</si>
  <si>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CROATIA AIRLINES d.d.________________________________________</t>
  </si>
  <si>
    <t>Obveznik: CROATIA AIRLINES d.d._____________________________________________________________</t>
  </si>
  <si>
    <t>IZVJEŠTAJ O PROMJENAMA KAPITALA CROATIA AIRLINES d.d.</t>
  </si>
  <si>
    <t xml:space="preserve">za razdoblje od </t>
  </si>
  <si>
    <t>01.01.2012.</t>
  </si>
  <si>
    <t>1.1.2012.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</si>
  <si>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</si>
  <si>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</si>
  <si>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</si>
  <si>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</si>
  <si>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</si>
  <si>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</si>
  <si>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</si>
  <si>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</si>
  <si>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</si>
  <si>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</si>
  <si>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5110</t>
  </si>
  <si>
    <t>VESNA MIKULEC</t>
  </si>
  <si>
    <t>01 616 00 49</t>
  </si>
  <si>
    <t>01 617 66 90</t>
  </si>
  <si>
    <t>vesna.mikulec@croatiaairlines.hr</t>
  </si>
  <si>
    <t>SREĆKO ŠIMUNOVIĆ</t>
  </si>
  <si>
    <t>30.06.2012.</t>
  </si>
  <si>
    <t>stanje na dan 30.06.2012.</t>
  </si>
  <si>
    <t>u razdoblju 01.01.2012. do 30.06.2012.</t>
  </si>
  <si>
    <t>30.6.2012.</t>
  </si>
  <si>
    <t xml:space="preserve">Bilješke uz financijske izvještaje koje sadrže dodatne i dopunske informacije koje nisu prezentirane u bilanci, računu dobiti i gubitka, izvještaju o novčanom tijeku i izvještaju o promjenama kapitala sukladno odredbama odgovarajućih standarda financijskog izvještavanja uključene su u Izvješće Uprave o poslovanju za I.-VI.2012. godine 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</si>
</sst>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27" fillId="0" borderId="19" xfId="2" applyFont="1" applyFill="1" applyBorder="1" applyAlignment="1">
      <alignment horizontal="left" vertical="center"/>
    </xf>
    <xf numFmtId="0" fontId="27" fillId="0" borderId="20" xfId="2" applyFont="1" applyFill="1" applyBorder="1" applyAlignment="1">
      <alignment horizontal="left" vertical="center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27" fillId="0" borderId="19" xfId="2" applyFont="1" applyFill="1" applyBorder="1" applyAlignment="1">
      <alignment horizontal="left"/>
    </xf>
    <xf numFmtId="0" fontId="2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6" xfId="0" applyFont="1" applyFill="1" applyBorder="1"/>
    <xf numFmtId="0" fontId="16" fillId="0" borderId="27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sna.mikulec@croatiaairlines.hr" TargetMode="External"/><Relationship Id="rId2" Type="http://schemas.openxmlformats.org/officeDocument/2006/relationships/hyperlink" Target="http://www.croatiaairlines.hr/" TargetMode="External"/><Relationship Id="rId1" Type="http://schemas.openxmlformats.org/officeDocument/2006/relationships/hyperlink" Target="mailto:bu-ha@croatiaairline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L63"/>
  <sheetViews>
    <sheetView tabSelected="1" view="pageBreakPreview" zoomScale="110" zoomScaleNormal="100" zoomScaleSheetLayoutView="100" workbookViewId="0">
      <selection activeCell="H38" sqref="H38:I38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5" t="s">
        <v>248</v>
      </c>
      <c r="B1" s="176"/>
      <c r="C1" s="176"/>
      <c r="D1" s="82"/>
      <c r="E1" s="82"/>
      <c r="F1" s="82"/>
      <c r="G1" s="82"/>
      <c r="H1" s="82"/>
      <c r="I1" s="83"/>
      <c r="J1" s="10"/>
      <c r="K1" s="10"/>
      <c r="L1" s="10"/>
    </row>
    <row r="2" spans="1:12">
      <c r="A2" s="142" t="s">
        <v>249</v>
      </c>
      <c r="B2" s="143"/>
      <c r="C2" s="143"/>
      <c r="D2" s="144"/>
      <c r="E2" s="117" t="s">
        <v>325</v>
      </c>
      <c r="F2" s="12"/>
      <c r="G2" s="13" t="s">
        <v>250</v>
      </c>
      <c r="H2" s="117" t="s">
        <v>342</v>
      </c>
      <c r="I2" s="84"/>
      <c r="J2" s="10"/>
      <c r="K2" s="10"/>
      <c r="L2" s="10"/>
    </row>
    <row r="3" spans="1:12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5" t="s">
        <v>314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>
      <c r="A6" s="132" t="s">
        <v>251</v>
      </c>
      <c r="B6" s="133"/>
      <c r="C6" s="140" t="s">
        <v>326</v>
      </c>
      <c r="D6" s="141"/>
      <c r="E6" s="29"/>
      <c r="F6" s="29"/>
      <c r="G6" s="29"/>
      <c r="H6" s="29"/>
      <c r="I6" s="90"/>
      <c r="J6" s="10"/>
      <c r="K6" s="10"/>
      <c r="L6" s="10"/>
    </row>
    <row r="7" spans="1:12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>
      <c r="A8" s="148" t="s">
        <v>252</v>
      </c>
      <c r="B8" s="149"/>
      <c r="C8" s="140" t="s">
        <v>327</v>
      </c>
      <c r="D8" s="141"/>
      <c r="E8" s="29"/>
      <c r="F8" s="29"/>
      <c r="G8" s="29"/>
      <c r="H8" s="29"/>
      <c r="I8" s="92"/>
      <c r="J8" s="10"/>
      <c r="K8" s="10"/>
      <c r="L8" s="10"/>
    </row>
    <row r="9" spans="1:12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>
      <c r="A10" s="137" t="s">
        <v>253</v>
      </c>
      <c r="B10" s="138"/>
      <c r="C10" s="140" t="s">
        <v>328</v>
      </c>
      <c r="D10" s="141"/>
      <c r="E10" s="16"/>
      <c r="F10" s="16"/>
      <c r="G10" s="16"/>
      <c r="H10" s="16"/>
      <c r="I10" s="92"/>
      <c r="J10" s="10"/>
      <c r="K10" s="10"/>
      <c r="L10" s="10"/>
    </row>
    <row r="11" spans="1:12">
      <c r="A11" s="139"/>
      <c r="B11" s="13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>
      <c r="A12" s="132" t="s">
        <v>254</v>
      </c>
      <c r="B12" s="133"/>
      <c r="C12" s="134" t="s">
        <v>329</v>
      </c>
      <c r="D12" s="135"/>
      <c r="E12" s="135"/>
      <c r="F12" s="135"/>
      <c r="G12" s="135"/>
      <c r="H12" s="135"/>
      <c r="I12" s="136"/>
      <c r="J12" s="10"/>
      <c r="K12" s="10"/>
      <c r="L12" s="10"/>
    </row>
    <row r="13" spans="1:12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>
      <c r="A14" s="132" t="s">
        <v>255</v>
      </c>
      <c r="B14" s="133"/>
      <c r="C14" s="150">
        <v>10010</v>
      </c>
      <c r="D14" s="151"/>
      <c r="E14" s="16"/>
      <c r="F14" s="134" t="s">
        <v>330</v>
      </c>
      <c r="G14" s="135"/>
      <c r="H14" s="135"/>
      <c r="I14" s="136"/>
      <c r="J14" s="10"/>
      <c r="K14" s="10"/>
      <c r="L14" s="10"/>
    </row>
    <row r="15" spans="1:12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>
      <c r="A16" s="132" t="s">
        <v>256</v>
      </c>
      <c r="B16" s="133"/>
      <c r="C16" s="134" t="s">
        <v>331</v>
      </c>
      <c r="D16" s="135"/>
      <c r="E16" s="135"/>
      <c r="F16" s="135"/>
      <c r="G16" s="135"/>
      <c r="H16" s="135"/>
      <c r="I16" s="136"/>
      <c r="J16" s="10"/>
      <c r="K16" s="10"/>
      <c r="L16" s="10"/>
    </row>
    <row r="17" spans="1:12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>
      <c r="A18" s="132" t="s">
        <v>257</v>
      </c>
      <c r="B18" s="133"/>
      <c r="C18" s="152" t="s">
        <v>332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>
      <c r="A20" s="132" t="s">
        <v>258</v>
      </c>
      <c r="B20" s="133"/>
      <c r="C20" s="152" t="s">
        <v>333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>
      <c r="A22" s="132" t="s">
        <v>259</v>
      </c>
      <c r="B22" s="133"/>
      <c r="C22" s="118">
        <v>133</v>
      </c>
      <c r="D22" s="134" t="s">
        <v>330</v>
      </c>
      <c r="E22" s="155"/>
      <c r="F22" s="156"/>
      <c r="G22" s="132"/>
      <c r="H22" s="157"/>
      <c r="I22" s="94"/>
      <c r="J22" s="10"/>
      <c r="K22" s="10"/>
      <c r="L22" s="10"/>
    </row>
    <row r="23" spans="1:12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>
      <c r="A24" s="132" t="s">
        <v>260</v>
      </c>
      <c r="B24" s="133"/>
      <c r="C24" s="118">
        <v>21</v>
      </c>
      <c r="D24" s="134" t="s">
        <v>334</v>
      </c>
      <c r="E24" s="155"/>
      <c r="F24" s="155"/>
      <c r="G24" s="156"/>
      <c r="H24" s="51" t="s">
        <v>261</v>
      </c>
      <c r="I24" s="131">
        <v>1094</v>
      </c>
      <c r="J24" s="10"/>
      <c r="K24" s="10"/>
      <c r="L24" s="10"/>
    </row>
    <row r="25" spans="1:12">
      <c r="A25" s="91"/>
      <c r="B25" s="22"/>
      <c r="C25" s="16"/>
      <c r="D25" s="24"/>
      <c r="E25" s="24"/>
      <c r="F25" s="24"/>
      <c r="G25" s="22"/>
      <c r="H25" s="22" t="s">
        <v>315</v>
      </c>
      <c r="I25" s="95"/>
      <c r="J25" s="10"/>
      <c r="K25" s="10"/>
      <c r="L25" s="10"/>
    </row>
    <row r="26" spans="1:12">
      <c r="A26" s="132" t="s">
        <v>262</v>
      </c>
      <c r="B26" s="133"/>
      <c r="C26" s="119" t="s">
        <v>335</v>
      </c>
      <c r="D26" s="25"/>
      <c r="E26" s="33"/>
      <c r="F26" s="24"/>
      <c r="G26" s="158" t="s">
        <v>263</v>
      </c>
      <c r="H26" s="133"/>
      <c r="I26" s="120" t="s">
        <v>336</v>
      </c>
      <c r="J26" s="10"/>
      <c r="K26" s="10"/>
      <c r="L26" s="10"/>
    </row>
    <row r="27" spans="1:12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>
      <c r="A30" s="166"/>
      <c r="B30" s="167"/>
      <c r="C30" s="167"/>
      <c r="D30" s="168"/>
      <c r="E30" s="166"/>
      <c r="F30" s="167"/>
      <c r="G30" s="167"/>
      <c r="H30" s="140"/>
      <c r="I30" s="141"/>
      <c r="J30" s="10"/>
      <c r="K30" s="10"/>
      <c r="L30" s="10"/>
    </row>
    <row r="31" spans="1:12">
      <c r="A31" s="91"/>
      <c r="B31" s="22"/>
      <c r="C31" s="21"/>
      <c r="D31" s="169"/>
      <c r="E31" s="169"/>
      <c r="F31" s="169"/>
      <c r="G31" s="170"/>
      <c r="H31" s="16"/>
      <c r="I31" s="98"/>
      <c r="J31" s="10"/>
      <c r="K31" s="10"/>
      <c r="L31" s="10"/>
    </row>
    <row r="32" spans="1:12">
      <c r="A32" s="166"/>
      <c r="B32" s="167"/>
      <c r="C32" s="167"/>
      <c r="D32" s="168"/>
      <c r="E32" s="166"/>
      <c r="F32" s="167"/>
      <c r="G32" s="167"/>
      <c r="H32" s="140"/>
      <c r="I32" s="141"/>
      <c r="J32" s="10"/>
      <c r="K32" s="10"/>
      <c r="L32" s="10"/>
    </row>
    <row r="33" spans="1:12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>
      <c r="A34" s="166"/>
      <c r="B34" s="167"/>
      <c r="C34" s="167"/>
      <c r="D34" s="168"/>
      <c r="E34" s="166"/>
      <c r="F34" s="167"/>
      <c r="G34" s="167"/>
      <c r="H34" s="140"/>
      <c r="I34" s="141"/>
      <c r="J34" s="10"/>
      <c r="K34" s="10"/>
      <c r="L34" s="10"/>
    </row>
    <row r="35" spans="1:12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>
      <c r="A36" s="166"/>
      <c r="B36" s="167"/>
      <c r="C36" s="167"/>
      <c r="D36" s="168"/>
      <c r="E36" s="166"/>
      <c r="F36" s="167"/>
      <c r="G36" s="167"/>
      <c r="H36" s="140"/>
      <c r="I36" s="141"/>
      <c r="J36" s="10"/>
      <c r="K36" s="10"/>
      <c r="L36" s="10"/>
    </row>
    <row r="37" spans="1:12">
      <c r="A37" s="100"/>
      <c r="B37" s="30"/>
      <c r="C37" s="178"/>
      <c r="D37" s="179"/>
      <c r="E37" s="16"/>
      <c r="F37" s="178"/>
      <c r="G37" s="179"/>
      <c r="H37" s="16"/>
      <c r="I37" s="92"/>
      <c r="J37" s="10"/>
      <c r="K37" s="10"/>
      <c r="L37" s="10"/>
    </row>
    <row r="38" spans="1:12">
      <c r="A38" s="166"/>
      <c r="B38" s="167"/>
      <c r="C38" s="167"/>
      <c r="D38" s="168"/>
      <c r="E38" s="166"/>
      <c r="F38" s="167"/>
      <c r="G38" s="167"/>
      <c r="H38" s="140"/>
      <c r="I38" s="141"/>
      <c r="J38" s="10"/>
      <c r="K38" s="10"/>
      <c r="L38" s="10"/>
    </row>
    <row r="39" spans="1:12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>
      <c r="A40" s="166"/>
      <c r="B40" s="167"/>
      <c r="C40" s="167"/>
      <c r="D40" s="168"/>
      <c r="E40" s="166"/>
      <c r="F40" s="167"/>
      <c r="G40" s="167"/>
      <c r="H40" s="140"/>
      <c r="I40" s="141"/>
      <c r="J40" s="10"/>
      <c r="K40" s="10"/>
      <c r="L40" s="10"/>
    </row>
    <row r="41" spans="1:12">
      <c r="A41" s="121"/>
      <c r="B41" s="33"/>
      <c r="C41" s="33"/>
      <c r="D41" s="33"/>
      <c r="E41" s="23"/>
      <c r="F41" s="122"/>
      <c r="G41" s="122"/>
      <c r="H41" s="123"/>
      <c r="I41" s="101"/>
      <c r="J41" s="10"/>
      <c r="K41" s="10"/>
      <c r="L41" s="10"/>
    </row>
    <row r="42" spans="1:12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>
      <c r="A44" s="137" t="s">
        <v>267</v>
      </c>
      <c r="B44" s="171"/>
      <c r="C44" s="140"/>
      <c r="D44" s="141"/>
      <c r="E44" s="26"/>
      <c r="F44" s="134"/>
      <c r="G44" s="167"/>
      <c r="H44" s="167"/>
      <c r="I44" s="168"/>
      <c r="J44" s="10"/>
      <c r="K44" s="10"/>
      <c r="L44" s="10"/>
    </row>
    <row r="45" spans="1:12">
      <c r="A45" s="100"/>
      <c r="B45" s="30"/>
      <c r="C45" s="178"/>
      <c r="D45" s="179"/>
      <c r="E45" s="16"/>
      <c r="F45" s="178"/>
      <c r="G45" s="180"/>
      <c r="H45" s="35"/>
      <c r="I45" s="104"/>
      <c r="J45" s="10"/>
      <c r="K45" s="10"/>
      <c r="L45" s="10"/>
    </row>
    <row r="46" spans="1:12">
      <c r="A46" s="137" t="s">
        <v>268</v>
      </c>
      <c r="B46" s="171"/>
      <c r="C46" s="134" t="s">
        <v>337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>
      <c r="A48" s="137" t="s">
        <v>270</v>
      </c>
      <c r="B48" s="171"/>
      <c r="C48" s="172" t="s">
        <v>338</v>
      </c>
      <c r="D48" s="173"/>
      <c r="E48" s="174"/>
      <c r="F48" s="16"/>
      <c r="G48" s="51" t="s">
        <v>271</v>
      </c>
      <c r="H48" s="172" t="s">
        <v>339</v>
      </c>
      <c r="I48" s="174"/>
      <c r="J48" s="10"/>
      <c r="K48" s="10"/>
      <c r="L48" s="10"/>
    </row>
    <row r="49" spans="1:12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>
      <c r="A50" s="137" t="s">
        <v>257</v>
      </c>
      <c r="B50" s="171"/>
      <c r="C50" s="185" t="s">
        <v>340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>
      <c r="A52" s="132" t="s">
        <v>272</v>
      </c>
      <c r="B52" s="133"/>
      <c r="C52" s="172" t="s">
        <v>341</v>
      </c>
      <c r="D52" s="173"/>
      <c r="E52" s="173"/>
      <c r="F52" s="173"/>
      <c r="G52" s="173"/>
      <c r="H52" s="173"/>
      <c r="I52" s="136"/>
      <c r="J52" s="10"/>
      <c r="K52" s="10"/>
      <c r="L52" s="10"/>
    </row>
    <row r="53" spans="1:12">
      <c r="A53" s="105"/>
      <c r="B53" s="20"/>
      <c r="C53" s="177" t="s">
        <v>273</v>
      </c>
      <c r="D53" s="177"/>
      <c r="E53" s="177"/>
      <c r="F53" s="177"/>
      <c r="G53" s="177"/>
      <c r="H53" s="177"/>
      <c r="I53" s="106"/>
      <c r="J53" s="10"/>
      <c r="K53" s="10"/>
      <c r="L53" s="10"/>
    </row>
    <row r="54" spans="1:12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>
      <c r="A55" s="105"/>
      <c r="B55" s="186" t="s">
        <v>274</v>
      </c>
      <c r="C55" s="187"/>
      <c r="D55" s="187"/>
      <c r="E55" s="187"/>
      <c r="F55" s="49"/>
      <c r="G55" s="49"/>
      <c r="H55" s="49"/>
      <c r="I55" s="107"/>
      <c r="J55" s="10"/>
      <c r="K55" s="10"/>
      <c r="L55" s="10"/>
    </row>
    <row r="56" spans="1:12">
      <c r="A56" s="105"/>
      <c r="B56" s="188" t="s">
        <v>304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>
      <c r="A57" s="105"/>
      <c r="B57" s="188" t="s">
        <v>305</v>
      </c>
      <c r="C57" s="189"/>
      <c r="D57" s="189"/>
      <c r="E57" s="189"/>
      <c r="F57" s="189"/>
      <c r="G57" s="189"/>
      <c r="H57" s="189"/>
      <c r="I57" s="107"/>
      <c r="J57" s="10"/>
      <c r="K57" s="10"/>
      <c r="L57" s="10"/>
    </row>
    <row r="58" spans="1:12">
      <c r="A58" s="105"/>
      <c r="B58" s="188" t="s">
        <v>306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>
      <c r="A59" s="105"/>
      <c r="B59" s="188" t="s">
        <v>307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>
      <c r="A62" s="87"/>
      <c r="B62" s="16"/>
      <c r="C62" s="16"/>
      <c r="D62" s="16"/>
      <c r="E62" s="20" t="s">
        <v>276</v>
      </c>
      <c r="F62" s="33"/>
      <c r="G62" s="191" t="s">
        <v>277</v>
      </c>
      <c r="H62" s="192"/>
      <c r="I62" s="193"/>
      <c r="J62" s="10"/>
      <c r="K62" s="10"/>
      <c r="L62" s="10"/>
    </row>
    <row r="63" spans="1:12">
      <c r="A63" s="113"/>
      <c r="B63" s="114"/>
      <c r="C63" s="115"/>
      <c r="D63" s="115"/>
      <c r="E63" s="115"/>
      <c r="F63" s="115"/>
      <c r="G63" s="183"/>
      <c r="H63" s="184"/>
      <c r="I63" s="116"/>
      <c r="J63" s="10"/>
      <c r="K63" s="10"/>
      <c r="L63" s="10"/>
    </row>
  </sheetData>
  <protectedRanges>
    <protectedRange sqref="E2 H2 C20:I20 I24 A30:I30 A32:I32 A34:D34" name="Range1"/>
    <protectedRange sqref="C6:D6" name="Range1_1_1"/>
    <protectedRange sqref="C8:D8" name="Range1_2_1"/>
    <protectedRange sqref="C10:D10" name="Range1_3"/>
    <protectedRange sqref="C12:I12" name="Range1_4"/>
    <protectedRange sqref="C14:D14" name="Range1_5"/>
    <protectedRange sqref="F14:I14" name="Range1_5_1"/>
    <protectedRange sqref="C16:I16" name="Range1_6"/>
    <protectedRange sqref="C18:I18" name="Range1_1"/>
    <protectedRange sqref="C22:F22" name="Range1_6_1"/>
    <protectedRange sqref="C24:G24" name="Range1_6_2"/>
    <protectedRange sqref="C26" name="Range1_6_4"/>
    <protectedRange sqref="I26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63" right="0.27559055118110237" top="0.86614173228346458" bottom="0.70866141732283472" header="0.31496062992125984" footer="0.47244094488188981"/>
  <pageSetup paperSize="9" scale="8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Normal="100" zoomScaleSheetLayoutView="95" workbookViewId="0">
      <pane xSplit="8" ySplit="6" topLeftCell="I53" activePane="bottomRight" state="frozen"/>
      <selection pane="topRight" activeCell="I1" sqref="I1"/>
      <selection pane="bottomLeft" activeCell="A7" sqref="A7"/>
      <selection pane="bottomRight" activeCell="A76" sqref="A76:H76"/>
    </sheetView>
  </sheetViews>
  <sheetFormatPr defaultRowHeight="12.75"/>
  <cols>
    <col min="1" max="9" width="9.140625" style="52"/>
    <col min="10" max="10" width="11.140625" style="52" customWidth="1"/>
    <col min="11" max="11" width="11.7109375" style="52" bestFit="1" customWidth="1"/>
    <col min="12" max="16384" width="9.140625" style="52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>
      <c r="A3" s="233" t="s">
        <v>320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316</v>
      </c>
      <c r="K4" s="59" t="s">
        <v>317</v>
      </c>
    </row>
    <row r="5" spans="1:11">
      <c r="A5" s="227">
        <v>1</v>
      </c>
      <c r="B5" s="227"/>
      <c r="C5" s="227"/>
      <c r="D5" s="227"/>
      <c r="E5" s="227"/>
      <c r="F5" s="227"/>
      <c r="G5" s="227"/>
      <c r="H5" s="227"/>
      <c r="I5" s="56">
        <v>2</v>
      </c>
      <c r="J5" s="55">
        <v>3</v>
      </c>
      <c r="K5" s="55">
        <v>4</v>
      </c>
    </row>
    <row r="6" spans="1:1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>
      <c r="A7" s="206" t="s">
        <v>60</v>
      </c>
      <c r="B7" s="207"/>
      <c r="C7" s="207"/>
      <c r="D7" s="207"/>
      <c r="E7" s="207"/>
      <c r="F7" s="207"/>
      <c r="G7" s="207"/>
      <c r="H7" s="226"/>
      <c r="I7" s="3">
        <v>1</v>
      </c>
      <c r="J7" s="6"/>
      <c r="K7" s="6"/>
    </row>
    <row r="8" spans="1:11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1243132717</v>
      </c>
      <c r="K8" s="53">
        <f>K9+K16+K26+K35+K39</f>
        <v>1217494907</v>
      </c>
    </row>
    <row r="9" spans="1:11">
      <c r="A9" s="194" t="s">
        <v>205</v>
      </c>
      <c r="B9" s="195"/>
      <c r="C9" s="195"/>
      <c r="D9" s="195"/>
      <c r="E9" s="195"/>
      <c r="F9" s="195"/>
      <c r="G9" s="195"/>
      <c r="H9" s="196"/>
      <c r="I9" s="1">
        <v>3</v>
      </c>
      <c r="J9" s="53">
        <f>SUM(J10:J15)</f>
        <v>19481788</v>
      </c>
      <c r="K9" s="53">
        <f>SUM(K10:K15)</f>
        <v>15236495</v>
      </c>
    </row>
    <row r="10" spans="1:11">
      <c r="A10" s="194" t="s">
        <v>112</v>
      </c>
      <c r="B10" s="195"/>
      <c r="C10" s="195"/>
      <c r="D10" s="195"/>
      <c r="E10" s="195"/>
      <c r="F10" s="195"/>
      <c r="G10" s="195"/>
      <c r="H10" s="196"/>
      <c r="I10" s="1">
        <v>4</v>
      </c>
      <c r="J10" s="7">
        <v>0</v>
      </c>
      <c r="K10" s="7">
        <v>0</v>
      </c>
    </row>
    <row r="11" spans="1:11">
      <c r="A11" s="194" t="s">
        <v>14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19476296</v>
      </c>
      <c r="K11" s="7">
        <v>15231003</v>
      </c>
    </row>
    <row r="12" spans="1:11">
      <c r="A12" s="194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>
        <v>0</v>
      </c>
      <c r="K12" s="7">
        <v>0</v>
      </c>
    </row>
    <row r="13" spans="1:11">
      <c r="A13" s="194" t="s">
        <v>208</v>
      </c>
      <c r="B13" s="195"/>
      <c r="C13" s="195"/>
      <c r="D13" s="195"/>
      <c r="E13" s="195"/>
      <c r="F13" s="195"/>
      <c r="G13" s="195"/>
      <c r="H13" s="196"/>
      <c r="I13" s="1">
        <v>7</v>
      </c>
      <c r="J13" s="7">
        <v>0</v>
      </c>
      <c r="K13" s="7">
        <v>0</v>
      </c>
    </row>
    <row r="14" spans="1:11">
      <c r="A14" s="194" t="s">
        <v>209</v>
      </c>
      <c r="B14" s="195"/>
      <c r="C14" s="195"/>
      <c r="D14" s="195"/>
      <c r="E14" s="195"/>
      <c r="F14" s="195"/>
      <c r="G14" s="195"/>
      <c r="H14" s="196"/>
      <c r="I14" s="1">
        <v>8</v>
      </c>
      <c r="J14" s="7">
        <v>5492</v>
      </c>
      <c r="K14" s="7">
        <v>5492</v>
      </c>
    </row>
    <row r="15" spans="1:11">
      <c r="A15" s="194" t="s">
        <v>210</v>
      </c>
      <c r="B15" s="195"/>
      <c r="C15" s="195"/>
      <c r="D15" s="195"/>
      <c r="E15" s="195"/>
      <c r="F15" s="195"/>
      <c r="G15" s="195"/>
      <c r="H15" s="196"/>
      <c r="I15" s="1">
        <v>9</v>
      </c>
      <c r="J15" s="7">
        <v>0</v>
      </c>
      <c r="K15" s="7">
        <v>0</v>
      </c>
    </row>
    <row r="16" spans="1:11">
      <c r="A16" s="194" t="s">
        <v>206</v>
      </c>
      <c r="B16" s="195"/>
      <c r="C16" s="195"/>
      <c r="D16" s="195"/>
      <c r="E16" s="195"/>
      <c r="F16" s="195"/>
      <c r="G16" s="195"/>
      <c r="H16" s="196"/>
      <c r="I16" s="1">
        <v>10</v>
      </c>
      <c r="J16" s="53">
        <f>SUM(J17:J25)</f>
        <v>1171101475</v>
      </c>
      <c r="K16" s="53">
        <f>SUM(K17:K25)</f>
        <v>1153963188</v>
      </c>
    </row>
    <row r="17" spans="1:11">
      <c r="A17" s="194" t="s">
        <v>211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24528160</v>
      </c>
      <c r="K17" s="7">
        <v>24528160</v>
      </c>
    </row>
    <row r="18" spans="1:11">
      <c r="A18" s="194" t="s">
        <v>247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31718999</v>
      </c>
      <c r="K18" s="7">
        <v>30201829</v>
      </c>
    </row>
    <row r="19" spans="1:11">
      <c r="A19" s="194" t="s">
        <v>212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99903924</v>
      </c>
      <c r="K19" s="7">
        <v>100744885</v>
      </c>
    </row>
    <row r="20" spans="1:11">
      <c r="A20" s="194" t="s">
        <v>27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958294485</v>
      </c>
      <c r="K20" s="7">
        <v>916429819</v>
      </c>
    </row>
    <row r="21" spans="1:11">
      <c r="A21" s="194" t="s">
        <v>28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>
        <v>0</v>
      </c>
      <c r="K21" s="7">
        <v>0</v>
      </c>
    </row>
    <row r="22" spans="1:11">
      <c r="A22" s="194" t="s">
        <v>72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>
        <v>44019705</v>
      </c>
      <c r="K22" s="7">
        <v>45171695</v>
      </c>
    </row>
    <row r="23" spans="1:11">
      <c r="A23" s="194" t="s">
        <v>73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11144121</v>
      </c>
      <c r="K23" s="7">
        <v>35406747</v>
      </c>
    </row>
    <row r="24" spans="1:11">
      <c r="A24" s="194" t="s">
        <v>74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>
        <v>1492081</v>
      </c>
      <c r="K24" s="7">
        <v>1480053</v>
      </c>
    </row>
    <row r="25" spans="1:11">
      <c r="A25" s="194" t="s">
        <v>75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>
        <v>0</v>
      </c>
      <c r="K25" s="7">
        <v>0</v>
      </c>
    </row>
    <row r="26" spans="1:11">
      <c r="A26" s="194" t="s">
        <v>190</v>
      </c>
      <c r="B26" s="195"/>
      <c r="C26" s="195"/>
      <c r="D26" s="195"/>
      <c r="E26" s="195"/>
      <c r="F26" s="195"/>
      <c r="G26" s="195"/>
      <c r="H26" s="196"/>
      <c r="I26" s="1">
        <v>20</v>
      </c>
      <c r="J26" s="53">
        <f>SUM(J27:J34)</f>
        <v>52049087</v>
      </c>
      <c r="K26" s="53">
        <f>SUM(K27:K34)</f>
        <v>47794857</v>
      </c>
    </row>
    <row r="27" spans="1:11">
      <c r="A27" s="194" t="s">
        <v>76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5110400</v>
      </c>
      <c r="K27" s="7">
        <v>5110400</v>
      </c>
    </row>
    <row r="28" spans="1:11">
      <c r="A28" s="194" t="s">
        <v>77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>
        <v>0</v>
      </c>
      <c r="K28" s="7">
        <v>0</v>
      </c>
    </row>
    <row r="29" spans="1:11">
      <c r="A29" s="194" t="s">
        <v>78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>
        <v>0</v>
      </c>
      <c r="K29" s="7">
        <v>0</v>
      </c>
    </row>
    <row r="30" spans="1:11">
      <c r="A30" s="194" t="s">
        <v>83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>
        <v>0</v>
      </c>
      <c r="K30" s="7">
        <v>0</v>
      </c>
    </row>
    <row r="31" spans="1:11">
      <c r="A31" s="194" t="s">
        <v>84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>
        <v>1702800</v>
      </c>
      <c r="K31" s="7">
        <v>1702800</v>
      </c>
    </row>
    <row r="32" spans="1:11">
      <c r="A32" s="194" t="s">
        <v>85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>
        <v>45235887</v>
      </c>
      <c r="K32" s="7">
        <v>40981657</v>
      </c>
    </row>
    <row r="33" spans="1:11">
      <c r="A33" s="194" t="s">
        <v>79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>
        <v>0</v>
      </c>
      <c r="K33" s="7">
        <v>0</v>
      </c>
    </row>
    <row r="34" spans="1:11">
      <c r="A34" s="194" t="s">
        <v>183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>
        <v>0</v>
      </c>
      <c r="K34" s="7">
        <v>0</v>
      </c>
    </row>
    <row r="35" spans="1:11">
      <c r="A35" s="194" t="s">
        <v>184</v>
      </c>
      <c r="B35" s="195"/>
      <c r="C35" s="195"/>
      <c r="D35" s="195"/>
      <c r="E35" s="195"/>
      <c r="F35" s="195"/>
      <c r="G35" s="195"/>
      <c r="H35" s="196"/>
      <c r="I35" s="1">
        <v>29</v>
      </c>
      <c r="J35" s="53">
        <f>SUM(J36:J38)</f>
        <v>500367</v>
      </c>
      <c r="K35" s="53">
        <f>SUM(K36:K38)</f>
        <v>500367</v>
      </c>
    </row>
    <row r="36" spans="1:11">
      <c r="A36" s="194" t="s">
        <v>80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>
        <v>0</v>
      </c>
      <c r="K36" s="7">
        <v>0</v>
      </c>
    </row>
    <row r="37" spans="1:11">
      <c r="A37" s="194" t="s">
        <v>81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>
        <v>0</v>
      </c>
      <c r="K37" s="7">
        <v>0</v>
      </c>
    </row>
    <row r="38" spans="1:11">
      <c r="A38" s="194" t="s">
        <v>82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>
        <v>500367</v>
      </c>
      <c r="K38" s="7">
        <v>500367</v>
      </c>
    </row>
    <row r="39" spans="1:11">
      <c r="A39" s="194" t="s">
        <v>185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>
        <v>0</v>
      </c>
      <c r="K39" s="7">
        <v>0</v>
      </c>
    </row>
    <row r="40" spans="1:11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239727370</v>
      </c>
      <c r="K40" s="53">
        <f>K41+K49+K56+K64</f>
        <v>433573023</v>
      </c>
    </row>
    <row r="41" spans="1:11">
      <c r="A41" s="194" t="s">
        <v>100</v>
      </c>
      <c r="B41" s="195"/>
      <c r="C41" s="195"/>
      <c r="D41" s="195"/>
      <c r="E41" s="195"/>
      <c r="F41" s="195"/>
      <c r="G41" s="195"/>
      <c r="H41" s="196"/>
      <c r="I41" s="1">
        <v>35</v>
      </c>
      <c r="J41" s="53">
        <f>SUM(J42:J48)</f>
        <v>43831821</v>
      </c>
      <c r="K41" s="53">
        <f>SUM(K42:K48)</f>
        <v>48473015</v>
      </c>
    </row>
    <row r="42" spans="1:11">
      <c r="A42" s="194" t="s">
        <v>117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43831821</v>
      </c>
      <c r="K42" s="7">
        <v>48473015</v>
      </c>
    </row>
    <row r="43" spans="1:11">
      <c r="A43" s="194" t="s">
        <v>118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>
        <v>0</v>
      </c>
      <c r="K43" s="7">
        <v>0</v>
      </c>
    </row>
    <row r="44" spans="1:11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>
        <v>0</v>
      </c>
      <c r="K44" s="7">
        <v>0</v>
      </c>
    </row>
    <row r="45" spans="1:11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>
        <v>0</v>
      </c>
      <c r="K45" s="7">
        <v>0</v>
      </c>
    </row>
    <row r="46" spans="1:11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>
        <v>0</v>
      </c>
      <c r="K46" s="7">
        <v>0</v>
      </c>
    </row>
    <row r="47" spans="1:11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>
        <v>0</v>
      </c>
      <c r="K47" s="7">
        <v>0</v>
      </c>
    </row>
    <row r="48" spans="1:11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>
        <v>0</v>
      </c>
      <c r="K48" s="7">
        <v>0</v>
      </c>
    </row>
    <row r="49" spans="1:11">
      <c r="A49" s="194" t="s">
        <v>101</v>
      </c>
      <c r="B49" s="195"/>
      <c r="C49" s="195"/>
      <c r="D49" s="195"/>
      <c r="E49" s="195"/>
      <c r="F49" s="195"/>
      <c r="G49" s="195"/>
      <c r="H49" s="196"/>
      <c r="I49" s="1">
        <v>43</v>
      </c>
      <c r="J49" s="53">
        <f>SUM(J50:J55)</f>
        <v>170122902</v>
      </c>
      <c r="K49" s="53">
        <f>SUM(K50:K55)</f>
        <v>200490479</v>
      </c>
    </row>
    <row r="50" spans="1:11">
      <c r="A50" s="194" t="s">
        <v>200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389253</v>
      </c>
      <c r="K50" s="7">
        <v>738779</v>
      </c>
    </row>
    <row r="51" spans="1:11">
      <c r="A51" s="194" t="s">
        <v>201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86248308</v>
      </c>
      <c r="K51" s="7">
        <v>128095392</v>
      </c>
    </row>
    <row r="52" spans="1:11">
      <c r="A52" s="194" t="s">
        <v>202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>
        <v>0</v>
      </c>
      <c r="K52" s="7">
        <v>0</v>
      </c>
    </row>
    <row r="53" spans="1:11">
      <c r="A53" s="194" t="s">
        <v>203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284258</v>
      </c>
      <c r="K53" s="7">
        <v>540429</v>
      </c>
    </row>
    <row r="54" spans="1:11">
      <c r="A54" s="194" t="s">
        <v>10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75064989</v>
      </c>
      <c r="K54" s="7">
        <v>58341999</v>
      </c>
    </row>
    <row r="55" spans="1:11">
      <c r="A55" s="194" t="s">
        <v>11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8136094</v>
      </c>
      <c r="K55" s="7">
        <v>12773880</v>
      </c>
    </row>
    <row r="56" spans="1:11">
      <c r="A56" s="194" t="s">
        <v>102</v>
      </c>
      <c r="B56" s="195"/>
      <c r="C56" s="195"/>
      <c r="D56" s="195"/>
      <c r="E56" s="195"/>
      <c r="F56" s="195"/>
      <c r="G56" s="195"/>
      <c r="H56" s="196"/>
      <c r="I56" s="1">
        <v>50</v>
      </c>
      <c r="J56" s="53">
        <f>SUM(J57:J63)</f>
        <v>3630180</v>
      </c>
      <c r="K56" s="53">
        <f>SUM(K57:K63)</f>
        <v>30250681</v>
      </c>
    </row>
    <row r="57" spans="1:11">
      <c r="A57" s="194" t="s">
        <v>76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>
        <v>0</v>
      </c>
      <c r="K57" s="7">
        <v>0</v>
      </c>
    </row>
    <row r="58" spans="1:11">
      <c r="A58" s="194" t="s">
        <v>77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>
        <v>0</v>
      </c>
      <c r="K58" s="7">
        <v>0</v>
      </c>
    </row>
    <row r="59" spans="1:11">
      <c r="A59" s="194" t="s">
        <v>242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>
        <v>0</v>
      </c>
      <c r="K59" s="7">
        <v>0</v>
      </c>
    </row>
    <row r="60" spans="1:11">
      <c r="A60" s="194" t="s">
        <v>83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>
        <v>0</v>
      </c>
      <c r="K60" s="7">
        <v>0</v>
      </c>
    </row>
    <row r="61" spans="1:11">
      <c r="A61" s="194" t="s">
        <v>84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>
        <v>188</v>
      </c>
      <c r="K61" s="7">
        <v>188</v>
      </c>
    </row>
    <row r="62" spans="1:11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>
        <v>3626219</v>
      </c>
      <c r="K62" s="7">
        <v>30065369</v>
      </c>
    </row>
    <row r="63" spans="1:11">
      <c r="A63" s="194" t="s">
        <v>46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>
        <v>3773</v>
      </c>
      <c r="K63" s="7">
        <v>185124</v>
      </c>
    </row>
    <row r="64" spans="1:11">
      <c r="A64" s="194" t="s">
        <v>207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22142467</v>
      </c>
      <c r="K64" s="7">
        <v>154358848</v>
      </c>
    </row>
    <row r="65" spans="1:11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33543910</v>
      </c>
      <c r="K65" s="7">
        <v>38787936</v>
      </c>
    </row>
    <row r="66" spans="1:11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1516403997</v>
      </c>
      <c r="K66" s="53">
        <f>K7+K8+K40+K65</f>
        <v>1689855866</v>
      </c>
    </row>
    <row r="67" spans="1:11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>
      <c r="A68" s="202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>
      <c r="A69" s="206" t="s">
        <v>191</v>
      </c>
      <c r="B69" s="207"/>
      <c r="C69" s="207"/>
      <c r="D69" s="207"/>
      <c r="E69" s="207"/>
      <c r="F69" s="207"/>
      <c r="G69" s="207"/>
      <c r="H69" s="226"/>
      <c r="I69" s="3">
        <v>62</v>
      </c>
      <c r="J69" s="54">
        <f>J70+J71+J72+J78+J79+J82+J85</f>
        <v>42311796</v>
      </c>
      <c r="K69" s="54">
        <f>K70+K71+K72+K78+K79+K82+K85</f>
        <v>-46761020</v>
      </c>
    </row>
    <row r="70" spans="1:11">
      <c r="A70" s="194" t="s">
        <v>141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989975500</v>
      </c>
      <c r="K70" s="7">
        <v>989975500</v>
      </c>
    </row>
    <row r="71" spans="1:11">
      <c r="A71" s="194" t="s">
        <v>142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>
        <v>0</v>
      </c>
      <c r="K71" s="7">
        <v>0</v>
      </c>
    </row>
    <row r="72" spans="1:11">
      <c r="A72" s="194" t="s">
        <v>143</v>
      </c>
      <c r="B72" s="195"/>
      <c r="C72" s="195"/>
      <c r="D72" s="195"/>
      <c r="E72" s="195"/>
      <c r="F72" s="195"/>
      <c r="G72" s="195"/>
      <c r="H72" s="196"/>
      <c r="I72" s="1">
        <v>65</v>
      </c>
      <c r="J72" s="53">
        <f>J73+J74-J75+J76+J77</f>
        <v>-11403470</v>
      </c>
      <c r="K72" s="53">
        <f>K73+K74-K75+K76+K77</f>
        <v>-10210777</v>
      </c>
    </row>
    <row r="73" spans="1:11">
      <c r="A73" s="194" t="s">
        <v>144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>
        <v>931483</v>
      </c>
      <c r="K73" s="7">
        <v>931483</v>
      </c>
    </row>
    <row r="74" spans="1:11">
      <c r="A74" s="194" t="s">
        <v>145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>
        <v>0</v>
      </c>
      <c r="K74" s="7">
        <v>0</v>
      </c>
    </row>
    <row r="75" spans="1:11">
      <c r="A75" s="194" t="s">
        <v>133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>
        <v>32600</v>
      </c>
      <c r="K75" s="7">
        <v>32600</v>
      </c>
    </row>
    <row r="76" spans="1:11">
      <c r="A76" s="194" t="s">
        <v>134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>
        <v>0</v>
      </c>
      <c r="K76" s="7">
        <v>0</v>
      </c>
    </row>
    <row r="77" spans="1:11">
      <c r="A77" s="194" t="s">
        <v>135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>
        <v>-12302353</v>
      </c>
      <c r="K77" s="7">
        <v>-11109660</v>
      </c>
    </row>
    <row r="78" spans="1:11">
      <c r="A78" s="194" t="s">
        <v>136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>
        <v>88115871</v>
      </c>
      <c r="K78" s="7">
        <v>81741626</v>
      </c>
    </row>
    <row r="79" spans="1:11">
      <c r="A79" s="194" t="s">
        <v>238</v>
      </c>
      <c r="B79" s="195"/>
      <c r="C79" s="195"/>
      <c r="D79" s="195"/>
      <c r="E79" s="195"/>
      <c r="F79" s="195"/>
      <c r="G79" s="195"/>
      <c r="H79" s="196"/>
      <c r="I79" s="1">
        <v>72</v>
      </c>
      <c r="J79" s="53">
        <f>J80-J81</f>
        <v>-948831774</v>
      </c>
      <c r="K79" s="53">
        <f>K80-K81</f>
        <v>-1024376105</v>
      </c>
    </row>
    <row r="80" spans="1:11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0</v>
      </c>
      <c r="K80" s="7">
        <v>0</v>
      </c>
    </row>
    <row r="81" spans="1:11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948831774</v>
      </c>
      <c r="K81" s="7">
        <v>1024376105</v>
      </c>
    </row>
    <row r="82" spans="1:11">
      <c r="A82" s="194" t="s">
        <v>239</v>
      </c>
      <c r="B82" s="195"/>
      <c r="C82" s="195"/>
      <c r="D82" s="195"/>
      <c r="E82" s="195"/>
      <c r="F82" s="195"/>
      <c r="G82" s="195"/>
      <c r="H82" s="196"/>
      <c r="I82" s="1">
        <v>75</v>
      </c>
      <c r="J82" s="53">
        <f>J83-J84</f>
        <v>-75544331</v>
      </c>
      <c r="K82" s="53">
        <f>K83-K84</f>
        <v>-83891264</v>
      </c>
    </row>
    <row r="83" spans="1:11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0</v>
      </c>
      <c r="K83" s="7">
        <v>0</v>
      </c>
    </row>
    <row r="84" spans="1:11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75544331</v>
      </c>
      <c r="K84" s="7">
        <v>83891264</v>
      </c>
    </row>
    <row r="85" spans="1:11">
      <c r="A85" s="194" t="s">
        <v>173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>
        <v>0</v>
      </c>
      <c r="K85" s="7">
        <v>0</v>
      </c>
    </row>
    <row r="86" spans="1:11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1117989</v>
      </c>
      <c r="K86" s="53">
        <f>SUM(K87:K89)</f>
        <v>883206</v>
      </c>
    </row>
    <row r="87" spans="1:11">
      <c r="A87" s="194" t="s">
        <v>129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>
        <v>0</v>
      </c>
      <c r="K87" s="7">
        <v>0</v>
      </c>
    </row>
    <row r="88" spans="1:11">
      <c r="A88" s="194" t="s">
        <v>130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>
        <v>0</v>
      </c>
      <c r="K88" s="7">
        <v>0</v>
      </c>
    </row>
    <row r="89" spans="1:11">
      <c r="A89" s="194" t="s">
        <v>131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>
        <v>1117989</v>
      </c>
      <c r="K89" s="7">
        <v>883206</v>
      </c>
    </row>
    <row r="90" spans="1:11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855307790</v>
      </c>
      <c r="K90" s="53">
        <f>SUM(K91:K99)</f>
        <v>849821548</v>
      </c>
    </row>
    <row r="91" spans="1:11">
      <c r="A91" s="194" t="s">
        <v>132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>
        <v>0</v>
      </c>
      <c r="K91" s="7">
        <v>0</v>
      </c>
    </row>
    <row r="92" spans="1:11">
      <c r="A92" s="194" t="s">
        <v>243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>
        <v>43378</v>
      </c>
      <c r="K92" s="7">
        <v>83378</v>
      </c>
    </row>
    <row r="93" spans="1:11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407755986</v>
      </c>
      <c r="K93" s="7">
        <v>321898211</v>
      </c>
    </row>
    <row r="94" spans="1:11">
      <c r="A94" s="194" t="s">
        <v>244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>
        <v>0</v>
      </c>
      <c r="K94" s="7">
        <v>0</v>
      </c>
    </row>
    <row r="95" spans="1:11">
      <c r="A95" s="194" t="s">
        <v>245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>
        <v>0</v>
      </c>
      <c r="K95" s="7">
        <v>0</v>
      </c>
    </row>
    <row r="96" spans="1:11">
      <c r="A96" s="194" t="s">
        <v>246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>
        <v>0</v>
      </c>
      <c r="K96" s="7">
        <v>0</v>
      </c>
    </row>
    <row r="97" spans="1:11">
      <c r="A97" s="194" t="s">
        <v>94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>
        <v>0</v>
      </c>
      <c r="K97" s="7">
        <v>0</v>
      </c>
    </row>
    <row r="98" spans="1:11">
      <c r="A98" s="194" t="s">
        <v>92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>
        <v>447508426</v>
      </c>
      <c r="K98" s="7">
        <v>527839959</v>
      </c>
    </row>
    <row r="99" spans="1:11">
      <c r="A99" s="194" t="s">
        <v>93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>
        <v>0</v>
      </c>
      <c r="K99" s="7">
        <v>0</v>
      </c>
    </row>
    <row r="100" spans="1:11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610812035</v>
      </c>
      <c r="K100" s="53">
        <f>SUM(K101:K112)</f>
        <v>855589906</v>
      </c>
    </row>
    <row r="101" spans="1:11">
      <c r="A101" s="194" t="s">
        <v>132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>
        <v>1915093</v>
      </c>
      <c r="K101" s="7">
        <v>1632753</v>
      </c>
    </row>
    <row r="102" spans="1:11">
      <c r="A102" s="194" t="s">
        <v>243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>
        <v>9509979</v>
      </c>
      <c r="K102" s="7">
        <v>13570508</v>
      </c>
    </row>
    <row r="103" spans="1:11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208516893</v>
      </c>
      <c r="K103" s="7">
        <v>209254249</v>
      </c>
    </row>
    <row r="104" spans="1:11">
      <c r="A104" s="194" t="s">
        <v>244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>
        <v>3863108</v>
      </c>
      <c r="K104" s="7">
        <v>5038609</v>
      </c>
    </row>
    <row r="105" spans="1:11">
      <c r="A105" s="194" t="s">
        <v>245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229999682</v>
      </c>
      <c r="K105" s="7">
        <v>236549401</v>
      </c>
    </row>
    <row r="106" spans="1:11">
      <c r="A106" s="194" t="s">
        <v>246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>
        <v>0</v>
      </c>
      <c r="K106" s="7">
        <v>0</v>
      </c>
    </row>
    <row r="107" spans="1:11">
      <c r="A107" s="194" t="s">
        <v>94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>
        <v>0</v>
      </c>
      <c r="K107" s="7">
        <v>0</v>
      </c>
    </row>
    <row r="108" spans="1:11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10257090</v>
      </c>
      <c r="K108" s="7">
        <v>10739245</v>
      </c>
    </row>
    <row r="109" spans="1:11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9733669</v>
      </c>
      <c r="K109" s="7">
        <v>12418126</v>
      </c>
    </row>
    <row r="110" spans="1:11">
      <c r="A110" s="194" t="s">
        <v>99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>
        <v>227109</v>
      </c>
      <c r="K110" s="7">
        <v>227109</v>
      </c>
    </row>
    <row r="111" spans="1:11">
      <c r="A111" s="194" t="s">
        <v>97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>
        <v>0</v>
      </c>
      <c r="K111" s="7">
        <v>0</v>
      </c>
    </row>
    <row r="112" spans="1:11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136789412</v>
      </c>
      <c r="K112" s="7">
        <v>366159906</v>
      </c>
    </row>
    <row r="113" spans="1:11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6854387</v>
      </c>
      <c r="K113" s="7">
        <v>30322226</v>
      </c>
    </row>
    <row r="114" spans="1:11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1516403997</v>
      </c>
      <c r="K114" s="53">
        <f>K69+K86+K90+K100+K113</f>
        <v>1689855866</v>
      </c>
    </row>
    <row r="115" spans="1:11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/>
      <c r="K115" s="8"/>
    </row>
    <row r="116" spans="1:11">
      <c r="A116" s="202" t="s">
        <v>308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>
      <c r="A118" s="194" t="s">
        <v>8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/>
      <c r="K118" s="7"/>
    </row>
    <row r="119" spans="1:11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>
      <c r="A120" s="216" t="s">
        <v>309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1">
    <dataValidation allowBlank="1" sqref="A1:XFD1048576"/>
  </dataValidations>
  <pageMargins left="0.55118110236220474" right="0.31496062992125984" top="0.51181102362204722" bottom="0.70866141732283472" header="0.35433070866141736" footer="0.51181102362204722"/>
  <pageSetup paperSize="9" scale="8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90" zoomScaleNormal="100" zoomScaleSheetLayoutView="90" workbookViewId="0">
      <pane xSplit="8" ySplit="6" topLeftCell="I22" activePane="bottomRight" state="frozen"/>
      <selection pane="topRight" activeCell="I1" sqref="I1"/>
      <selection pane="bottomLeft" activeCell="A7" sqref="A7"/>
      <selection pane="bottomRight" activeCell="J75" sqref="J75"/>
    </sheetView>
  </sheetViews>
  <sheetFormatPr defaultRowHeight="12.75"/>
  <cols>
    <col min="1" max="3" width="9.140625" style="52"/>
    <col min="4" max="4" width="6.7109375" style="52" customWidth="1"/>
    <col min="5" max="5" width="5" style="52" customWidth="1"/>
    <col min="6" max="6" width="9.140625" style="52"/>
    <col min="7" max="7" width="7.7109375" style="52" customWidth="1"/>
    <col min="8" max="8" width="6.85546875" style="52" customWidth="1"/>
    <col min="9" max="9" width="7.85546875" style="52" customWidth="1"/>
    <col min="10" max="10" width="11.140625" style="52" bestFit="1" customWidth="1"/>
    <col min="11" max="11" width="10.5703125" style="52" customWidth="1"/>
    <col min="12" max="12" width="10.7109375" style="52" customWidth="1"/>
    <col min="13" max="13" width="10.85546875" style="52" customWidth="1"/>
    <col min="14" max="16384" width="9.140625" style="52"/>
  </cols>
  <sheetData>
    <row r="1" spans="1:13" ht="17.2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4.25" customHeight="1">
      <c r="A2" s="239" t="s">
        <v>344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>
      <c r="A3" s="258" t="s">
        <v>321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129" t="s">
        <v>279</v>
      </c>
      <c r="J4" s="256" t="s">
        <v>316</v>
      </c>
      <c r="K4" s="256"/>
      <c r="L4" s="256" t="s">
        <v>317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129"/>
      <c r="J5" s="128" t="s">
        <v>312</v>
      </c>
      <c r="K5" s="128" t="s">
        <v>313</v>
      </c>
      <c r="L5" s="128" t="s">
        <v>312</v>
      </c>
      <c r="M5" s="128" t="s">
        <v>313</v>
      </c>
    </row>
    <row r="6" spans="1:13">
      <c r="A6" s="256">
        <v>1</v>
      </c>
      <c r="B6" s="256"/>
      <c r="C6" s="256"/>
      <c r="D6" s="256"/>
      <c r="E6" s="256"/>
      <c r="F6" s="256"/>
      <c r="G6" s="256"/>
      <c r="H6" s="256"/>
      <c r="I6" s="61">
        <v>2</v>
      </c>
      <c r="J6" s="128">
        <v>3</v>
      </c>
      <c r="K6" s="128">
        <v>4</v>
      </c>
      <c r="L6" s="128">
        <v>5</v>
      </c>
      <c r="M6" s="128">
        <v>6</v>
      </c>
    </row>
    <row r="7" spans="1:13">
      <c r="A7" s="206" t="s">
        <v>26</v>
      </c>
      <c r="B7" s="207"/>
      <c r="C7" s="207"/>
      <c r="D7" s="207"/>
      <c r="E7" s="207"/>
      <c r="F7" s="207"/>
      <c r="G7" s="207"/>
      <c r="H7" s="226"/>
      <c r="I7" s="3">
        <v>111</v>
      </c>
      <c r="J7" s="125">
        <f>SUM(J8:J9)</f>
        <v>692185862</v>
      </c>
      <c r="K7" s="125">
        <f>SUM(K8:K9)</f>
        <v>437345709</v>
      </c>
      <c r="L7" s="125">
        <f>SUM(L8:L9)</f>
        <v>739247202</v>
      </c>
      <c r="M7" s="125">
        <f>SUM(M8:M9)</f>
        <v>475084049</v>
      </c>
    </row>
    <row r="8" spans="1:13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603856154</v>
      </c>
      <c r="K8" s="7">
        <v>395588471</v>
      </c>
      <c r="L8" s="7">
        <v>654029725</v>
      </c>
      <c r="M8" s="7">
        <v>433962938</v>
      </c>
    </row>
    <row r="9" spans="1:13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88329708</v>
      </c>
      <c r="K9" s="7">
        <v>41757238</v>
      </c>
      <c r="L9" s="7">
        <v>85217477</v>
      </c>
      <c r="M9" s="7">
        <v>41121111</v>
      </c>
    </row>
    <row r="10" spans="1:13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6">
        <f>J11+J12+J16+J20+J21+J22+J25+J26</f>
        <v>783280806</v>
      </c>
      <c r="K10" s="126">
        <f>K11+K12+K16+K20+K21+K22+K25+K26</f>
        <v>439858682</v>
      </c>
      <c r="L10" s="126">
        <f>L11+L12+L16+L20+L21+L22+L25+L26</f>
        <v>815361455</v>
      </c>
      <c r="M10" s="126">
        <f>M11+M12+M16+M20+M21+M22+M25+M26</f>
        <v>461342454</v>
      </c>
    </row>
    <row r="11" spans="1:13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554106641</v>
      </c>
      <c r="K12" s="53">
        <f>SUM(K13:K15)</f>
        <v>320995425</v>
      </c>
      <c r="L12" s="53">
        <f>SUM(L13:L15)</f>
        <v>588377051</v>
      </c>
      <c r="M12" s="53">
        <f>SUM(M13:M15)</f>
        <v>345903728</v>
      </c>
    </row>
    <row r="13" spans="1:13">
      <c r="A13" s="194" t="s">
        <v>146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182395588</v>
      </c>
      <c r="K13" s="7">
        <v>112647267</v>
      </c>
      <c r="L13" s="7">
        <v>203941180</v>
      </c>
      <c r="M13" s="7">
        <v>126042426</v>
      </c>
    </row>
    <row r="14" spans="1:13">
      <c r="A14" s="194" t="s">
        <v>147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>
        <v>3552964</v>
      </c>
      <c r="K14" s="7">
        <v>2126739</v>
      </c>
      <c r="L14" s="7">
        <v>3608357</v>
      </c>
      <c r="M14" s="7">
        <v>1942426</v>
      </c>
    </row>
    <row r="15" spans="1:13">
      <c r="A15" s="194" t="s">
        <v>61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368158089</v>
      </c>
      <c r="K15" s="7">
        <v>206221419</v>
      </c>
      <c r="L15" s="7">
        <v>380827514</v>
      </c>
      <c r="M15" s="7">
        <v>217918876</v>
      </c>
    </row>
    <row r="16" spans="1:13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f>SUM(J17:J19)</f>
        <v>118745766</v>
      </c>
      <c r="K16" s="53">
        <f>SUM(K17:K19)</f>
        <v>63399920</v>
      </c>
      <c r="L16" s="53">
        <f>SUM(L17:L19)</f>
        <v>120060286</v>
      </c>
      <c r="M16" s="53">
        <f>SUM(M17:M19)</f>
        <v>61711765</v>
      </c>
    </row>
    <row r="17" spans="1:13">
      <c r="A17" s="194" t="s">
        <v>62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61098078</v>
      </c>
      <c r="K17" s="7">
        <v>32338274</v>
      </c>
      <c r="L17" s="7">
        <v>61477361</v>
      </c>
      <c r="M17" s="7">
        <v>31560201</v>
      </c>
    </row>
    <row r="18" spans="1:13">
      <c r="A18" s="194" t="s">
        <v>63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35491305</v>
      </c>
      <c r="K18" s="7">
        <v>19329188</v>
      </c>
      <c r="L18" s="7">
        <v>36656719</v>
      </c>
      <c r="M18" s="7">
        <v>19188432</v>
      </c>
    </row>
    <row r="19" spans="1:13">
      <c r="A19" s="194" t="s">
        <v>64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22156383</v>
      </c>
      <c r="K19" s="7">
        <v>11732458</v>
      </c>
      <c r="L19" s="7">
        <v>21926206</v>
      </c>
      <c r="M19" s="7">
        <v>10963132</v>
      </c>
    </row>
    <row r="20" spans="1:13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70204486</v>
      </c>
      <c r="K20" s="7">
        <v>34013876</v>
      </c>
      <c r="L20" s="7">
        <v>67326529</v>
      </c>
      <c r="M20" s="7">
        <v>33389702</v>
      </c>
    </row>
    <row r="21" spans="1:13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36426789</v>
      </c>
      <c r="K21" s="7">
        <v>18722138</v>
      </c>
      <c r="L21" s="7">
        <v>36612847</v>
      </c>
      <c r="M21" s="7">
        <v>18925676</v>
      </c>
    </row>
    <row r="22" spans="1:13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83589</v>
      </c>
      <c r="K22" s="53">
        <f>SUM(K23:K24)</f>
        <v>12295</v>
      </c>
      <c r="L22" s="53">
        <f>SUM(L23:L24)</f>
        <v>364833</v>
      </c>
      <c r="M22" s="53">
        <f>SUM(M23:M24)</f>
        <v>104741</v>
      </c>
    </row>
    <row r="23" spans="1:13">
      <c r="A23" s="194" t="s">
        <v>137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0.5" customHeight="1">
      <c r="A24" s="194" t="s">
        <v>138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>
        <v>83589</v>
      </c>
      <c r="K24" s="7">
        <v>12295</v>
      </c>
      <c r="L24" s="7">
        <v>364833</v>
      </c>
      <c r="M24" s="7">
        <v>104741</v>
      </c>
    </row>
    <row r="25" spans="1:13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3713535</v>
      </c>
      <c r="K26" s="7">
        <v>2715028</v>
      </c>
      <c r="L26" s="7">
        <v>2619909</v>
      </c>
      <c r="M26" s="7">
        <v>1306842</v>
      </c>
    </row>
    <row r="27" spans="1:13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26">
        <f>SUM(J28:J32)</f>
        <v>21637212</v>
      </c>
      <c r="K27" s="126">
        <f>SUM(K28:K32)</f>
        <v>10044832</v>
      </c>
      <c r="L27" s="126">
        <f>SUM(L28:L32)</f>
        <v>29540138</v>
      </c>
      <c r="M27" s="126">
        <f>SUM(M28:M32)</f>
        <v>17079451</v>
      </c>
    </row>
    <row r="28" spans="1:13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202204</v>
      </c>
      <c r="K28" s="7">
        <v>202204</v>
      </c>
      <c r="L28" s="7">
        <v>563966</v>
      </c>
      <c r="M28" s="7">
        <v>563966</v>
      </c>
    </row>
    <row r="29" spans="1:13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21435008</v>
      </c>
      <c r="K29" s="7">
        <v>9842628</v>
      </c>
      <c r="L29" s="7">
        <v>28976172</v>
      </c>
      <c r="M29" s="7">
        <v>16515485</v>
      </c>
    </row>
    <row r="30" spans="1:13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26">
        <f>SUM(J34:J37)</f>
        <v>30517906</v>
      </c>
      <c r="K33" s="126">
        <f>SUM(K34:K37)</f>
        <v>14394455</v>
      </c>
      <c r="L33" s="126">
        <f>SUM(L34:L37)</f>
        <v>37317149</v>
      </c>
      <c r="M33" s="126">
        <f>SUM(M34:M37)</f>
        <v>21611141</v>
      </c>
    </row>
    <row r="34" spans="1:13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30517906</v>
      </c>
      <c r="K35" s="7">
        <v>14394455</v>
      </c>
      <c r="L35" s="7">
        <v>37317149</v>
      </c>
      <c r="M35" s="7">
        <v>21611141</v>
      </c>
    </row>
    <row r="36" spans="1:13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>
        <v>0</v>
      </c>
      <c r="K38" s="7">
        <v>0</v>
      </c>
      <c r="L38" s="7"/>
      <c r="M38" s="7">
        <v>0</v>
      </c>
    </row>
    <row r="39" spans="1:13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>
        <v>0</v>
      </c>
      <c r="K39" s="7">
        <v>0</v>
      </c>
      <c r="L39" s="7"/>
      <c r="M39" s="7">
        <v>0</v>
      </c>
    </row>
    <row r="40" spans="1:13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26">
        <f>J7+J27+J38+J40</f>
        <v>713823074</v>
      </c>
      <c r="K42" s="126">
        <f>K7+K27+K38+K40</f>
        <v>447390541</v>
      </c>
      <c r="L42" s="126">
        <f>L7+L27+L38+L40</f>
        <v>768787340</v>
      </c>
      <c r="M42" s="126">
        <f>M7+M27+M38+M40</f>
        <v>492163500</v>
      </c>
    </row>
    <row r="43" spans="1:13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26">
        <f>J10+J33+J39+J41</f>
        <v>813798712</v>
      </c>
      <c r="K43" s="126">
        <f>K10+K33+K39+K41</f>
        <v>454253137</v>
      </c>
      <c r="L43" s="126">
        <f>L10+L33+L39+L41</f>
        <v>852678604</v>
      </c>
      <c r="M43" s="126">
        <f>M10+M33+M39+M41</f>
        <v>482953595</v>
      </c>
    </row>
    <row r="44" spans="1:13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-99975638</v>
      </c>
      <c r="K44" s="53">
        <f>K42-K43</f>
        <v>-6862596</v>
      </c>
      <c r="L44" s="53">
        <f>L42-L43</f>
        <v>-83891264</v>
      </c>
      <c r="M44" s="53">
        <f>M42-M43</f>
        <v>9209905</v>
      </c>
    </row>
    <row r="45" spans="1:13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9209905</v>
      </c>
    </row>
    <row r="46" spans="1:13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99975638</v>
      </c>
      <c r="K46" s="53">
        <f>IF(K43&gt;K42,K43-K42,0)</f>
        <v>6862596</v>
      </c>
      <c r="L46" s="53">
        <f>IF(L43&gt;L42,L43-L42,0)</f>
        <v>83891264</v>
      </c>
      <c r="M46" s="53">
        <f>IF(M43&gt;M42,M43-M42,0)</f>
        <v>0</v>
      </c>
    </row>
    <row r="47" spans="1:13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0</v>
      </c>
      <c r="K47" s="7">
        <v>0</v>
      </c>
      <c r="L47" s="7"/>
      <c r="M47" s="7"/>
    </row>
    <row r="48" spans="1:13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-99975638</v>
      </c>
      <c r="K48" s="53">
        <f>K44-K47</f>
        <v>-6862596</v>
      </c>
      <c r="L48" s="53">
        <f>L44-L47</f>
        <v>-83891264</v>
      </c>
      <c r="M48" s="53">
        <f>M44-M47</f>
        <v>9209905</v>
      </c>
    </row>
    <row r="49" spans="1:13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9209905</v>
      </c>
    </row>
    <row r="50" spans="1:13">
      <c r="A50" s="253" t="s">
        <v>220</v>
      </c>
      <c r="B50" s="254"/>
      <c r="C50" s="254"/>
      <c r="D50" s="254"/>
      <c r="E50" s="254"/>
      <c r="F50" s="254"/>
      <c r="G50" s="254"/>
      <c r="H50" s="255"/>
      <c r="I50" s="4">
        <v>154</v>
      </c>
      <c r="J50" s="60">
        <f>IF(J48&lt;0,-J48,0)</f>
        <v>99975638</v>
      </c>
      <c r="K50" s="60">
        <f>IF(K48&lt;0,-K48,0)</f>
        <v>6862596</v>
      </c>
      <c r="L50" s="60">
        <f>IF(L48&lt;0,-L48,0)</f>
        <v>83891264</v>
      </c>
      <c r="M50" s="60">
        <f>IF(M48&lt;0,-M48,0)</f>
        <v>0</v>
      </c>
    </row>
    <row r="51" spans="1:13" ht="12.75" customHeight="1">
      <c r="A51" s="202" t="s">
        <v>310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127"/>
      <c r="J52" s="127"/>
      <c r="K52" s="127"/>
      <c r="L52" s="127"/>
      <c r="M52" s="130"/>
    </row>
    <row r="53" spans="1:13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52"/>
    </row>
    <row r="56" spans="1:13">
      <c r="A56" s="206" t="s">
        <v>204</v>
      </c>
      <c r="B56" s="207"/>
      <c r="C56" s="207"/>
      <c r="D56" s="207"/>
      <c r="E56" s="207"/>
      <c r="F56" s="207"/>
      <c r="G56" s="207"/>
      <c r="H56" s="226"/>
      <c r="I56" s="9">
        <v>157</v>
      </c>
      <c r="J56" s="6">
        <f>J48</f>
        <v>-99975638</v>
      </c>
      <c r="K56" s="6">
        <f>K48</f>
        <v>-6862596</v>
      </c>
      <c r="L56" s="6">
        <f t="shared" ref="L56" si="0">L48</f>
        <v>-83891264</v>
      </c>
      <c r="M56" s="6">
        <f t="shared" ref="M56" si="1">M48</f>
        <v>9209905</v>
      </c>
    </row>
    <row r="57" spans="1:13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708989</v>
      </c>
      <c r="K57" s="53">
        <f>SUM(K58:K64)</f>
        <v>551631</v>
      </c>
      <c r="L57" s="53">
        <f>SUM(L58:L64)</f>
        <v>1192693</v>
      </c>
      <c r="M57" s="53">
        <f>SUM(M58:M64)</f>
        <v>-411664</v>
      </c>
    </row>
    <row r="58" spans="1:13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>
        <v>0</v>
      </c>
      <c r="K58" s="7">
        <v>0</v>
      </c>
      <c r="L58" s="7"/>
      <c r="M58" s="7"/>
    </row>
    <row r="59" spans="1:13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0</v>
      </c>
      <c r="K59" s="7">
        <v>0</v>
      </c>
      <c r="L59" s="7"/>
      <c r="M59" s="7"/>
    </row>
    <row r="60" spans="1:13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>
        <v>0</v>
      </c>
      <c r="K60" s="7">
        <v>0</v>
      </c>
      <c r="L60" s="7"/>
      <c r="M60" s="7"/>
    </row>
    <row r="61" spans="1:13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>
        <v>708989</v>
      </c>
      <c r="K61" s="7">
        <v>551631</v>
      </c>
      <c r="L61" s="7">
        <v>1192693</v>
      </c>
      <c r="M61" s="7">
        <v>-411664</v>
      </c>
    </row>
    <row r="62" spans="1:13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>
        <v>0</v>
      </c>
      <c r="K62" s="7">
        <v>0</v>
      </c>
      <c r="L62" s="7"/>
      <c r="M62" s="7"/>
    </row>
    <row r="63" spans="1:13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>
        <v>0</v>
      </c>
      <c r="K63" s="7">
        <v>0</v>
      </c>
      <c r="L63" s="7"/>
      <c r="M63" s="7"/>
    </row>
    <row r="64" spans="1:13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>
        <v>0</v>
      </c>
      <c r="K64" s="7">
        <v>0</v>
      </c>
      <c r="L64" s="7"/>
      <c r="M64" s="7"/>
    </row>
    <row r="65" spans="1:13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>
        <v>0</v>
      </c>
      <c r="K65" s="7">
        <v>0</v>
      </c>
      <c r="L65" s="7"/>
      <c r="M65" s="7"/>
    </row>
    <row r="66" spans="1:13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708989</v>
      </c>
      <c r="K66" s="53">
        <f>K57-K65</f>
        <v>551631</v>
      </c>
      <c r="L66" s="53">
        <f>L57-L65</f>
        <v>1192693</v>
      </c>
      <c r="M66" s="53">
        <f>M57-M65</f>
        <v>-411664</v>
      </c>
    </row>
    <row r="67" spans="1:13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0">
        <f>J56+J66</f>
        <v>-99266649</v>
      </c>
      <c r="K67" s="60">
        <f>K56+K66</f>
        <v>-6310965</v>
      </c>
      <c r="L67" s="60">
        <f>L56+L66</f>
        <v>-82698571</v>
      </c>
      <c r="M67" s="60">
        <f>M56+M66</f>
        <v>8798241</v>
      </c>
    </row>
    <row r="68" spans="1:13" ht="12.75" customHeight="1">
      <c r="A68" s="243" t="s">
        <v>311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8"/>
    </row>
    <row r="70" spans="1:13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4">
    <dataValidation allowBlank="1" sqref="A1:I1048576 L1:XFD1048576 J51:K55 J1:K6 J68:K1048576"/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6:K67">
      <formula1>999999999999</formula1>
    </dataValidation>
  </dataValidations>
  <pageMargins left="0.55118110236220474" right="0.27559055118110237" top="0.98425196850393704" bottom="0.98425196850393704" header="0.51181102362204722" footer="0.51181102362204722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topLeftCell="A10" zoomScale="90" zoomScaleNormal="100" zoomScaleSheetLayoutView="90" workbookViewId="0">
      <selection activeCell="A16" sqref="A16:H16"/>
    </sheetView>
  </sheetViews>
  <sheetFormatPr defaultRowHeight="12.75"/>
  <cols>
    <col min="1" max="7" width="9.140625" style="52"/>
    <col min="8" max="8" width="6" style="52" customWidth="1"/>
    <col min="9" max="9" width="9.140625" style="52"/>
    <col min="10" max="10" width="10.5703125" style="52" bestFit="1" customWidth="1"/>
    <col min="11" max="11" width="10.7109375" style="52" customWidth="1"/>
    <col min="12" max="16384" width="9.140625" style="52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>
      <c r="A3" s="262" t="s">
        <v>321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316</v>
      </c>
      <c r="K4" s="65" t="s">
        <v>317</v>
      </c>
    </row>
    <row r="5" spans="1:11">
      <c r="A5" s="261">
        <v>1</v>
      </c>
      <c r="B5" s="261"/>
      <c r="C5" s="261"/>
      <c r="D5" s="261"/>
      <c r="E5" s="261"/>
      <c r="F5" s="261"/>
      <c r="G5" s="261"/>
      <c r="H5" s="261"/>
      <c r="I5" s="66">
        <v>2</v>
      </c>
      <c r="J5" s="67" t="s">
        <v>281</v>
      </c>
      <c r="K5" s="67" t="s">
        <v>282</v>
      </c>
    </row>
    <row r="6" spans="1:11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>
      <c r="A7" s="194" t="s">
        <v>40</v>
      </c>
      <c r="B7" s="195"/>
      <c r="C7" s="195"/>
      <c r="D7" s="195"/>
      <c r="E7" s="195"/>
      <c r="F7" s="195"/>
      <c r="G7" s="195"/>
      <c r="H7" s="195"/>
      <c r="I7" s="1">
        <v>1</v>
      </c>
      <c r="J7" s="7">
        <v>-99975638</v>
      </c>
      <c r="K7" s="7">
        <v>-83891264</v>
      </c>
    </row>
    <row r="8" spans="1:11">
      <c r="A8" s="194" t="s">
        <v>41</v>
      </c>
      <c r="B8" s="195"/>
      <c r="C8" s="195"/>
      <c r="D8" s="195"/>
      <c r="E8" s="195"/>
      <c r="F8" s="195"/>
      <c r="G8" s="195"/>
      <c r="H8" s="195"/>
      <c r="I8" s="1">
        <v>2</v>
      </c>
      <c r="J8" s="7">
        <v>70204486</v>
      </c>
      <c r="K8" s="7">
        <v>67326529</v>
      </c>
    </row>
    <row r="9" spans="1:11">
      <c r="A9" s="194" t="s">
        <v>42</v>
      </c>
      <c r="B9" s="195"/>
      <c r="C9" s="195"/>
      <c r="D9" s="195"/>
      <c r="E9" s="195"/>
      <c r="F9" s="195"/>
      <c r="G9" s="195"/>
      <c r="H9" s="195"/>
      <c r="I9" s="1">
        <v>3</v>
      </c>
      <c r="J9" s="7">
        <v>214050219</v>
      </c>
      <c r="K9" s="7">
        <v>239979986</v>
      </c>
    </row>
    <row r="10" spans="1:11">
      <c r="A10" s="194" t="s">
        <v>43</v>
      </c>
      <c r="B10" s="195"/>
      <c r="C10" s="195"/>
      <c r="D10" s="195"/>
      <c r="E10" s="195"/>
      <c r="F10" s="195"/>
      <c r="G10" s="195"/>
      <c r="H10" s="195"/>
      <c r="I10" s="1">
        <v>4</v>
      </c>
      <c r="J10" s="7">
        <v>0</v>
      </c>
      <c r="K10" s="7">
        <v>0</v>
      </c>
    </row>
    <row r="11" spans="1:11">
      <c r="A11" s="194" t="s">
        <v>44</v>
      </c>
      <c r="B11" s="195"/>
      <c r="C11" s="195"/>
      <c r="D11" s="195"/>
      <c r="E11" s="195"/>
      <c r="F11" s="195"/>
      <c r="G11" s="195"/>
      <c r="H11" s="195"/>
      <c r="I11" s="1">
        <v>5</v>
      </c>
      <c r="J11" s="7">
        <v>0</v>
      </c>
      <c r="K11" s="7">
        <v>0</v>
      </c>
    </row>
    <row r="12" spans="1:11">
      <c r="A12" s="194" t="s">
        <v>51</v>
      </c>
      <c r="B12" s="195"/>
      <c r="C12" s="195"/>
      <c r="D12" s="195"/>
      <c r="E12" s="195"/>
      <c r="F12" s="195"/>
      <c r="G12" s="195"/>
      <c r="H12" s="195"/>
      <c r="I12" s="1">
        <v>6</v>
      </c>
      <c r="J12" s="7">
        <v>117763906</v>
      </c>
      <c r="K12" s="7">
        <v>107939071</v>
      </c>
    </row>
    <row r="13" spans="1:11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53">
        <f>SUM(J7:J12)</f>
        <v>302042973</v>
      </c>
      <c r="K13" s="53">
        <f>SUM(K7:K12)</f>
        <v>331354322</v>
      </c>
    </row>
    <row r="14" spans="1:11">
      <c r="A14" s="194" t="s">
        <v>52</v>
      </c>
      <c r="B14" s="195"/>
      <c r="C14" s="195"/>
      <c r="D14" s="195"/>
      <c r="E14" s="195"/>
      <c r="F14" s="195"/>
      <c r="G14" s="195"/>
      <c r="H14" s="195"/>
      <c r="I14" s="1">
        <v>8</v>
      </c>
      <c r="J14" s="7">
        <v>0</v>
      </c>
      <c r="K14" s="7">
        <v>0</v>
      </c>
    </row>
    <row r="15" spans="1:11">
      <c r="A15" s="194" t="s">
        <v>53</v>
      </c>
      <c r="B15" s="195"/>
      <c r="C15" s="195"/>
      <c r="D15" s="195"/>
      <c r="E15" s="195"/>
      <c r="F15" s="195"/>
      <c r="G15" s="195"/>
      <c r="H15" s="195"/>
      <c r="I15" s="1">
        <v>9</v>
      </c>
      <c r="J15" s="7">
        <v>49271076</v>
      </c>
      <c r="K15" s="7">
        <v>30367577</v>
      </c>
    </row>
    <row r="16" spans="1:11">
      <c r="A16" s="194" t="s">
        <v>54</v>
      </c>
      <c r="B16" s="195"/>
      <c r="C16" s="195"/>
      <c r="D16" s="195"/>
      <c r="E16" s="195"/>
      <c r="F16" s="195"/>
      <c r="G16" s="195"/>
      <c r="H16" s="195"/>
      <c r="I16" s="1">
        <v>10</v>
      </c>
      <c r="J16" s="7">
        <v>5231785</v>
      </c>
      <c r="K16" s="7">
        <v>4641193</v>
      </c>
    </row>
    <row r="17" spans="1:11">
      <c r="A17" s="194" t="s">
        <v>55</v>
      </c>
      <c r="B17" s="195"/>
      <c r="C17" s="195"/>
      <c r="D17" s="195"/>
      <c r="E17" s="195"/>
      <c r="F17" s="195"/>
      <c r="G17" s="195"/>
      <c r="H17" s="195"/>
      <c r="I17" s="1">
        <v>11</v>
      </c>
      <c r="J17" s="7">
        <v>18676234</v>
      </c>
      <c r="K17" s="7">
        <v>7799123</v>
      </c>
    </row>
    <row r="18" spans="1:11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126">
        <f>SUM(J14:J17)</f>
        <v>73179095</v>
      </c>
      <c r="K18" s="126">
        <f>SUM(K14:K17)</f>
        <v>42807893</v>
      </c>
    </row>
    <row r="19" spans="1:11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126">
        <f>IF(J13&gt;J18,J13-J18,0)</f>
        <v>228863878</v>
      </c>
      <c r="K19" s="126">
        <f>IF(K13&gt;K18,K13-K18,0)</f>
        <v>288546429</v>
      </c>
    </row>
    <row r="20" spans="1:11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126">
        <f>IF(J18&gt;J13,J18-J13,0)</f>
        <v>0</v>
      </c>
      <c r="K20" s="53">
        <f>IF(K18&gt;K13,K18-K13,0)</f>
        <v>0</v>
      </c>
    </row>
    <row r="21" spans="1:11">
      <c r="A21" s="202" t="s">
        <v>159</v>
      </c>
      <c r="B21" s="203"/>
      <c r="C21" s="203"/>
      <c r="D21" s="203"/>
      <c r="E21" s="203"/>
      <c r="F21" s="203"/>
      <c r="G21" s="203"/>
      <c r="H21" s="203"/>
      <c r="I21" s="259"/>
      <c r="J21" s="259"/>
      <c r="K21" s="260"/>
    </row>
    <row r="22" spans="1:11">
      <c r="A22" s="194" t="s">
        <v>178</v>
      </c>
      <c r="B22" s="195"/>
      <c r="C22" s="195"/>
      <c r="D22" s="195"/>
      <c r="E22" s="195"/>
      <c r="F22" s="195"/>
      <c r="G22" s="195"/>
      <c r="H22" s="195"/>
      <c r="I22" s="1">
        <v>15</v>
      </c>
      <c r="J22" s="7">
        <v>495244</v>
      </c>
      <c r="K22" s="7">
        <v>0</v>
      </c>
    </row>
    <row r="23" spans="1:11">
      <c r="A23" s="194" t="s">
        <v>179</v>
      </c>
      <c r="B23" s="195"/>
      <c r="C23" s="195"/>
      <c r="D23" s="195"/>
      <c r="E23" s="195"/>
      <c r="F23" s="195"/>
      <c r="G23" s="195"/>
      <c r="H23" s="195"/>
      <c r="I23" s="1">
        <v>16</v>
      </c>
      <c r="J23" s="7">
        <v>0</v>
      </c>
      <c r="K23" s="7">
        <v>0</v>
      </c>
    </row>
    <row r="24" spans="1:11">
      <c r="A24" s="194" t="s">
        <v>180</v>
      </c>
      <c r="B24" s="195"/>
      <c r="C24" s="195"/>
      <c r="D24" s="195"/>
      <c r="E24" s="195"/>
      <c r="F24" s="195"/>
      <c r="G24" s="195"/>
      <c r="H24" s="195"/>
      <c r="I24" s="1">
        <v>17</v>
      </c>
      <c r="J24" s="7">
        <v>0</v>
      </c>
      <c r="K24" s="7">
        <v>0</v>
      </c>
    </row>
    <row r="25" spans="1:11">
      <c r="A25" s="194" t="s">
        <v>181</v>
      </c>
      <c r="B25" s="195"/>
      <c r="C25" s="195"/>
      <c r="D25" s="195"/>
      <c r="E25" s="195"/>
      <c r="F25" s="195"/>
      <c r="G25" s="195"/>
      <c r="H25" s="195"/>
      <c r="I25" s="1">
        <v>18</v>
      </c>
      <c r="J25" s="7">
        <v>0</v>
      </c>
      <c r="K25" s="7">
        <v>0</v>
      </c>
    </row>
    <row r="26" spans="1:11">
      <c r="A26" s="194" t="s">
        <v>182</v>
      </c>
      <c r="B26" s="195"/>
      <c r="C26" s="195"/>
      <c r="D26" s="195"/>
      <c r="E26" s="195"/>
      <c r="F26" s="195"/>
      <c r="G26" s="195"/>
      <c r="H26" s="195"/>
      <c r="I26" s="1">
        <v>19</v>
      </c>
      <c r="J26" s="7">
        <v>0</v>
      </c>
      <c r="K26" s="7">
        <v>0</v>
      </c>
    </row>
    <row r="27" spans="1:11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126">
        <f>SUM(J22:J26)</f>
        <v>495244</v>
      </c>
      <c r="K27" s="126">
        <f>SUM(K22:K26)</f>
        <v>0</v>
      </c>
    </row>
    <row r="28" spans="1:11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21</v>
      </c>
      <c r="J28" s="7">
        <v>24826536</v>
      </c>
      <c r="K28" s="7">
        <v>44829932</v>
      </c>
    </row>
    <row r="29" spans="1:11">
      <c r="A29" s="194" t="s">
        <v>116</v>
      </c>
      <c r="B29" s="195"/>
      <c r="C29" s="195"/>
      <c r="D29" s="195"/>
      <c r="E29" s="195"/>
      <c r="F29" s="195"/>
      <c r="G29" s="195"/>
      <c r="H29" s="195"/>
      <c r="I29" s="1">
        <v>22</v>
      </c>
      <c r="J29" s="7">
        <v>0</v>
      </c>
      <c r="K29" s="7">
        <v>0</v>
      </c>
    </row>
    <row r="30" spans="1:11">
      <c r="A30" s="194" t="s">
        <v>16</v>
      </c>
      <c r="B30" s="195"/>
      <c r="C30" s="195"/>
      <c r="D30" s="195"/>
      <c r="E30" s="195"/>
      <c r="F30" s="195"/>
      <c r="G30" s="195"/>
      <c r="H30" s="195"/>
      <c r="I30" s="1">
        <v>23</v>
      </c>
      <c r="J30" s="7">
        <v>52907617</v>
      </c>
      <c r="K30" s="7">
        <v>22366270</v>
      </c>
    </row>
    <row r="31" spans="1:11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126">
        <f>SUM(J28:J30)</f>
        <v>77734153</v>
      </c>
      <c r="K31" s="126">
        <f>SUM(K28:K30)</f>
        <v>67196202</v>
      </c>
    </row>
    <row r="32" spans="1:11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26">
        <f>IF(J27&gt;J31,J27-J31,0)</f>
        <v>0</v>
      </c>
      <c r="K32" s="126">
        <f>IF(K27&gt;K31,K27-K31,0)</f>
        <v>0</v>
      </c>
    </row>
    <row r="33" spans="1:11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26">
        <f>IF(J31&gt;J27,J31-J27,0)</f>
        <v>77238909</v>
      </c>
      <c r="K33" s="126">
        <f>IF(K31&gt;K27,K31-K27,0)</f>
        <v>67196202</v>
      </c>
    </row>
    <row r="34" spans="1:11">
      <c r="A34" s="202" t="s">
        <v>160</v>
      </c>
      <c r="B34" s="203"/>
      <c r="C34" s="203"/>
      <c r="D34" s="203"/>
      <c r="E34" s="203"/>
      <c r="F34" s="203"/>
      <c r="G34" s="203"/>
      <c r="H34" s="203"/>
      <c r="I34" s="259"/>
      <c r="J34" s="259"/>
      <c r="K34" s="260"/>
    </row>
    <row r="35" spans="1:11">
      <c r="A35" s="194" t="s">
        <v>174</v>
      </c>
      <c r="B35" s="195"/>
      <c r="C35" s="195"/>
      <c r="D35" s="195"/>
      <c r="E35" s="195"/>
      <c r="F35" s="195"/>
      <c r="G35" s="195"/>
      <c r="H35" s="195"/>
      <c r="I35" s="1">
        <v>27</v>
      </c>
      <c r="J35" s="7">
        <v>0</v>
      </c>
      <c r="K35" s="7">
        <v>0</v>
      </c>
    </row>
    <row r="36" spans="1:11">
      <c r="A36" s="194" t="s">
        <v>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7">
        <v>753721</v>
      </c>
      <c r="K36" s="7">
        <v>7450000</v>
      </c>
    </row>
    <row r="37" spans="1:11">
      <c r="A37" s="194" t="s">
        <v>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7">
        <v>0</v>
      </c>
      <c r="K37" s="7">
        <v>0</v>
      </c>
    </row>
    <row r="38" spans="1:11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126">
        <f>SUM(J35:J37)</f>
        <v>753721</v>
      </c>
      <c r="K38" s="126">
        <f>SUM(K35:K37)</f>
        <v>7450000</v>
      </c>
    </row>
    <row r="39" spans="1:11">
      <c r="A39" s="194" t="s">
        <v>31</v>
      </c>
      <c r="B39" s="195"/>
      <c r="C39" s="195"/>
      <c r="D39" s="195"/>
      <c r="E39" s="195"/>
      <c r="F39" s="195"/>
      <c r="G39" s="195"/>
      <c r="H39" s="195"/>
      <c r="I39" s="1">
        <v>31</v>
      </c>
      <c r="J39" s="7">
        <v>80925317</v>
      </c>
      <c r="K39" s="7">
        <v>91170716</v>
      </c>
    </row>
    <row r="40" spans="1:11">
      <c r="A40" s="194" t="s">
        <v>32</v>
      </c>
      <c r="B40" s="195"/>
      <c r="C40" s="195"/>
      <c r="D40" s="195"/>
      <c r="E40" s="195"/>
      <c r="F40" s="195"/>
      <c r="G40" s="195"/>
      <c r="H40" s="195"/>
      <c r="I40" s="1">
        <v>32</v>
      </c>
      <c r="J40" s="7">
        <v>0</v>
      </c>
      <c r="K40" s="7">
        <v>0</v>
      </c>
    </row>
    <row r="41" spans="1:11">
      <c r="A41" s="194" t="s">
        <v>33</v>
      </c>
      <c r="B41" s="195"/>
      <c r="C41" s="195"/>
      <c r="D41" s="195"/>
      <c r="E41" s="195"/>
      <c r="F41" s="195"/>
      <c r="G41" s="195"/>
      <c r="H41" s="195"/>
      <c r="I41" s="1">
        <v>33</v>
      </c>
      <c r="J41" s="7">
        <v>238949</v>
      </c>
      <c r="K41" s="7">
        <v>231578</v>
      </c>
    </row>
    <row r="42" spans="1:11">
      <c r="A42" s="194" t="s">
        <v>34</v>
      </c>
      <c r="B42" s="195"/>
      <c r="C42" s="195"/>
      <c r="D42" s="195"/>
      <c r="E42" s="195"/>
      <c r="F42" s="195"/>
      <c r="G42" s="195"/>
      <c r="H42" s="195"/>
      <c r="I42" s="1">
        <v>34</v>
      </c>
      <c r="J42" s="7">
        <v>0</v>
      </c>
      <c r="K42" s="7">
        <v>0</v>
      </c>
    </row>
    <row r="43" spans="1:11">
      <c r="A43" s="194" t="s">
        <v>35</v>
      </c>
      <c r="B43" s="195"/>
      <c r="C43" s="195"/>
      <c r="D43" s="195"/>
      <c r="E43" s="195"/>
      <c r="F43" s="195"/>
      <c r="G43" s="195"/>
      <c r="H43" s="195"/>
      <c r="I43" s="1">
        <v>35</v>
      </c>
      <c r="J43" s="7">
        <v>5665256</v>
      </c>
      <c r="K43" s="7">
        <v>5181551</v>
      </c>
    </row>
    <row r="44" spans="1:11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126">
        <f>SUM(J39:J43)</f>
        <v>86829522</v>
      </c>
      <c r="K44" s="126">
        <f>SUM(K39:K43)</f>
        <v>96583845</v>
      </c>
    </row>
    <row r="45" spans="1:11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126">
        <f>IF(J38&gt;J44,J38-J44,0)</f>
        <v>0</v>
      </c>
      <c r="K45" s="126">
        <f>IF(K38&gt;K44,K38-K44,0)</f>
        <v>0</v>
      </c>
    </row>
    <row r="46" spans="1:11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126">
        <f>IF(J44&gt;J38,J44-J38,0)</f>
        <v>86075801</v>
      </c>
      <c r="K46" s="126">
        <f>IF(K44&gt;K38,K44-K38,0)</f>
        <v>89133845</v>
      </c>
    </row>
    <row r="47" spans="1:11">
      <c r="A47" s="194" t="s">
        <v>70</v>
      </c>
      <c r="B47" s="195"/>
      <c r="C47" s="195"/>
      <c r="D47" s="195"/>
      <c r="E47" s="195"/>
      <c r="F47" s="195"/>
      <c r="G47" s="195"/>
      <c r="H47" s="195"/>
      <c r="I47" s="1">
        <v>39</v>
      </c>
      <c r="J47" s="53">
        <f>IF(J19-J20+J32-J33+J45-J46&gt;0,J19-J20+J32-J33+J45-J46,0)</f>
        <v>65549168</v>
      </c>
      <c r="K47" s="53">
        <f>IF(K19-K20+K32-K33+K45-K46&gt;0,K19-K20+K32-K33+K45-K46,0)</f>
        <v>132216382</v>
      </c>
    </row>
    <row r="48" spans="1:11">
      <c r="A48" s="194" t="s">
        <v>71</v>
      </c>
      <c r="B48" s="195"/>
      <c r="C48" s="195"/>
      <c r="D48" s="195"/>
      <c r="E48" s="195"/>
      <c r="F48" s="195"/>
      <c r="G48" s="195"/>
      <c r="H48" s="195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>
      <c r="A49" s="194" t="s">
        <v>161</v>
      </c>
      <c r="B49" s="195"/>
      <c r="C49" s="195"/>
      <c r="D49" s="195"/>
      <c r="E49" s="195"/>
      <c r="F49" s="195"/>
      <c r="G49" s="195"/>
      <c r="H49" s="195"/>
      <c r="I49" s="1">
        <v>41</v>
      </c>
      <c r="J49" s="7">
        <v>51362124</v>
      </c>
      <c r="K49" s="7">
        <v>22142467</v>
      </c>
    </row>
    <row r="50" spans="1:11">
      <c r="A50" s="194" t="s">
        <v>175</v>
      </c>
      <c r="B50" s="195"/>
      <c r="C50" s="195"/>
      <c r="D50" s="195"/>
      <c r="E50" s="195"/>
      <c r="F50" s="195"/>
      <c r="G50" s="195"/>
      <c r="H50" s="195"/>
      <c r="I50" s="1">
        <v>42</v>
      </c>
      <c r="J50" s="7">
        <v>65549168</v>
      </c>
      <c r="K50" s="7">
        <v>132216381</v>
      </c>
    </row>
    <row r="51" spans="1:11">
      <c r="A51" s="194" t="s">
        <v>176</v>
      </c>
      <c r="B51" s="195"/>
      <c r="C51" s="195"/>
      <c r="D51" s="195"/>
      <c r="E51" s="195"/>
      <c r="F51" s="195"/>
      <c r="G51" s="195"/>
      <c r="H51" s="195"/>
      <c r="I51" s="1">
        <v>43</v>
      </c>
      <c r="J51" s="7"/>
      <c r="K51" s="7">
        <v>0</v>
      </c>
    </row>
    <row r="52" spans="1:11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0">
        <f>J49+J50-J51</f>
        <v>116911292</v>
      </c>
      <c r="K52" s="60">
        <f>K49+K50-K51</f>
        <v>154358848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allowBlank="1" sqref="A1:I1048576 K1:XFD1048576 J1:J6 J21 J34 J53:J1048576"/>
    <dataValidation type="whole" operator="greaterThanOrEqual" allowBlank="1" showInputMessage="1" showErrorMessage="1" errorTitle="Pogrešan unos" error="Mogu se unijeti samo cjelobrojne pozitivne vrijednosti." sqref="J13 J18:J20 J31:J33 J27 J52 J44:J48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topLeftCell="A28" zoomScale="110" zoomScaleNormal="100" workbookViewId="0">
      <selection activeCell="G60" sqref="G60"/>
    </sheetView>
  </sheetViews>
  <sheetFormatPr defaultRowHeight="12.75"/>
  <cols>
    <col min="1" max="16384" width="9.140625" style="52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316</v>
      </c>
      <c r="K4" s="65" t="s">
        <v>317</v>
      </c>
    </row>
    <row r="5" spans="1:11">
      <c r="A5" s="272">
        <v>1</v>
      </c>
      <c r="B5" s="272"/>
      <c r="C5" s="272"/>
      <c r="D5" s="272"/>
      <c r="E5" s="272"/>
      <c r="F5" s="272"/>
      <c r="G5" s="272"/>
      <c r="H5" s="272"/>
      <c r="I5" s="70">
        <v>2</v>
      </c>
      <c r="J5" s="71" t="s">
        <v>281</v>
      </c>
      <c r="K5" s="71" t="s">
        <v>282</v>
      </c>
    </row>
    <row r="6" spans="1:11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>
      <c r="A7" s="194" t="s">
        <v>199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>
      <c r="A8" s="194" t="s">
        <v>119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>
      <c r="A9" s="194" t="s">
        <v>120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>
      <c r="A10" s="194" t="s">
        <v>121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>
      <c r="A11" s="194" t="s">
        <v>122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2">
        <f>SUM(J7:J11)</f>
        <v>0</v>
      </c>
      <c r="K12" s="53">
        <f>SUM(K7:K11)</f>
        <v>0</v>
      </c>
    </row>
    <row r="13" spans="1:11">
      <c r="A13" s="194" t="s">
        <v>123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>
      <c r="A14" s="194" t="s">
        <v>124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>
      <c r="A15" s="194" t="s">
        <v>125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>
      <c r="A16" s="194" t="s">
        <v>126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>
      <c r="A17" s="194" t="s">
        <v>127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>
      <c r="A18" s="194" t="s">
        <v>128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2">
        <f>SUM(J13:J18)</f>
        <v>0</v>
      </c>
      <c r="K19" s="53">
        <f>SUM(K13:K18)</f>
        <v>0</v>
      </c>
    </row>
    <row r="20" spans="1:11">
      <c r="A20" s="210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>
      <c r="A21" s="221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>
      <c r="A22" s="202" t="s">
        <v>159</v>
      </c>
      <c r="B22" s="203"/>
      <c r="C22" s="203"/>
      <c r="D22" s="203"/>
      <c r="E22" s="203"/>
      <c r="F22" s="203"/>
      <c r="G22" s="203"/>
      <c r="H22" s="203"/>
      <c r="I22" s="259"/>
      <c r="J22" s="259"/>
      <c r="K22" s="260"/>
    </row>
    <row r="23" spans="1:11">
      <c r="A23" s="194" t="s">
        <v>165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>
      <c r="A24" s="194" t="s">
        <v>166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>
      <c r="A25" s="194" t="s">
        <v>318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>
      <c r="A26" s="194" t="s">
        <v>319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>
      <c r="A27" s="194" t="s">
        <v>167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2">
        <f>SUM(J23:J27)</f>
        <v>0</v>
      </c>
      <c r="K28" s="53">
        <f>SUM(K23:K27)</f>
        <v>0</v>
      </c>
    </row>
    <row r="29" spans="1:11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2">
        <f>SUM(J29:J31)</f>
        <v>0</v>
      </c>
      <c r="K32" s="53">
        <f>SUM(K29:K31)</f>
        <v>0</v>
      </c>
    </row>
    <row r="33" spans="1:11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>
      <c r="A35" s="202" t="s">
        <v>160</v>
      </c>
      <c r="B35" s="203"/>
      <c r="C35" s="203"/>
      <c r="D35" s="203"/>
      <c r="E35" s="203"/>
      <c r="F35" s="203"/>
      <c r="G35" s="203"/>
      <c r="H35" s="203"/>
      <c r="I35" s="259">
        <v>0</v>
      </c>
      <c r="J35" s="259"/>
      <c r="K35" s="260"/>
    </row>
    <row r="36" spans="1:11">
      <c r="A36" s="194" t="s">
        <v>174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>
      <c r="A37" s="194" t="s">
        <v>29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>
      <c r="A38" s="194" t="s">
        <v>30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2">
        <f>SUM(J36:J38)</f>
        <v>0</v>
      </c>
      <c r="K39" s="53">
        <f>SUM(K36:K38)</f>
        <v>0</v>
      </c>
    </row>
    <row r="40" spans="1:11">
      <c r="A40" s="194" t="s">
        <v>31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>
      <c r="A41" s="194" t="s">
        <v>32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>
      <c r="A42" s="194" t="s">
        <v>33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>
      <c r="A43" s="194" t="s">
        <v>34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>
      <c r="A44" s="194" t="s">
        <v>35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2">
        <f>SUM(J40:J44)</f>
        <v>0</v>
      </c>
      <c r="K45" s="53">
        <f>SUM(K40:K44)</f>
        <v>0</v>
      </c>
    </row>
    <row r="46" spans="1:11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3">
        <f>J50+J51-J52</f>
        <v>0</v>
      </c>
      <c r="K53" s="60">
        <f>K50+K51-K52</f>
        <v>0</v>
      </c>
    </row>
    <row r="54" spans="1:1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Normal="100" zoomScaleSheetLayoutView="100" workbookViewId="0">
      <pane xSplit="8" ySplit="4" topLeftCell="J5" activePane="bottomRight" state="frozen"/>
      <selection pane="topRight" activeCell="I1" sqref="I1"/>
      <selection pane="bottomLeft" activeCell="A5" sqref="A5"/>
      <selection pane="bottomRight" activeCell="E33" sqref="E33"/>
    </sheetView>
  </sheetViews>
  <sheetFormatPr defaultRowHeight="12.75"/>
  <cols>
    <col min="1" max="4" width="9.140625" style="74"/>
    <col min="5" max="5" width="10.140625" style="74" bestFit="1" customWidth="1"/>
    <col min="6" max="9" width="9.140625" style="74"/>
    <col min="10" max="10" width="10.140625" style="74" bestFit="1" customWidth="1"/>
    <col min="11" max="11" width="11.42578125" style="74" bestFit="1" customWidth="1"/>
    <col min="12" max="16384" width="9.140625" style="74"/>
  </cols>
  <sheetData>
    <row r="1" spans="1:12">
      <c r="A1" s="290" t="s">
        <v>322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3"/>
    </row>
    <row r="2" spans="1:12" ht="15.75">
      <c r="A2" s="42"/>
      <c r="B2" s="72"/>
      <c r="C2" s="279" t="s">
        <v>323</v>
      </c>
      <c r="D2" s="279"/>
      <c r="E2" s="124" t="s">
        <v>324</v>
      </c>
      <c r="F2" s="43" t="s">
        <v>250</v>
      </c>
      <c r="G2" s="280" t="s">
        <v>345</v>
      </c>
      <c r="H2" s="281"/>
      <c r="I2" s="72"/>
      <c r="J2" s="72"/>
      <c r="K2" s="72"/>
      <c r="L2" s="75"/>
    </row>
    <row r="3" spans="1:12" ht="23.25">
      <c r="A3" s="282" t="s">
        <v>59</v>
      </c>
      <c r="B3" s="282"/>
      <c r="C3" s="282"/>
      <c r="D3" s="282"/>
      <c r="E3" s="282"/>
      <c r="F3" s="282"/>
      <c r="G3" s="282"/>
      <c r="H3" s="282"/>
      <c r="I3" s="78" t="s">
        <v>303</v>
      </c>
      <c r="J3" s="79" t="s">
        <v>150</v>
      </c>
      <c r="K3" s="79" t="s">
        <v>151</v>
      </c>
    </row>
    <row r="4" spans="1:12">
      <c r="A4" s="283">
        <v>1</v>
      </c>
      <c r="B4" s="283"/>
      <c r="C4" s="283"/>
      <c r="D4" s="283"/>
      <c r="E4" s="283"/>
      <c r="F4" s="283"/>
      <c r="G4" s="283"/>
      <c r="H4" s="283"/>
      <c r="I4" s="81">
        <v>2</v>
      </c>
      <c r="J4" s="80" t="s">
        <v>281</v>
      </c>
      <c r="K4" s="80" t="s">
        <v>282</v>
      </c>
    </row>
    <row r="5" spans="1:12">
      <c r="A5" s="275" t="s">
        <v>283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989975500</v>
      </c>
      <c r="K5" s="45">
        <v>989975500</v>
      </c>
    </row>
    <row r="6" spans="1:12">
      <c r="A6" s="275" t="s">
        <v>284</v>
      </c>
      <c r="B6" s="276"/>
      <c r="C6" s="276"/>
      <c r="D6" s="276"/>
      <c r="E6" s="276"/>
      <c r="F6" s="276"/>
      <c r="G6" s="276"/>
      <c r="H6" s="276"/>
      <c r="I6" s="44">
        <v>2</v>
      </c>
      <c r="J6" s="46">
        <v>0</v>
      </c>
      <c r="K6" s="46">
        <v>0</v>
      </c>
    </row>
    <row r="7" spans="1:12">
      <c r="A7" s="275" t="s">
        <v>285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-11403471</v>
      </c>
      <c r="K7" s="46">
        <v>-10210777</v>
      </c>
    </row>
    <row r="8" spans="1:12">
      <c r="A8" s="275" t="s">
        <v>286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-948831774</v>
      </c>
      <c r="K8" s="46">
        <v>-1024376105</v>
      </c>
    </row>
    <row r="9" spans="1:12">
      <c r="A9" s="275" t="s">
        <v>287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-75544331</v>
      </c>
      <c r="K9" s="46">
        <v>-83891264</v>
      </c>
    </row>
    <row r="10" spans="1:12">
      <c r="A10" s="275" t="s">
        <v>288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>
        <v>88115871</v>
      </c>
      <c r="K10" s="46">
        <v>81741626</v>
      </c>
    </row>
    <row r="11" spans="1:12">
      <c r="A11" s="275" t="s">
        <v>289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>
        <v>0</v>
      </c>
      <c r="K11" s="46">
        <v>0</v>
      </c>
    </row>
    <row r="12" spans="1:12">
      <c r="A12" s="275" t="s">
        <v>290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>
        <v>0</v>
      </c>
      <c r="K12" s="46">
        <v>0</v>
      </c>
    </row>
    <row r="13" spans="1:12">
      <c r="A13" s="275" t="s">
        <v>291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>
        <v>0</v>
      </c>
      <c r="K13" s="46">
        <v>0</v>
      </c>
    </row>
    <row r="14" spans="1:12">
      <c r="A14" s="277" t="s">
        <v>292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6">
        <f>SUM(J5:J13)</f>
        <v>42311795</v>
      </c>
      <c r="K14" s="76">
        <f>SUM(K5:K13)</f>
        <v>-46761020</v>
      </c>
    </row>
    <row r="15" spans="1:12">
      <c r="A15" s="275" t="s">
        <v>293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>
        <v>0</v>
      </c>
      <c r="K15" s="46">
        <v>0</v>
      </c>
    </row>
    <row r="16" spans="1:12">
      <c r="A16" s="275" t="s">
        <v>294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>
        <v>0</v>
      </c>
      <c r="K16" s="46">
        <v>0</v>
      </c>
    </row>
    <row r="17" spans="1:11">
      <c r="A17" s="275" t="s">
        <v>295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>
        <v>-9991626</v>
      </c>
      <c r="K17" s="46">
        <v>1192693</v>
      </c>
    </row>
    <row r="18" spans="1:11">
      <c r="A18" s="275" t="s">
        <v>296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>
        <v>0</v>
      </c>
      <c r="K18" s="46">
        <v>0</v>
      </c>
    </row>
    <row r="19" spans="1:11">
      <c r="A19" s="275" t="s">
        <v>297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>
        <v>0</v>
      </c>
      <c r="K19" s="46">
        <v>0</v>
      </c>
    </row>
    <row r="20" spans="1:11">
      <c r="A20" s="275" t="s">
        <v>298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>
        <v>-88292820</v>
      </c>
      <c r="K20" s="46">
        <v>-90265509</v>
      </c>
    </row>
    <row r="21" spans="1:11">
      <c r="A21" s="277" t="s">
        <v>299</v>
      </c>
      <c r="B21" s="278"/>
      <c r="C21" s="278"/>
      <c r="D21" s="278"/>
      <c r="E21" s="278"/>
      <c r="F21" s="278"/>
      <c r="G21" s="278"/>
      <c r="H21" s="278"/>
      <c r="I21" s="44">
        <v>17</v>
      </c>
      <c r="J21" s="77">
        <f>SUM(J15:J20)</f>
        <v>-98284446</v>
      </c>
      <c r="K21" s="77">
        <f>SUM(K15:K20)</f>
        <v>-89072816</v>
      </c>
    </row>
    <row r="22" spans="1:11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>
      <c r="A23" s="284" t="s">
        <v>300</v>
      </c>
      <c r="B23" s="285"/>
      <c r="C23" s="285"/>
      <c r="D23" s="285"/>
      <c r="E23" s="285"/>
      <c r="F23" s="285"/>
      <c r="G23" s="285"/>
      <c r="H23" s="285"/>
      <c r="I23" s="47">
        <v>18</v>
      </c>
      <c r="J23" s="45"/>
      <c r="K23" s="45"/>
    </row>
    <row r="24" spans="1:11" ht="17.25" customHeight="1">
      <c r="A24" s="286" t="s">
        <v>301</v>
      </c>
      <c r="B24" s="287"/>
      <c r="C24" s="287"/>
      <c r="D24" s="287"/>
      <c r="E24" s="287"/>
      <c r="F24" s="287"/>
      <c r="G24" s="287"/>
      <c r="H24" s="287"/>
      <c r="I24" s="48">
        <v>19</v>
      </c>
      <c r="J24" s="77"/>
      <c r="K24" s="77"/>
    </row>
    <row r="25" spans="1:11" ht="30" customHeight="1">
      <c r="A25" s="288" t="s">
        <v>302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>
      <selection activeCell="A11" sqref="A11:J11"/>
    </sheetView>
  </sheetViews>
  <sheetFormatPr defaultRowHeight="12.75"/>
  <cols>
    <col min="17" max="17" width="7.85546875" customWidth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346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vesna.mikulec</cp:lastModifiedBy>
  <cp:lastPrinted>2012-07-27T07:17:02Z</cp:lastPrinted>
  <dcterms:created xsi:type="dcterms:W3CDTF">2008-10-17T11:51:54Z</dcterms:created>
  <dcterms:modified xsi:type="dcterms:W3CDTF">2012-07-27T07:22:14Z</dcterms:modified>
</cp:coreProperties>
</file>