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J52" i="20"/>
  <c r="J44"/>
  <c r="J46" s="1"/>
  <c r="J38"/>
  <c r="J45" s="1"/>
  <c r="J47" s="1"/>
  <c r="J33"/>
  <c r="J32"/>
  <c r="J31"/>
  <c r="J27"/>
  <c r="J18"/>
  <c r="J20" s="1"/>
  <c r="J13"/>
  <c r="J19" s="1"/>
  <c r="M57" i="18"/>
  <c r="M66" s="1"/>
  <c r="K57"/>
  <c r="K66" s="1"/>
  <c r="K56"/>
  <c r="M33"/>
  <c r="M27"/>
  <c r="M22"/>
  <c r="M16"/>
  <c r="M12"/>
  <c r="M7"/>
  <c r="M42" s="1"/>
  <c r="K33"/>
  <c r="K27"/>
  <c r="K22"/>
  <c r="K16"/>
  <c r="K12"/>
  <c r="K10" s="1"/>
  <c r="K43" s="1"/>
  <c r="K46" s="1"/>
  <c r="K7"/>
  <c r="K42" s="1"/>
  <c r="J66"/>
  <c r="J67" s="1"/>
  <c r="J57"/>
  <c r="J56"/>
  <c r="J42"/>
  <c r="J33"/>
  <c r="J27"/>
  <c r="J22"/>
  <c r="J16"/>
  <c r="J12"/>
  <c r="J10"/>
  <c r="J43" s="1"/>
  <c r="J46" s="1"/>
  <c r="J7"/>
  <c r="K69" i="19"/>
  <c r="L57" i="18"/>
  <c r="L66" s="1"/>
  <c r="L7"/>
  <c r="L27"/>
  <c r="L42" s="1"/>
  <c r="L12"/>
  <c r="L16"/>
  <c r="L22"/>
  <c r="L33"/>
  <c r="K53" i="21"/>
  <c r="J53"/>
  <c r="K19"/>
  <c r="K20"/>
  <c r="K12"/>
  <c r="K21"/>
  <c r="K32"/>
  <c r="K33"/>
  <c r="K28"/>
  <c r="K34"/>
  <c r="K45"/>
  <c r="K46"/>
  <c r="K39"/>
  <c r="K47"/>
  <c r="J19"/>
  <c r="J12"/>
  <c r="J21"/>
  <c r="J20"/>
  <c r="J32"/>
  <c r="J28"/>
  <c r="J34"/>
  <c r="J33"/>
  <c r="J45"/>
  <c r="J39"/>
  <c r="J47"/>
  <c r="J46"/>
  <c r="K52" i="20"/>
  <c r="K18"/>
  <c r="K13"/>
  <c r="K31"/>
  <c r="K27"/>
  <c r="K44"/>
  <c r="K38"/>
  <c r="K72" i="19"/>
  <c r="K79"/>
  <c r="K82"/>
  <c r="K86"/>
  <c r="K90"/>
  <c r="K100"/>
  <c r="J72"/>
  <c r="J79"/>
  <c r="J82"/>
  <c r="J86"/>
  <c r="J90"/>
  <c r="J100"/>
  <c r="K9"/>
  <c r="K16"/>
  <c r="K26"/>
  <c r="K35"/>
  <c r="K41"/>
  <c r="K49"/>
  <c r="K56"/>
  <c r="J9"/>
  <c r="J16"/>
  <c r="J26"/>
  <c r="J35"/>
  <c r="J41"/>
  <c r="J49"/>
  <c r="J56"/>
  <c r="J14" i="17"/>
  <c r="K14"/>
  <c r="J21"/>
  <c r="K21"/>
  <c r="J48" i="21"/>
  <c r="J49"/>
  <c r="K49"/>
  <c r="K48"/>
  <c r="K45" i="20" l="1"/>
  <c r="K46"/>
  <c r="K32"/>
  <c r="K33"/>
  <c r="K19"/>
  <c r="M10" i="18"/>
  <c r="M43" s="1"/>
  <c r="M46" s="1"/>
  <c r="K20" i="20"/>
  <c r="J48"/>
  <c r="K67" i="18"/>
  <c r="M45"/>
  <c r="K44"/>
  <c r="K48" s="1"/>
  <c r="K45"/>
  <c r="J44"/>
  <c r="J48" s="1"/>
  <c r="J45"/>
  <c r="L10"/>
  <c r="L43" s="1"/>
  <c r="L46" s="1"/>
  <c r="J69" i="19"/>
  <c r="J114" s="1"/>
  <c r="J40"/>
  <c r="J8"/>
  <c r="J66" s="1"/>
  <c r="K114"/>
  <c r="K40"/>
  <c r="K8"/>
  <c r="K48" i="20" l="1"/>
  <c r="M44" i="18"/>
  <c r="M48" s="1"/>
  <c r="M56" s="1"/>
  <c r="M67" s="1"/>
  <c r="K47" i="20"/>
  <c r="M49" i="18"/>
  <c r="K49"/>
  <c r="K50"/>
  <c r="J49"/>
  <c r="J50"/>
  <c r="L44"/>
  <c r="L48" s="1"/>
  <c r="L56" s="1"/>
  <c r="L67" s="1"/>
  <c r="L45"/>
  <c r="K66" i="19"/>
  <c r="M50" i="18" l="1"/>
  <c r="L49"/>
  <c r="L50"/>
</calcChain>
</file>

<file path=xl/sharedStrings.xml><?xml version="1.0" encoding="utf-8"?>
<sst xmlns="http://schemas.openxmlformats.org/spreadsheetml/2006/main" count="399" uniqueCount="347">
  <si>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</si>
  <si>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</si>
  <si>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</si>
  <si>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</si>
  <si>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</si>
  <si>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</si>
  <si>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</si>
  <si>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</si>
  <si>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</si>
  <si>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</si>
  <si>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</si>
  <si>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</si>
  <si>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</si>
  <si>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</si>
  <si>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</si>
  <si>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</si>
  <si>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</si>
  <si>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</si>
  <si>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</si>
  <si>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</si>
  <si>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</si>
  <si>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</si>
  <si>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</si>
  <si>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</si>
  <si>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</si>
  <si>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</si>
  <si>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</si>
  <si>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</si>
  <si>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</si>
  <si>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</si>
  <si>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</si>
  <si>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</si>
  <si>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</si>
  <si>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</si>
  <si>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</si>
  <si>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</si>
  <si>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</si>
  <si>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</si>
  <si>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</si>
  <si>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</si>
  <si>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</si>
  <si>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</si>
  <si>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</si>
  <si>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</si>
  <si>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</si>
  <si>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</si>
  <si>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</si>
  <si>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</si>
  <si>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</si>
  <si>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</si>
  <si>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</si>
  <si>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</si>
  <si>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</si>
  <si>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</si>
  <si>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</si>
  <si>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</si>
  <si>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</si>
  <si>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</si>
  <si>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</si>
  <si>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</si>
  <si>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</si>
  <si>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</si>
  <si>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</si>
  <si>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</si>
  <si>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</si>
  <si>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</si>
  <si>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</si>
  <si>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</si>
  <si>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</si>
  <si>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</si>
  <si>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</si>
  <si>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</si>
  <si>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</si>
  <si>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</si>
  <si>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</si>
  <si>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</si>
  <si>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</si>
  <si>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</si>
  <si>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</si>
  <si>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</si>
  <si>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</si>
  <si>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</si>
  <si>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</si>
  <si>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</si>
  <si>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</si>
  <si>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</si>
  <si>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</si>
  <si>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</si>
  <si>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</si>
  <si>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</si>
  <si>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</si>
  <si>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</si>
  <si>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</si>
  <si>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</si>
  <si>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</si>
  <si>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</si>
  <si>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</si>
  <si>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</si>
  <si>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</si>
  <si>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</si>
  <si>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</si>
  <si>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</si>
  <si>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</si>
  <si>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</si>
  <si>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</si>
  <si>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</si>
  <si>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</si>
  <si>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</si>
  <si>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</si>
  <si>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</si>
  <si>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</si>
  <si>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</si>
  <si>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</si>
  <si>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</si>
  <si>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</si>
  <si>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</si>
  <si>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</si>
  <si>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</si>
  <si>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</si>
  <si>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</si>
  <si>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</si>
  <si>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</si>
  <si>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</si>
  <si>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</si>
  <si>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</si>
  <si>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</si>
  <si>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</si>
  <si>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</si>
  <si>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</si>
  <si>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</si>
  <si>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</si>
  <si>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</si>
  <si>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</si>
  <si>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</si>
  <si>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</si>
  <si>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</si>
  <si>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</si>
  <si>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</si>
  <si>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</si>
  <si>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</si>
  <si>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</si>
  <si>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</si>
  <si>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</si>
  <si>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</si>
  <si>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</si>
  <si>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</si>
  <si>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</si>
  <si>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</si>
  <si>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</si>
  <si>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</si>
  <si>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</si>
  <si>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</si>
  <si>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</si>
  <si>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</si>
  <si>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</si>
  <si>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</si>
  <si>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</si>
  <si>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</si>
  <si>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</si>
  <si>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</si>
  <si>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</si>
  <si>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</si>
  <si>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</si>
  <si>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</si>
  <si>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</si>
  <si>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</si>
  <si>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</si>
  <si>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</si>
  <si>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</si>
  <si>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</si>
  <si>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</si>
  <si>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</si>
  <si>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</si>
  <si>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</si>
  <si>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</si>
  <si>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</si>
  <si>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</si>
  <si>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</si>
  <si>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</si>
  <si>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</si>
  <si>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</si>
  <si>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</si>
  <si>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</si>
  <si>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</si>
  <si>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</si>
  <si>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</si>
  <si>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</si>
  <si>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</si>
  <si>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</si>
  <si>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</si>
  <si>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</si>
  <si>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</si>
  <si>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</si>
  <si>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</si>
  <si>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</si>
  <si>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</si>
  <si>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</si>
  <si>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</si>
  <si>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</si>
  <si>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</si>
  <si>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</si>
  <si>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</si>
  <si>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</si>
  <si>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</si>
  <si>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</si>
  <si>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</si>
  <si>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</si>
  <si>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</si>
  <si>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</si>
  <si>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</si>
  <si>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</si>
  <si>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</si>
  <si>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</si>
  <si>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</si>
  <si>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</si>
  <si>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</si>
  <si>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</si>
  <si>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</si>
  <si>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</si>
  <si>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</si>
  <si>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</si>
  <si>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</si>
  <si>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</si>
  <si>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</si>
  <si>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</si>
  <si>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</si>
  <si>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</si>
  <si>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</si>
  <si>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</si>
  <si>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</si>
  <si>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</si>
  <si>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</si>
  <si>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</si>
  <si>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</si>
  <si>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</si>
  <si>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</si>
  <si>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</si>
  <si>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</si>
  <si>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</si>
  <si>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</si>
  <si>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</si>
  <si>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</si>
  <si>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</si>
  <si>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</si>
  <si>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</si>
  <si>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</si>
  <si>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</si>
  <si>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</si>
  <si>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</si>
  <si>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</si>
  <si>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</si>
  <si>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</si>
  <si>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</si>
  <si>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</si>
  <si>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</si>
  <si>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</si>
  <si>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</si>
  <si>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</si>
  <si>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</si>
  <si>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</si>
  <si>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</si>
  <si>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</si>
  <si>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</si>
  <si>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</si>
  <si>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</si>
  <si>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</si>
  <si>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</si>
  <si>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</si>
  <si>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</si>
  <si>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</si>
  <si>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</si>
  <si>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</si>
  <si>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</si>
  <si>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</si>
  <si>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</si>
  <si>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</si>
  <si>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</si>
  <si>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</si>
  <si>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</si>
  <si>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</si>
  <si>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</si>
  <si>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</si>
  <si>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</si>
  <si>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</si>
  <si>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</si>
  <si>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</si>
  <si>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</si>
  <si>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</si>
  <si>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</si>
  <si>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</si>
  <si>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</si>
  <si>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</si>
  <si>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</si>
  <si>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</si>
  <si>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</si>
  <si>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</si>
  <si>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</si>
  <si>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</si>
  <si>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</si>
  <si>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</si>
  <si>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</si>
  <si>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</si>
  <si>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</si>
  <si>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</si>
  <si>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</si>
  <si>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</si>
  <si>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</si>
  <si>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</si>
  <si>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</si>
  <si>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</si>
  <si>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</si>
  <si>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</si>
  <si>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</si>
  <si>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</si>
  <si>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</si>
  <si>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</si>
  <si>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</si>
  <si>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</si>
  <si>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</si>
  <si>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</si>
  <si>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</si>
  <si>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CROATIA AIRLINES d.d.________________________________________</t>
  </si>
  <si>
    <t>stanje na dan 31.03.2012.</t>
  </si>
  <si>
    <t>u razdoblju 01.01.2012. do 31.03.2012.</t>
  </si>
  <si>
    <t>Obveznik: CROATIA AIRLINES d.d._____________________________________________________________</t>
  </si>
  <si>
    <t>IZVJEŠTAJ O PROMJENAMA KAPITALA CROATIA AIRLINES d.d.</t>
  </si>
  <si>
    <t xml:space="preserve">za razdoblje od </t>
  </si>
  <si>
    <t>01.01.2012.</t>
  </si>
  <si>
    <t>31.03.2012.</t>
  </si>
  <si>
    <t>1.1.2012.</t>
  </si>
  <si>
    <t>31.3.2012.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</si>
  <si>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</si>
  <si>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</si>
  <si>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</si>
  <si>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</si>
  <si>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</si>
  <si>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</si>
  <si>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</si>
  <si>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</si>
  <si>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</si>
  <si>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NE</t>
  </si>
  <si>
    <t>5110</t>
  </si>
  <si>
    <t>VESNA MIKULEC</t>
  </si>
  <si>
    <t>01 616 00 49</t>
  </si>
  <si>
    <t>01 617 66 90</t>
  </si>
  <si>
    <t>vesna.mikulec@croatiaairlines.hr</t>
  </si>
  <si>
    <t>SREĆKO ŠIMUNOVIĆ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</si>
</sst>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4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19" fillId="0" borderId="0" xfId="4" applyFont="1" applyAlignment="1"/>
    <xf numFmtId="0" fontId="20" fillId="0" borderId="0" xfId="4" applyFont="1" applyFill="1" applyBorder="1" applyAlignment="1">
      <alignment horizontal="center"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0" fontId="1" fillId="0" borderId="0" xfId="4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24" fillId="0" borderId="0" xfId="4" applyFont="1" applyBorder="1" applyAlignment="1" applyProtection="1">
      <alignment horizontal="left"/>
      <protection hidden="1"/>
    </xf>
    <xf numFmtId="0" fontId="25" fillId="0" borderId="0" xfId="4" applyFont="1" applyBorder="1" applyAlignment="1"/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26" xfId="0" applyFont="1" applyFill="1" applyBorder="1"/>
    <xf numFmtId="0" fontId="16" fillId="0" borderId="27" xfId="0" applyFont="1" applyFill="1" applyBorder="1"/>
    <xf numFmtId="0" fontId="16" fillId="0" borderId="30" xfId="0" applyFont="1" applyFill="1" applyBorder="1"/>
    <xf numFmtId="0" fontId="16" fillId="0" borderId="31" xfId="0" applyFont="1" applyFill="1" applyBorder="1"/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2" fillId="0" borderId="0" xfId="4" applyFont="1" applyAlignment="1"/>
    <xf numFmtId="0" fontId="18" fillId="0" borderId="0" xfId="4" applyFont="1" applyBorder="1" applyAlignment="1">
      <alignment horizontal="justify" vertical="top" wrapText="1"/>
    </xf>
    <xf numFmtId="0" fontId="11" fillId="0" borderId="0" xfId="4" applyAlignment="1"/>
    <xf numFmtId="0" fontId="27" fillId="0" borderId="19" xfId="2" applyFont="1" applyFill="1" applyBorder="1" applyAlignment="1">
      <alignment horizontal="left" vertical="center"/>
    </xf>
    <xf numFmtId="0" fontId="27" fillId="0" borderId="20" xfId="2" applyFont="1" applyFill="1" applyBorder="1" applyAlignment="1">
      <alignment horizontal="left" vertical="center"/>
    </xf>
    <xf numFmtId="0" fontId="6" fillId="0" borderId="18" xfId="1" applyFill="1" applyBorder="1" applyAlignment="1" applyProtection="1">
      <protection locked="0" hidden="1"/>
    </xf>
    <xf numFmtId="0" fontId="27" fillId="0" borderId="19" xfId="2" applyFont="1" applyFill="1" applyBorder="1" applyAlignment="1">
      <alignment horizontal="left"/>
    </xf>
    <xf numFmtId="0" fontId="27" fillId="0" borderId="20" xfId="2" applyFont="1" applyFill="1" applyBorder="1" applyAlignment="1">
      <alignment horizontal="left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esna.mikulec@croatiaairlines.hr" TargetMode="External"/><Relationship Id="rId2" Type="http://schemas.openxmlformats.org/officeDocument/2006/relationships/hyperlink" Target="http://www.croatiaairlines.hr/" TargetMode="External"/><Relationship Id="rId1" Type="http://schemas.openxmlformats.org/officeDocument/2006/relationships/hyperlink" Target="mailto:bu-ha@croatiaairlines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L63"/>
  <sheetViews>
    <sheetView tabSelected="1" view="pageBreakPreview" topLeftCell="A49" zoomScale="110" zoomScaleNormal="100" zoomScaleSheetLayoutView="100" workbookViewId="0">
      <selection activeCell="K15" sqref="K15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47" t="s">
        <v>248</v>
      </c>
      <c r="B1" s="148"/>
      <c r="C1" s="148"/>
      <c r="D1" s="84"/>
      <c r="E1" s="84"/>
      <c r="F1" s="84"/>
      <c r="G1" s="84"/>
      <c r="H1" s="84"/>
      <c r="I1" s="85"/>
      <c r="J1" s="10"/>
      <c r="K1" s="10"/>
      <c r="L1" s="10"/>
    </row>
    <row r="2" spans="1:12">
      <c r="A2" s="176" t="s">
        <v>249</v>
      </c>
      <c r="B2" s="177"/>
      <c r="C2" s="177"/>
      <c r="D2" s="178"/>
      <c r="E2" s="119" t="s">
        <v>329</v>
      </c>
      <c r="F2" s="12"/>
      <c r="G2" s="13" t="s">
        <v>250</v>
      </c>
      <c r="H2" s="119" t="s">
        <v>330</v>
      </c>
      <c r="I2" s="86"/>
      <c r="J2" s="10"/>
      <c r="K2" s="10"/>
      <c r="L2" s="10"/>
    </row>
    <row r="3" spans="1:12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79" t="s">
        <v>315</v>
      </c>
      <c r="B4" s="180"/>
      <c r="C4" s="180"/>
      <c r="D4" s="180"/>
      <c r="E4" s="180"/>
      <c r="F4" s="180"/>
      <c r="G4" s="180"/>
      <c r="H4" s="180"/>
      <c r="I4" s="181"/>
      <c r="J4" s="10"/>
      <c r="K4" s="10"/>
      <c r="L4" s="10"/>
    </row>
    <row r="5" spans="1:12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>
      <c r="A6" s="136" t="s">
        <v>251</v>
      </c>
      <c r="B6" s="137"/>
      <c r="C6" s="150" t="s">
        <v>331</v>
      </c>
      <c r="D6" s="151"/>
      <c r="E6" s="29"/>
      <c r="F6" s="29"/>
      <c r="G6" s="29"/>
      <c r="H6" s="29"/>
      <c r="I6" s="92"/>
      <c r="J6" s="10"/>
      <c r="K6" s="10"/>
      <c r="L6" s="10"/>
    </row>
    <row r="7" spans="1:12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>
      <c r="A8" s="182" t="s">
        <v>252</v>
      </c>
      <c r="B8" s="183"/>
      <c r="C8" s="150" t="s">
        <v>332</v>
      </c>
      <c r="D8" s="151"/>
      <c r="E8" s="29"/>
      <c r="F8" s="29"/>
      <c r="G8" s="29"/>
      <c r="H8" s="29"/>
      <c r="I8" s="94"/>
      <c r="J8" s="10"/>
      <c r="K8" s="10"/>
      <c r="L8" s="10"/>
    </row>
    <row r="9" spans="1:12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>
      <c r="A10" s="132" t="s">
        <v>253</v>
      </c>
      <c r="B10" s="174"/>
      <c r="C10" s="150" t="s">
        <v>333</v>
      </c>
      <c r="D10" s="151"/>
      <c r="E10" s="16"/>
      <c r="F10" s="16"/>
      <c r="G10" s="16"/>
      <c r="H10" s="16"/>
      <c r="I10" s="94"/>
      <c r="J10" s="10"/>
      <c r="K10" s="10"/>
      <c r="L10" s="10"/>
    </row>
    <row r="11" spans="1:12">
      <c r="A11" s="175"/>
      <c r="B11" s="17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>
      <c r="A12" s="136" t="s">
        <v>254</v>
      </c>
      <c r="B12" s="137"/>
      <c r="C12" s="152" t="s">
        <v>334</v>
      </c>
      <c r="D12" s="288"/>
      <c r="E12" s="288"/>
      <c r="F12" s="288"/>
      <c r="G12" s="288"/>
      <c r="H12" s="288"/>
      <c r="I12" s="289"/>
      <c r="J12" s="10"/>
      <c r="K12" s="10"/>
      <c r="L12" s="10"/>
    </row>
    <row r="13" spans="1:12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>
      <c r="A14" s="136" t="s">
        <v>255</v>
      </c>
      <c r="B14" s="137"/>
      <c r="C14" s="184">
        <v>10010</v>
      </c>
      <c r="D14" s="185"/>
      <c r="E14" s="16"/>
      <c r="F14" s="152" t="s">
        <v>335</v>
      </c>
      <c r="G14" s="288"/>
      <c r="H14" s="288"/>
      <c r="I14" s="289"/>
      <c r="J14" s="10"/>
      <c r="K14" s="10"/>
      <c r="L14" s="10"/>
    </row>
    <row r="15" spans="1:12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>
      <c r="A16" s="136" t="s">
        <v>256</v>
      </c>
      <c r="B16" s="137"/>
      <c r="C16" s="152" t="s">
        <v>336</v>
      </c>
      <c r="D16" s="288"/>
      <c r="E16" s="288"/>
      <c r="F16" s="288"/>
      <c r="G16" s="288"/>
      <c r="H16" s="288"/>
      <c r="I16" s="289"/>
      <c r="J16" s="10"/>
      <c r="K16" s="10"/>
      <c r="L16" s="10"/>
    </row>
    <row r="17" spans="1:12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>
      <c r="A18" s="136" t="s">
        <v>257</v>
      </c>
      <c r="B18" s="137"/>
      <c r="C18" s="290" t="s">
        <v>337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>
      <c r="A20" s="136" t="s">
        <v>258</v>
      </c>
      <c r="B20" s="137"/>
      <c r="C20" s="290" t="s">
        <v>338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>
      <c r="A22" s="136" t="s">
        <v>259</v>
      </c>
      <c r="B22" s="137"/>
      <c r="C22" s="120">
        <v>133</v>
      </c>
      <c r="D22" s="152" t="s">
        <v>335</v>
      </c>
      <c r="E22" s="291"/>
      <c r="F22" s="292"/>
      <c r="G22" s="136"/>
      <c r="H22" s="173"/>
      <c r="I22" s="96"/>
      <c r="J22" s="10"/>
      <c r="K22" s="10"/>
      <c r="L22" s="10"/>
    </row>
    <row r="23" spans="1:12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>
      <c r="A24" s="136" t="s">
        <v>260</v>
      </c>
      <c r="B24" s="137"/>
      <c r="C24" s="120">
        <v>21</v>
      </c>
      <c r="D24" s="152" t="s">
        <v>339</v>
      </c>
      <c r="E24" s="291"/>
      <c r="F24" s="291"/>
      <c r="G24" s="292"/>
      <c r="H24" s="51" t="s">
        <v>261</v>
      </c>
      <c r="I24" s="121">
        <v>1093</v>
      </c>
      <c r="J24" s="10"/>
      <c r="K24" s="10"/>
      <c r="L24" s="10"/>
    </row>
    <row r="25" spans="1:12">
      <c r="A25" s="93"/>
      <c r="B25" s="22"/>
      <c r="C25" s="16"/>
      <c r="D25" s="24"/>
      <c r="E25" s="24"/>
      <c r="F25" s="24"/>
      <c r="G25" s="22"/>
      <c r="H25" s="22" t="s">
        <v>316</v>
      </c>
      <c r="I25" s="97"/>
      <c r="J25" s="10"/>
      <c r="K25" s="10"/>
      <c r="L25" s="10"/>
    </row>
    <row r="26" spans="1:12">
      <c r="A26" s="136" t="s">
        <v>262</v>
      </c>
      <c r="B26" s="137"/>
      <c r="C26" s="122" t="s">
        <v>340</v>
      </c>
      <c r="D26" s="25"/>
      <c r="E26" s="33"/>
      <c r="F26" s="24"/>
      <c r="G26" s="163" t="s">
        <v>263</v>
      </c>
      <c r="H26" s="137"/>
      <c r="I26" s="123" t="s">
        <v>341</v>
      </c>
      <c r="J26" s="10"/>
      <c r="K26" s="10"/>
      <c r="L26" s="10"/>
    </row>
    <row r="27" spans="1:12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>
      <c r="A31" s="93"/>
      <c r="B31" s="22"/>
      <c r="C31" s="21"/>
      <c r="D31" s="161"/>
      <c r="E31" s="161"/>
      <c r="F31" s="161"/>
      <c r="G31" s="162"/>
      <c r="H31" s="16"/>
      <c r="I31" s="100"/>
      <c r="J31" s="10"/>
      <c r="K31" s="10"/>
      <c r="L31" s="10"/>
    </row>
    <row r="32" spans="1:12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>
      <c r="A37" s="102"/>
      <c r="B37" s="30"/>
      <c r="C37" s="155"/>
      <c r="D37" s="156"/>
      <c r="E37" s="16"/>
      <c r="F37" s="155"/>
      <c r="G37" s="156"/>
      <c r="H37" s="16"/>
      <c r="I37" s="94"/>
      <c r="J37" s="10"/>
      <c r="K37" s="10"/>
      <c r="L37" s="10"/>
    </row>
    <row r="38" spans="1:12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>
      <c r="A44" s="132" t="s">
        <v>267</v>
      </c>
      <c r="B44" s="133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>
      <c r="A45" s="102"/>
      <c r="B45" s="30"/>
      <c r="C45" s="155"/>
      <c r="D45" s="156"/>
      <c r="E45" s="16"/>
      <c r="F45" s="155"/>
      <c r="G45" s="157"/>
      <c r="H45" s="35"/>
      <c r="I45" s="106"/>
      <c r="J45" s="10"/>
      <c r="K45" s="10"/>
      <c r="L45" s="10"/>
    </row>
    <row r="46" spans="1:12">
      <c r="A46" s="132" t="s">
        <v>268</v>
      </c>
      <c r="B46" s="133"/>
      <c r="C46" s="152" t="s">
        <v>342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>
      <c r="A48" s="132" t="s">
        <v>270</v>
      </c>
      <c r="B48" s="133"/>
      <c r="C48" s="138" t="s">
        <v>343</v>
      </c>
      <c r="D48" s="134"/>
      <c r="E48" s="135"/>
      <c r="F48" s="16"/>
      <c r="G48" s="51" t="s">
        <v>271</v>
      </c>
      <c r="H48" s="138" t="s">
        <v>344</v>
      </c>
      <c r="I48" s="135"/>
      <c r="J48" s="10"/>
      <c r="K48" s="10"/>
      <c r="L48" s="10"/>
    </row>
    <row r="49" spans="1:12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>
      <c r="A50" s="132" t="s">
        <v>257</v>
      </c>
      <c r="B50" s="133"/>
      <c r="C50" s="293" t="s">
        <v>345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>
      <c r="A52" s="136" t="s">
        <v>272</v>
      </c>
      <c r="B52" s="137"/>
      <c r="C52" s="138" t="s">
        <v>346</v>
      </c>
      <c r="D52" s="134"/>
      <c r="E52" s="134"/>
      <c r="F52" s="134"/>
      <c r="G52" s="134"/>
      <c r="H52" s="134"/>
      <c r="I52" s="289"/>
      <c r="J52" s="10"/>
      <c r="K52" s="10"/>
      <c r="L52" s="10"/>
    </row>
    <row r="53" spans="1:12">
      <c r="A53" s="107"/>
      <c r="B53" s="20"/>
      <c r="C53" s="149" t="s">
        <v>273</v>
      </c>
      <c r="D53" s="149"/>
      <c r="E53" s="149"/>
      <c r="F53" s="149"/>
      <c r="G53" s="149"/>
      <c r="H53" s="149"/>
      <c r="I53" s="108"/>
      <c r="J53" s="10"/>
      <c r="K53" s="10"/>
      <c r="L53" s="10"/>
    </row>
    <row r="54" spans="1:12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>
      <c r="A55" s="107"/>
      <c r="B55" s="139" t="s">
        <v>274</v>
      </c>
      <c r="C55" s="140"/>
      <c r="D55" s="140"/>
      <c r="E55" s="140"/>
      <c r="F55" s="49"/>
      <c r="G55" s="49"/>
      <c r="H55" s="49"/>
      <c r="I55" s="109"/>
      <c r="J55" s="10"/>
      <c r="K55" s="10"/>
      <c r="L55" s="10"/>
    </row>
    <row r="56" spans="1:12">
      <c r="A56" s="107"/>
      <c r="B56" s="141" t="s">
        <v>304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>
      <c r="A57" s="107"/>
      <c r="B57" s="141" t="s">
        <v>305</v>
      </c>
      <c r="C57" s="142"/>
      <c r="D57" s="142"/>
      <c r="E57" s="142"/>
      <c r="F57" s="142"/>
      <c r="G57" s="142"/>
      <c r="H57" s="142"/>
      <c r="I57" s="109"/>
      <c r="J57" s="10"/>
      <c r="K57" s="10"/>
      <c r="L57" s="10"/>
    </row>
    <row r="58" spans="1:12">
      <c r="A58" s="107"/>
      <c r="B58" s="141" t="s">
        <v>306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>
      <c r="A59" s="107"/>
      <c r="B59" s="141" t="s">
        <v>307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>
      <c r="A62" s="89"/>
      <c r="B62" s="16"/>
      <c r="C62" s="16"/>
      <c r="D62" s="16"/>
      <c r="E62" s="20" t="s">
        <v>276</v>
      </c>
      <c r="F62" s="33"/>
      <c r="G62" s="144" t="s">
        <v>277</v>
      </c>
      <c r="H62" s="145"/>
      <c r="I62" s="146"/>
      <c r="J62" s="10"/>
      <c r="K62" s="10"/>
      <c r="L62" s="10"/>
    </row>
    <row r="63" spans="1:12">
      <c r="A63" s="115"/>
      <c r="B63" s="116"/>
      <c r="C63" s="117"/>
      <c r="D63" s="117"/>
      <c r="E63" s="117"/>
      <c r="F63" s="117"/>
      <c r="G63" s="130"/>
      <c r="H63" s="131"/>
      <c r="I63" s="118"/>
      <c r="J63" s="10"/>
      <c r="K63" s="10"/>
      <c r="L63" s="10"/>
    </row>
  </sheetData>
  <protectedRanges>
    <protectedRange sqref="E2 H2 C20:I20 I24 A30:I30 A32:I32 A34:D34" name="Range1"/>
    <protectedRange sqref="C6:D6" name="Range1_1_1"/>
    <protectedRange sqref="C8:D8" name="Range1_2_1"/>
    <protectedRange sqref="C10:D10" name="Range1_3"/>
    <protectedRange sqref="C12:I12" name="Range1_4"/>
    <protectedRange sqref="C14:D14" name="Range1_5"/>
    <protectedRange sqref="F14:I14" name="Range1_5_1"/>
    <protectedRange sqref="C16:I16" name="Range1_6"/>
    <protectedRange sqref="C18:I18" name="Range1_1"/>
    <protectedRange sqref="C22:F22" name="Range1_6_1"/>
    <protectedRange sqref="C24:G24" name="Range1_6_2"/>
    <protectedRange sqref="C26" name="Range1_6_4"/>
    <protectedRange sqref="I26" name="Range1_2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topLeftCell="A94" zoomScale="110" zoomScaleNormal="100" workbookViewId="0">
      <selection activeCell="A76" sqref="A76:H76"/>
    </sheetView>
  </sheetViews>
  <sheetFormatPr defaultRowHeight="12.75"/>
  <cols>
    <col min="1" max="9" width="9.140625" style="52"/>
    <col min="10" max="10" width="11.140625" style="52" customWidth="1"/>
    <col min="11" max="11" width="11.7109375" style="52" bestFit="1" customWidth="1"/>
    <col min="12" max="16384" width="9.140625" style="52"/>
  </cols>
  <sheetData>
    <row r="1" spans="1:11" ht="12.75" customHeight="1">
      <c r="A1" s="196" t="s">
        <v>153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322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>
      <c r="A3" s="198" t="s">
        <v>321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59</v>
      </c>
      <c r="B4" s="202"/>
      <c r="C4" s="202"/>
      <c r="D4" s="202"/>
      <c r="E4" s="202"/>
      <c r="F4" s="202"/>
      <c r="G4" s="202"/>
      <c r="H4" s="203"/>
      <c r="I4" s="58" t="s">
        <v>278</v>
      </c>
      <c r="J4" s="59" t="s">
        <v>317</v>
      </c>
      <c r="K4" s="60" t="s">
        <v>318</v>
      </c>
    </row>
    <row r="5" spans="1:11">
      <c r="A5" s="186">
        <v>1</v>
      </c>
      <c r="B5" s="186"/>
      <c r="C5" s="186"/>
      <c r="D5" s="186"/>
      <c r="E5" s="186"/>
      <c r="F5" s="186"/>
      <c r="G5" s="186"/>
      <c r="H5" s="186"/>
      <c r="I5" s="57">
        <v>2</v>
      </c>
      <c r="J5" s="56">
        <v>3</v>
      </c>
      <c r="K5" s="56">
        <v>4</v>
      </c>
    </row>
    <row r="6" spans="1:11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>
      <c r="A7" s="190" t="s">
        <v>60</v>
      </c>
      <c r="B7" s="191"/>
      <c r="C7" s="191"/>
      <c r="D7" s="191"/>
      <c r="E7" s="191"/>
      <c r="F7" s="191"/>
      <c r="G7" s="191"/>
      <c r="H7" s="192"/>
      <c r="I7" s="3">
        <v>1</v>
      </c>
      <c r="J7" s="6"/>
      <c r="K7" s="6"/>
    </row>
    <row r="8" spans="1:11">
      <c r="A8" s="193" t="s">
        <v>13</v>
      </c>
      <c r="B8" s="194"/>
      <c r="C8" s="194"/>
      <c r="D8" s="194"/>
      <c r="E8" s="194"/>
      <c r="F8" s="194"/>
      <c r="G8" s="194"/>
      <c r="H8" s="195"/>
      <c r="I8" s="1">
        <v>2</v>
      </c>
      <c r="J8" s="53">
        <f>J9+J16+J26+J35+J39</f>
        <v>1243132717</v>
      </c>
      <c r="K8" s="53">
        <f>K9+K16+K26+K35+K39</f>
        <v>1234536800</v>
      </c>
    </row>
    <row r="9" spans="1:11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19481788</v>
      </c>
      <c r="K9" s="53">
        <f>SUM(K10:K15)</f>
        <v>17230636</v>
      </c>
    </row>
    <row r="10" spans="1:11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>
        <v>0</v>
      </c>
      <c r="K10" s="7">
        <v>0</v>
      </c>
    </row>
    <row r="11" spans="1:11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19476296</v>
      </c>
      <c r="K11" s="7">
        <v>17225144</v>
      </c>
    </row>
    <row r="12" spans="1:11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>
        <v>0</v>
      </c>
      <c r="K12" s="7">
        <v>0</v>
      </c>
    </row>
    <row r="13" spans="1:11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>
        <v>0</v>
      </c>
      <c r="K13" s="7">
        <v>0</v>
      </c>
    </row>
    <row r="14" spans="1:11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5492</v>
      </c>
      <c r="K14" s="7">
        <v>5492</v>
      </c>
    </row>
    <row r="15" spans="1:11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0</v>
      </c>
      <c r="K15" s="7">
        <v>0</v>
      </c>
    </row>
    <row r="16" spans="1:11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1171101475</v>
      </c>
      <c r="K16" s="53">
        <f>SUM(K17:K25)</f>
        <v>1165272345</v>
      </c>
    </row>
    <row r="17" spans="1:11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24528160</v>
      </c>
      <c r="K17" s="7">
        <v>24528160</v>
      </c>
    </row>
    <row r="18" spans="1:11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31718999</v>
      </c>
      <c r="K18" s="7">
        <v>30960414</v>
      </c>
    </row>
    <row r="19" spans="1:11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99903924</v>
      </c>
      <c r="K19" s="7">
        <v>100879613</v>
      </c>
    </row>
    <row r="20" spans="1:11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958294485</v>
      </c>
      <c r="K20" s="7">
        <v>937760798</v>
      </c>
    </row>
    <row r="21" spans="1:11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>
        <v>0</v>
      </c>
      <c r="K21" s="7">
        <v>0</v>
      </c>
    </row>
    <row r="22" spans="1:11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44019705</v>
      </c>
      <c r="K22" s="7">
        <v>42534516</v>
      </c>
    </row>
    <row r="23" spans="1:11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11144121</v>
      </c>
      <c r="K23" s="7">
        <v>27229237</v>
      </c>
    </row>
    <row r="24" spans="1:11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1492081</v>
      </c>
      <c r="K24" s="7">
        <v>1379607</v>
      </c>
    </row>
    <row r="25" spans="1:11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0</v>
      </c>
      <c r="K25" s="7">
        <v>0</v>
      </c>
    </row>
    <row r="26" spans="1:11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52049087</v>
      </c>
      <c r="K26" s="53">
        <f>SUM(K27:K34)</f>
        <v>51533452</v>
      </c>
    </row>
    <row r="27" spans="1:11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5110400</v>
      </c>
      <c r="K27" s="7">
        <v>5110400</v>
      </c>
    </row>
    <row r="28" spans="1:11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0</v>
      </c>
      <c r="K28" s="7">
        <v>0</v>
      </c>
    </row>
    <row r="29" spans="1:11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0</v>
      </c>
      <c r="K29" s="7">
        <v>0</v>
      </c>
    </row>
    <row r="30" spans="1:11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>
        <v>0</v>
      </c>
      <c r="K30" s="7">
        <v>0</v>
      </c>
    </row>
    <row r="31" spans="1:11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1702800</v>
      </c>
      <c r="K31" s="7">
        <v>1702800</v>
      </c>
    </row>
    <row r="32" spans="1:11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45235887</v>
      </c>
      <c r="K32" s="7">
        <v>44720252</v>
      </c>
    </row>
    <row r="33" spans="1:11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0</v>
      </c>
      <c r="K33" s="7">
        <v>0</v>
      </c>
    </row>
    <row r="34" spans="1:11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>
        <v>0</v>
      </c>
      <c r="K34" s="7">
        <v>0</v>
      </c>
    </row>
    <row r="35" spans="1:11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500367</v>
      </c>
      <c r="K35" s="53">
        <f>SUM(K36:K38)</f>
        <v>500367</v>
      </c>
    </row>
    <row r="36" spans="1:11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0</v>
      </c>
      <c r="K36" s="7">
        <v>0</v>
      </c>
    </row>
    <row r="37" spans="1:11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0</v>
      </c>
      <c r="K37" s="7">
        <v>0</v>
      </c>
    </row>
    <row r="38" spans="1:11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500367</v>
      </c>
      <c r="K38" s="7">
        <v>500367</v>
      </c>
    </row>
    <row r="39" spans="1:11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0</v>
      </c>
      <c r="K39" s="7">
        <v>0</v>
      </c>
    </row>
    <row r="40" spans="1:11">
      <c r="A40" s="193" t="s">
        <v>240</v>
      </c>
      <c r="B40" s="194"/>
      <c r="C40" s="194"/>
      <c r="D40" s="194"/>
      <c r="E40" s="194"/>
      <c r="F40" s="194"/>
      <c r="G40" s="194"/>
      <c r="H40" s="195"/>
      <c r="I40" s="1">
        <v>34</v>
      </c>
      <c r="J40" s="53">
        <f>J41+J49+J56+J64</f>
        <v>239727370</v>
      </c>
      <c r="K40" s="53">
        <f>K41+K49+K56+K64</f>
        <v>311919342</v>
      </c>
    </row>
    <row r="41" spans="1:11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43831821</v>
      </c>
      <c r="K41" s="53">
        <f>SUM(K42:K48)</f>
        <v>45739349</v>
      </c>
    </row>
    <row r="42" spans="1:11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43831821</v>
      </c>
      <c r="K42" s="7">
        <v>0</v>
      </c>
    </row>
    <row r="43" spans="1:11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0</v>
      </c>
      <c r="K43" s="7">
        <v>45739349</v>
      </c>
    </row>
    <row r="44" spans="1:11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0</v>
      </c>
      <c r="K44" s="7">
        <v>0</v>
      </c>
    </row>
    <row r="45" spans="1:11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0</v>
      </c>
      <c r="K45" s="7">
        <v>0</v>
      </c>
    </row>
    <row r="46" spans="1:11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0</v>
      </c>
      <c r="K46" s="7">
        <v>0</v>
      </c>
    </row>
    <row r="47" spans="1:11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>
        <v>0</v>
      </c>
      <c r="K47" s="7">
        <v>0</v>
      </c>
    </row>
    <row r="48" spans="1:11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>
        <v>0</v>
      </c>
      <c r="K48" s="7">
        <v>0</v>
      </c>
    </row>
    <row r="49" spans="1:11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170122902</v>
      </c>
      <c r="K49" s="53">
        <f>SUM(K50:K55)</f>
        <v>178758233</v>
      </c>
    </row>
    <row r="50" spans="1:11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389253</v>
      </c>
      <c r="K50" s="7">
        <v>356649</v>
      </c>
    </row>
    <row r="51" spans="1:11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86248308</v>
      </c>
      <c r="K51" s="7">
        <v>117208999</v>
      </c>
    </row>
    <row r="52" spans="1:11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>
        <v>0</v>
      </c>
      <c r="K52" s="7">
        <v>0</v>
      </c>
    </row>
    <row r="53" spans="1:11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284258</v>
      </c>
      <c r="K53" s="7">
        <v>274626</v>
      </c>
    </row>
    <row r="54" spans="1:11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75064989</v>
      </c>
      <c r="K54" s="7">
        <v>50106179</v>
      </c>
    </row>
    <row r="55" spans="1:11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8136094</v>
      </c>
      <c r="K55" s="7">
        <v>10811780</v>
      </c>
    </row>
    <row r="56" spans="1:11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3630180</v>
      </c>
      <c r="K56" s="53">
        <f>SUM(K57:K63)</f>
        <v>43385829</v>
      </c>
    </row>
    <row r="57" spans="1:11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>
        <v>0</v>
      </c>
      <c r="K57" s="7">
        <v>0</v>
      </c>
    </row>
    <row r="58" spans="1:11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0</v>
      </c>
      <c r="K58" s="7">
        <v>0</v>
      </c>
    </row>
    <row r="59" spans="1:11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>
        <v>0</v>
      </c>
      <c r="K59" s="7">
        <v>0</v>
      </c>
    </row>
    <row r="60" spans="1:11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>
        <v>0</v>
      </c>
      <c r="K60" s="7">
        <v>0</v>
      </c>
    </row>
    <row r="61" spans="1:11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188</v>
      </c>
      <c r="K61" s="7">
        <v>188</v>
      </c>
    </row>
    <row r="62" spans="1:11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3626219</v>
      </c>
      <c r="K62" s="7">
        <v>43370857</v>
      </c>
    </row>
    <row r="63" spans="1:11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3773</v>
      </c>
      <c r="K63" s="7">
        <v>14784</v>
      </c>
    </row>
    <row r="64" spans="1:11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22142467</v>
      </c>
      <c r="K64" s="7">
        <v>44035931</v>
      </c>
    </row>
    <row r="65" spans="1:11">
      <c r="A65" s="193" t="s">
        <v>56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>
        <v>33543910</v>
      </c>
      <c r="K65" s="7">
        <v>70651139</v>
      </c>
    </row>
    <row r="66" spans="1:11">
      <c r="A66" s="193" t="s">
        <v>241</v>
      </c>
      <c r="B66" s="194"/>
      <c r="C66" s="194"/>
      <c r="D66" s="194"/>
      <c r="E66" s="194"/>
      <c r="F66" s="194"/>
      <c r="G66" s="194"/>
      <c r="H66" s="195"/>
      <c r="I66" s="1">
        <v>60</v>
      </c>
      <c r="J66" s="53">
        <f>J7+J8+J40+J65</f>
        <v>1516403997</v>
      </c>
      <c r="K66" s="53">
        <f>K7+K8+K40+K65</f>
        <v>1617107281</v>
      </c>
    </row>
    <row r="67" spans="1:11">
      <c r="A67" s="207" t="s">
        <v>91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>
      <c r="A68" s="210" t="s">
        <v>58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>
      <c r="A69" s="190" t="s">
        <v>191</v>
      </c>
      <c r="B69" s="191"/>
      <c r="C69" s="191"/>
      <c r="D69" s="191"/>
      <c r="E69" s="191"/>
      <c r="F69" s="191"/>
      <c r="G69" s="191"/>
      <c r="H69" s="192"/>
      <c r="I69" s="3">
        <v>62</v>
      </c>
      <c r="J69" s="54">
        <f>J70+J71+J72+J78+J79+J82+J85</f>
        <v>42311796</v>
      </c>
      <c r="K69" s="54">
        <f>K70+K71+K72+K78+K79+K82+K85</f>
        <v>-52372138</v>
      </c>
    </row>
    <row r="70" spans="1:11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989975500</v>
      </c>
      <c r="K70" s="7">
        <v>989975500</v>
      </c>
    </row>
    <row r="71" spans="1:11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0</v>
      </c>
      <c r="K71" s="7">
        <v>0</v>
      </c>
    </row>
    <row r="72" spans="1:11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-11403470</v>
      </c>
      <c r="K72" s="53">
        <f>K73+K74-K75+K76+K77</f>
        <v>-9799113</v>
      </c>
    </row>
    <row r="73" spans="1:11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931483</v>
      </c>
      <c r="K73" s="7">
        <v>931483</v>
      </c>
    </row>
    <row r="74" spans="1:11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0</v>
      </c>
      <c r="K74" s="7">
        <v>0</v>
      </c>
    </row>
    <row r="75" spans="1:11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32600</v>
      </c>
      <c r="K75" s="7">
        <v>32600</v>
      </c>
    </row>
    <row r="76" spans="1:11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>
        <v>0</v>
      </c>
      <c r="K76" s="7">
        <v>0</v>
      </c>
    </row>
    <row r="77" spans="1:11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-12302353</v>
      </c>
      <c r="K77" s="7">
        <v>-10697996</v>
      </c>
    </row>
    <row r="78" spans="1:11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88115871</v>
      </c>
      <c r="K78" s="7">
        <v>84928749</v>
      </c>
    </row>
    <row r="79" spans="1:11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-948831774</v>
      </c>
      <c r="K79" s="53">
        <f>K80-K81</f>
        <v>-1024376105</v>
      </c>
    </row>
    <row r="80" spans="1:11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0</v>
      </c>
      <c r="K80" s="7">
        <v>0</v>
      </c>
    </row>
    <row r="81" spans="1:11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948831774</v>
      </c>
      <c r="K81" s="7">
        <v>1024376105</v>
      </c>
    </row>
    <row r="82" spans="1:11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-75544331</v>
      </c>
      <c r="K82" s="53">
        <f>K83-K84</f>
        <v>-93101169</v>
      </c>
    </row>
    <row r="83" spans="1:11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0</v>
      </c>
      <c r="K83" s="7">
        <v>0</v>
      </c>
    </row>
    <row r="84" spans="1:11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75544331</v>
      </c>
      <c r="K84" s="7">
        <v>93101169</v>
      </c>
    </row>
    <row r="85" spans="1:11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>
        <v>0</v>
      </c>
      <c r="K85" s="7">
        <v>0</v>
      </c>
    </row>
    <row r="86" spans="1:11">
      <c r="A86" s="193" t="s">
        <v>19</v>
      </c>
      <c r="B86" s="194"/>
      <c r="C86" s="194"/>
      <c r="D86" s="194"/>
      <c r="E86" s="194"/>
      <c r="F86" s="194"/>
      <c r="G86" s="194"/>
      <c r="H86" s="195"/>
      <c r="I86" s="1">
        <v>79</v>
      </c>
      <c r="J86" s="53">
        <f>SUM(J87:J89)</f>
        <v>1117989</v>
      </c>
      <c r="K86" s="53">
        <f>SUM(K87:K89)</f>
        <v>883206</v>
      </c>
    </row>
    <row r="87" spans="1:11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0</v>
      </c>
      <c r="K87" s="7">
        <v>0</v>
      </c>
    </row>
    <row r="88" spans="1:11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>
        <v>0</v>
      </c>
      <c r="K88" s="7">
        <v>0</v>
      </c>
    </row>
    <row r="89" spans="1:11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1117989</v>
      </c>
      <c r="K89" s="7">
        <v>883206</v>
      </c>
    </row>
    <row r="90" spans="1:11">
      <c r="A90" s="193" t="s">
        <v>20</v>
      </c>
      <c r="B90" s="194"/>
      <c r="C90" s="194"/>
      <c r="D90" s="194"/>
      <c r="E90" s="194"/>
      <c r="F90" s="194"/>
      <c r="G90" s="194"/>
      <c r="H90" s="195"/>
      <c r="I90" s="1">
        <v>83</v>
      </c>
      <c r="J90" s="53">
        <f>SUM(J91:J99)</f>
        <v>855307790</v>
      </c>
      <c r="K90" s="53">
        <f>SUM(K91:K99)</f>
        <v>852673969</v>
      </c>
    </row>
    <row r="91" spans="1:11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>
        <v>0</v>
      </c>
      <c r="K91" s="7">
        <v>0</v>
      </c>
    </row>
    <row r="92" spans="1:11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>
        <v>43378</v>
      </c>
      <c r="K92" s="7">
        <v>83378</v>
      </c>
    </row>
    <row r="93" spans="1:11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407755986</v>
      </c>
      <c r="K93" s="7">
        <v>406478945</v>
      </c>
    </row>
    <row r="94" spans="1:11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>
        <v>0</v>
      </c>
      <c r="K94" s="7">
        <v>0</v>
      </c>
    </row>
    <row r="95" spans="1:11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>
        <v>0</v>
      </c>
      <c r="K95" s="7">
        <v>0</v>
      </c>
    </row>
    <row r="96" spans="1:11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>
        <v>0</v>
      </c>
      <c r="K96" s="7">
        <v>0</v>
      </c>
    </row>
    <row r="97" spans="1:11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>
        <v>0</v>
      </c>
      <c r="K97" s="7">
        <v>0</v>
      </c>
    </row>
    <row r="98" spans="1:11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447508426</v>
      </c>
      <c r="K98" s="7">
        <v>446111646</v>
      </c>
    </row>
    <row r="99" spans="1:11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0</v>
      </c>
      <c r="K99" s="7">
        <v>0</v>
      </c>
    </row>
    <row r="100" spans="1:11">
      <c r="A100" s="193" t="s">
        <v>21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53">
        <f>SUM(J101:J112)</f>
        <v>610812035</v>
      </c>
      <c r="K100" s="53">
        <f>SUM(K101:K112)</f>
        <v>796811229</v>
      </c>
    </row>
    <row r="101" spans="1:11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1915093</v>
      </c>
      <c r="K101" s="7">
        <v>1192825</v>
      </c>
    </row>
    <row r="102" spans="1:11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9509979</v>
      </c>
      <c r="K102" s="7">
        <v>12835861</v>
      </c>
    </row>
    <row r="103" spans="1:11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208516893</v>
      </c>
      <c r="K103" s="7">
        <v>215208747</v>
      </c>
    </row>
    <row r="104" spans="1:11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3863108</v>
      </c>
      <c r="K104" s="7">
        <v>3843280</v>
      </c>
    </row>
    <row r="105" spans="1:11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229999682</v>
      </c>
      <c r="K105" s="7">
        <v>205562275</v>
      </c>
    </row>
    <row r="106" spans="1:11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>
        <v>0</v>
      </c>
      <c r="K106" s="7">
        <v>0</v>
      </c>
    </row>
    <row r="107" spans="1:11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>
        <v>0</v>
      </c>
      <c r="K107" s="7">
        <v>0</v>
      </c>
    </row>
    <row r="108" spans="1:11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10257090</v>
      </c>
      <c r="K108" s="7">
        <v>9722620</v>
      </c>
    </row>
    <row r="109" spans="1:11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9733669</v>
      </c>
      <c r="K109" s="7">
        <v>10325959</v>
      </c>
    </row>
    <row r="110" spans="1:11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227109</v>
      </c>
      <c r="K110" s="7">
        <v>227109</v>
      </c>
    </row>
    <row r="111" spans="1:11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>
        <v>0</v>
      </c>
      <c r="K111" s="7">
        <v>0</v>
      </c>
    </row>
    <row r="112" spans="1:11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136789412</v>
      </c>
      <c r="K112" s="7">
        <v>337892553</v>
      </c>
    </row>
    <row r="113" spans="1:11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6854387</v>
      </c>
      <c r="K113" s="7">
        <v>19111015</v>
      </c>
    </row>
    <row r="114" spans="1:11">
      <c r="A114" s="193" t="s">
        <v>25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53">
        <f>J69+J86+J90+J100+J113</f>
        <v>1516403997</v>
      </c>
      <c r="K114" s="53">
        <f>K69+K86+K90+K100+K113</f>
        <v>1617107281</v>
      </c>
    </row>
    <row r="115" spans="1:11">
      <c r="A115" s="218" t="s">
        <v>57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/>
      <c r="K115" s="8"/>
    </row>
    <row r="116" spans="1:11">
      <c r="A116" s="210" t="s">
        <v>308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>
      <c r="A117" s="190" t="s">
        <v>186</v>
      </c>
      <c r="B117" s="191"/>
      <c r="C117" s="191"/>
      <c r="D117" s="191"/>
      <c r="E117" s="191"/>
      <c r="F117" s="191"/>
      <c r="G117" s="191"/>
      <c r="H117" s="191"/>
      <c r="I117" s="224"/>
      <c r="J117" s="224"/>
      <c r="K117" s="225"/>
    </row>
    <row r="118" spans="1:11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>
      <c r="A119" s="226" t="s">
        <v>9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>
      <c r="A120" s="229" t="s">
        <v>309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topLeftCell="A37" zoomScale="110" zoomScaleNormal="100" workbookViewId="0">
      <selection activeCell="A55" sqref="A55:M67"/>
    </sheetView>
  </sheetViews>
  <sheetFormatPr defaultRowHeight="12.75"/>
  <cols>
    <col min="1" max="9" width="9.140625" style="52"/>
    <col min="10" max="10" width="11.140625" style="52" bestFit="1" customWidth="1"/>
    <col min="11" max="11" width="10" style="52" customWidth="1"/>
    <col min="12" max="12" width="9.85546875" style="52" customWidth="1"/>
    <col min="13" max="13" width="10.28515625" style="52" customWidth="1"/>
    <col min="14" max="16384" width="9.140625" style="52"/>
  </cols>
  <sheetData>
    <row r="1" spans="1:13" ht="12.75" customHeight="1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40" t="s">
        <v>323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1" t="s">
        <v>324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>
      <c r="A4" s="232" t="s">
        <v>59</v>
      </c>
      <c r="B4" s="232"/>
      <c r="C4" s="232"/>
      <c r="D4" s="232"/>
      <c r="E4" s="232"/>
      <c r="F4" s="232"/>
      <c r="G4" s="232"/>
      <c r="H4" s="232"/>
      <c r="I4" s="58" t="s">
        <v>279</v>
      </c>
      <c r="J4" s="233" t="s">
        <v>317</v>
      </c>
      <c r="K4" s="233"/>
      <c r="L4" s="233" t="s">
        <v>318</v>
      </c>
      <c r="M4" s="233"/>
    </row>
    <row r="5" spans="1:13" ht="22.5">
      <c r="A5" s="232"/>
      <c r="B5" s="232"/>
      <c r="C5" s="232"/>
      <c r="D5" s="232"/>
      <c r="E5" s="232"/>
      <c r="F5" s="232"/>
      <c r="G5" s="232"/>
      <c r="H5" s="232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>
      <c r="A6" s="233">
        <v>1</v>
      </c>
      <c r="B6" s="233"/>
      <c r="C6" s="233"/>
      <c r="D6" s="233"/>
      <c r="E6" s="233"/>
      <c r="F6" s="233"/>
      <c r="G6" s="233"/>
      <c r="H6" s="23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>
      <c r="A7" s="190" t="s">
        <v>26</v>
      </c>
      <c r="B7" s="191"/>
      <c r="C7" s="191"/>
      <c r="D7" s="191"/>
      <c r="E7" s="191"/>
      <c r="F7" s="191"/>
      <c r="G7" s="191"/>
      <c r="H7" s="192"/>
      <c r="I7" s="3">
        <v>111</v>
      </c>
      <c r="J7" s="128">
        <f>SUM(J8:J9)</f>
        <v>254840153</v>
      </c>
      <c r="K7" s="128">
        <f>SUM(K8:K9)</f>
        <v>254840153</v>
      </c>
      <c r="L7" s="128">
        <f>SUM(L8:L9)</f>
        <v>264163153</v>
      </c>
      <c r="M7" s="128">
        <f>SUM(M8:M9)</f>
        <v>264163153</v>
      </c>
    </row>
    <row r="8" spans="1:13">
      <c r="A8" s="193" t="s">
        <v>152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208267683</v>
      </c>
      <c r="K8" s="7">
        <v>208267683</v>
      </c>
      <c r="L8" s="7">
        <v>220066787</v>
      </c>
      <c r="M8" s="7">
        <v>220066787</v>
      </c>
    </row>
    <row r="9" spans="1:13">
      <c r="A9" s="193" t="s">
        <v>103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46572470</v>
      </c>
      <c r="K9" s="7">
        <v>46572470</v>
      </c>
      <c r="L9" s="7">
        <v>44096366</v>
      </c>
      <c r="M9" s="7">
        <v>44096366</v>
      </c>
    </row>
    <row r="10" spans="1:13">
      <c r="A10" s="193" t="s">
        <v>12</v>
      </c>
      <c r="B10" s="194"/>
      <c r="C10" s="194"/>
      <c r="D10" s="194"/>
      <c r="E10" s="194"/>
      <c r="F10" s="194"/>
      <c r="G10" s="194"/>
      <c r="H10" s="195"/>
      <c r="I10" s="1">
        <v>114</v>
      </c>
      <c r="J10" s="129">
        <f>J11+J12+J16+J20+J21+J22+J25+J26</f>
        <v>343422124</v>
      </c>
      <c r="K10" s="129">
        <f>K11+K12+K16+K20+K21+K22+K25+K26</f>
        <v>343422124</v>
      </c>
      <c r="L10" s="129">
        <f>L11+L12+L16+L20+L21+L22+L25+L26</f>
        <v>354019001</v>
      </c>
      <c r="M10" s="129">
        <f>M11+M12+M16+M20+M21+M22+M25+M26</f>
        <v>354019001</v>
      </c>
    </row>
    <row r="11" spans="1:13">
      <c r="A11" s="193" t="s">
        <v>104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>
      <c r="A12" s="193" t="s">
        <v>22</v>
      </c>
      <c r="B12" s="194"/>
      <c r="C12" s="194"/>
      <c r="D12" s="194"/>
      <c r="E12" s="194"/>
      <c r="F12" s="194"/>
      <c r="G12" s="194"/>
      <c r="H12" s="195"/>
      <c r="I12" s="1">
        <v>116</v>
      </c>
      <c r="J12" s="53">
        <f>SUM(J13:J15)</f>
        <v>233111216</v>
      </c>
      <c r="K12" s="53">
        <f>SUM(K13:K15)</f>
        <v>233111216</v>
      </c>
      <c r="L12" s="53">
        <f>SUM(L13:L15)</f>
        <v>242473323</v>
      </c>
      <c r="M12" s="53">
        <f>SUM(M13:M15)</f>
        <v>242473323</v>
      </c>
    </row>
    <row r="13" spans="1:13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69748321</v>
      </c>
      <c r="K13" s="7">
        <v>69748321</v>
      </c>
      <c r="L13" s="7">
        <v>77898754</v>
      </c>
      <c r="M13" s="7">
        <v>77898754</v>
      </c>
    </row>
    <row r="14" spans="1:13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1426225</v>
      </c>
      <c r="K14" s="7">
        <v>1426225</v>
      </c>
      <c r="L14" s="7">
        <v>1665931</v>
      </c>
      <c r="M14" s="7">
        <v>1665931</v>
      </c>
    </row>
    <row r="15" spans="1:13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161936670</v>
      </c>
      <c r="K15" s="7">
        <v>161936670</v>
      </c>
      <c r="L15" s="7">
        <v>162908638</v>
      </c>
      <c r="M15" s="7">
        <v>162908638</v>
      </c>
    </row>
    <row r="16" spans="1:13">
      <c r="A16" s="193" t="s">
        <v>23</v>
      </c>
      <c r="B16" s="194"/>
      <c r="C16" s="194"/>
      <c r="D16" s="194"/>
      <c r="E16" s="194"/>
      <c r="F16" s="194"/>
      <c r="G16" s="194"/>
      <c r="H16" s="195"/>
      <c r="I16" s="1">
        <v>120</v>
      </c>
      <c r="J16" s="53">
        <f>SUM(J17:J19)</f>
        <v>55345846</v>
      </c>
      <c r="K16" s="53">
        <f>SUM(K17:K19)</f>
        <v>55345846</v>
      </c>
      <c r="L16" s="53">
        <f>SUM(L17:L19)</f>
        <v>58348521</v>
      </c>
      <c r="M16" s="53">
        <f>SUM(M17:M19)</f>
        <v>58348521</v>
      </c>
    </row>
    <row r="17" spans="1:13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28759804</v>
      </c>
      <c r="K17" s="7">
        <v>28759804</v>
      </c>
      <c r="L17" s="7">
        <v>29917160</v>
      </c>
      <c r="M17" s="7">
        <v>29917160</v>
      </c>
    </row>
    <row r="18" spans="1:13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16162117</v>
      </c>
      <c r="K18" s="7">
        <v>16162117</v>
      </c>
      <c r="L18" s="7">
        <v>17468287</v>
      </c>
      <c r="M18" s="7">
        <v>17468287</v>
      </c>
    </row>
    <row r="19" spans="1:13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10423925</v>
      </c>
      <c r="K19" s="7">
        <v>10423925</v>
      </c>
      <c r="L19" s="7">
        <v>10963074</v>
      </c>
      <c r="M19" s="7">
        <v>10963074</v>
      </c>
    </row>
    <row r="20" spans="1:13">
      <c r="A20" s="193" t="s">
        <v>105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36190610</v>
      </c>
      <c r="K20" s="7">
        <v>36190610</v>
      </c>
      <c r="L20" s="7">
        <v>33936827</v>
      </c>
      <c r="M20" s="7">
        <v>33936827</v>
      </c>
    </row>
    <row r="21" spans="1:13">
      <c r="A21" s="193" t="s">
        <v>106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17704651</v>
      </c>
      <c r="K21" s="7">
        <v>17704651</v>
      </c>
      <c r="L21" s="7">
        <v>17687171</v>
      </c>
      <c r="M21" s="7">
        <v>17687171</v>
      </c>
    </row>
    <row r="22" spans="1:13">
      <c r="A22" s="193" t="s">
        <v>24</v>
      </c>
      <c r="B22" s="194"/>
      <c r="C22" s="194"/>
      <c r="D22" s="194"/>
      <c r="E22" s="194"/>
      <c r="F22" s="194"/>
      <c r="G22" s="194"/>
      <c r="H22" s="195"/>
      <c r="I22" s="1">
        <v>126</v>
      </c>
      <c r="J22" s="53">
        <f>SUM(J23:J24)</f>
        <v>71294</v>
      </c>
      <c r="K22" s="53">
        <f>SUM(K23:K24)</f>
        <v>71294</v>
      </c>
      <c r="L22" s="53">
        <f>SUM(L23:L24)</f>
        <v>260092</v>
      </c>
      <c r="M22" s="53">
        <f>SUM(M23:M24)</f>
        <v>260092</v>
      </c>
    </row>
    <row r="23" spans="1:13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71294</v>
      </c>
      <c r="K24" s="7">
        <v>71294</v>
      </c>
      <c r="L24" s="7">
        <v>260092</v>
      </c>
      <c r="M24" s="7">
        <v>260092</v>
      </c>
    </row>
    <row r="25" spans="1:13">
      <c r="A25" s="193" t="s">
        <v>107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>
      <c r="A26" s="193" t="s">
        <v>50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998507</v>
      </c>
      <c r="K26" s="7">
        <v>998507</v>
      </c>
      <c r="L26" s="7">
        <v>1313067</v>
      </c>
      <c r="M26" s="7">
        <v>1313067</v>
      </c>
    </row>
    <row r="27" spans="1:13">
      <c r="A27" s="193" t="s">
        <v>213</v>
      </c>
      <c r="B27" s="194"/>
      <c r="C27" s="194"/>
      <c r="D27" s="194"/>
      <c r="E27" s="194"/>
      <c r="F27" s="194"/>
      <c r="G27" s="194"/>
      <c r="H27" s="195"/>
      <c r="I27" s="1">
        <v>131</v>
      </c>
      <c r="J27" s="129">
        <f>SUM(J28:J32)</f>
        <v>11592380</v>
      </c>
      <c r="K27" s="129">
        <f>SUM(K28:K32)</f>
        <v>11592380</v>
      </c>
      <c r="L27" s="129">
        <f>SUM(L28:L32)</f>
        <v>12460687</v>
      </c>
      <c r="M27" s="129">
        <f>SUM(M28:M32)</f>
        <v>12460687</v>
      </c>
    </row>
    <row r="28" spans="1:13">
      <c r="A28" s="193" t="s">
        <v>227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>
      <c r="A29" s="193" t="s">
        <v>155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11592380</v>
      </c>
      <c r="K29" s="7">
        <v>11592380</v>
      </c>
      <c r="L29" s="7">
        <v>12460687</v>
      </c>
      <c r="M29" s="7">
        <v>12460687</v>
      </c>
    </row>
    <row r="30" spans="1:13">
      <c r="A30" s="193" t="s">
        <v>139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>
      <c r="A31" s="193" t="s">
        <v>223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>
      <c r="A32" s="193" t="s">
        <v>140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>
      <c r="A33" s="193" t="s">
        <v>214</v>
      </c>
      <c r="B33" s="194"/>
      <c r="C33" s="194"/>
      <c r="D33" s="194"/>
      <c r="E33" s="194"/>
      <c r="F33" s="194"/>
      <c r="G33" s="194"/>
      <c r="H33" s="195"/>
      <c r="I33" s="1">
        <v>137</v>
      </c>
      <c r="J33" s="129">
        <f>SUM(J34:J37)</f>
        <v>16123451</v>
      </c>
      <c r="K33" s="129">
        <f>SUM(K34:K37)</f>
        <v>16123451</v>
      </c>
      <c r="L33" s="129">
        <f>SUM(L34:L37)</f>
        <v>15706008</v>
      </c>
      <c r="M33" s="129">
        <f>SUM(M34:M37)</f>
        <v>15706008</v>
      </c>
    </row>
    <row r="34" spans="1:13">
      <c r="A34" s="193" t="s">
        <v>66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>
      <c r="A35" s="193" t="s">
        <v>65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16123451</v>
      </c>
      <c r="K35" s="7">
        <v>16123451</v>
      </c>
      <c r="L35" s="7">
        <v>15706008</v>
      </c>
      <c r="M35" s="7">
        <v>15706008</v>
      </c>
    </row>
    <row r="36" spans="1:13">
      <c r="A36" s="193" t="s">
        <v>224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>
      <c r="A37" s="193" t="s">
        <v>67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>
      <c r="A38" s="193" t="s">
        <v>195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>
      <c r="A39" s="193" t="s">
        <v>196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>
      <c r="A40" s="193" t="s">
        <v>225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>
      <c r="A41" s="193" t="s">
        <v>226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>
      <c r="A42" s="193" t="s">
        <v>215</v>
      </c>
      <c r="B42" s="194"/>
      <c r="C42" s="194"/>
      <c r="D42" s="194"/>
      <c r="E42" s="194"/>
      <c r="F42" s="194"/>
      <c r="G42" s="194"/>
      <c r="H42" s="195"/>
      <c r="I42" s="1">
        <v>146</v>
      </c>
      <c r="J42" s="129">
        <f>J7+J27+J38+J40</f>
        <v>266432533</v>
      </c>
      <c r="K42" s="129">
        <f>K7+K27+K38+K40</f>
        <v>266432533</v>
      </c>
      <c r="L42" s="129">
        <f>L7+L27+L38+L40</f>
        <v>276623840</v>
      </c>
      <c r="M42" s="129">
        <f>M7+M27+M38+M40</f>
        <v>276623840</v>
      </c>
    </row>
    <row r="43" spans="1:13">
      <c r="A43" s="193" t="s">
        <v>216</v>
      </c>
      <c r="B43" s="194"/>
      <c r="C43" s="194"/>
      <c r="D43" s="194"/>
      <c r="E43" s="194"/>
      <c r="F43" s="194"/>
      <c r="G43" s="194"/>
      <c r="H43" s="195"/>
      <c r="I43" s="1">
        <v>147</v>
      </c>
      <c r="J43" s="129">
        <f>J10+J33+J39+J41</f>
        <v>359545575</v>
      </c>
      <c r="K43" s="129">
        <f>K10+K33+K39+K41</f>
        <v>359545575</v>
      </c>
      <c r="L43" s="129">
        <f>L10+L33+L39+L41</f>
        <v>369725009</v>
      </c>
      <c r="M43" s="129">
        <f>M10+M33+M39+M41</f>
        <v>369725009</v>
      </c>
    </row>
    <row r="44" spans="1:13">
      <c r="A44" s="193" t="s">
        <v>236</v>
      </c>
      <c r="B44" s="194"/>
      <c r="C44" s="194"/>
      <c r="D44" s="194"/>
      <c r="E44" s="194"/>
      <c r="F44" s="194"/>
      <c r="G44" s="194"/>
      <c r="H44" s="195"/>
      <c r="I44" s="1">
        <v>148</v>
      </c>
      <c r="J44" s="53">
        <f>J42-J43</f>
        <v>-93113042</v>
      </c>
      <c r="K44" s="53">
        <f>K42-K43</f>
        <v>-93113042</v>
      </c>
      <c r="L44" s="53">
        <f>L42-L43</f>
        <v>-93101169</v>
      </c>
      <c r="M44" s="53">
        <f>M42-M43</f>
        <v>-93101169</v>
      </c>
    </row>
    <row r="45" spans="1:13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3">
        <f>IF(J43&gt;J42,J43-J42,0)</f>
        <v>93113042</v>
      </c>
      <c r="K46" s="53">
        <f>IF(K43&gt;K42,K43-K42,0)</f>
        <v>93113042</v>
      </c>
      <c r="L46" s="53">
        <f>IF(L43&gt;L42,L43-L42,0)</f>
        <v>93101169</v>
      </c>
      <c r="M46" s="53">
        <f>IF(M43&gt;M42,M43-M42,0)</f>
        <v>93101169</v>
      </c>
    </row>
    <row r="47" spans="1:13">
      <c r="A47" s="193" t="s">
        <v>217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>
        <v>0</v>
      </c>
      <c r="K47" s="7">
        <v>0</v>
      </c>
      <c r="L47" s="7"/>
      <c r="M47" s="7"/>
    </row>
    <row r="48" spans="1:13">
      <c r="A48" s="193" t="s">
        <v>237</v>
      </c>
      <c r="B48" s="194"/>
      <c r="C48" s="194"/>
      <c r="D48" s="194"/>
      <c r="E48" s="194"/>
      <c r="F48" s="194"/>
      <c r="G48" s="194"/>
      <c r="H48" s="195"/>
      <c r="I48" s="1">
        <v>152</v>
      </c>
      <c r="J48" s="53">
        <f>J44-J47</f>
        <v>-93113042</v>
      </c>
      <c r="K48" s="53">
        <f>K44-K47</f>
        <v>-93113042</v>
      </c>
      <c r="L48" s="53">
        <f>L44-L47</f>
        <v>-93101169</v>
      </c>
      <c r="M48" s="53">
        <f>M44-M47</f>
        <v>-93101169</v>
      </c>
    </row>
    <row r="49" spans="1:13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>
      <c r="A50" s="237" t="s">
        <v>220</v>
      </c>
      <c r="B50" s="238"/>
      <c r="C50" s="238"/>
      <c r="D50" s="238"/>
      <c r="E50" s="238"/>
      <c r="F50" s="238"/>
      <c r="G50" s="238"/>
      <c r="H50" s="239"/>
      <c r="I50" s="2">
        <v>154</v>
      </c>
      <c r="J50" s="61">
        <f>IF(J48&lt;0,-J48,0)</f>
        <v>93113042</v>
      </c>
      <c r="K50" s="61">
        <f>IF(K48&lt;0,-K48,0)</f>
        <v>93113042</v>
      </c>
      <c r="L50" s="61">
        <f>IF(L48&lt;0,-L48,0)</f>
        <v>93101169</v>
      </c>
      <c r="M50" s="61">
        <f>IF(M48&lt;0,-M48,0)</f>
        <v>93101169</v>
      </c>
    </row>
    <row r="51" spans="1:13" ht="12.75" customHeight="1">
      <c r="A51" s="210" t="s">
        <v>310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190" t="s">
        <v>187</v>
      </c>
      <c r="B52" s="191"/>
      <c r="C52" s="191"/>
      <c r="D52" s="191"/>
      <c r="E52" s="191"/>
      <c r="F52" s="191"/>
      <c r="G52" s="191"/>
      <c r="H52" s="191"/>
      <c r="I52" s="55"/>
      <c r="J52" s="55"/>
      <c r="K52" s="55"/>
      <c r="L52" s="55"/>
      <c r="M52" s="62"/>
    </row>
    <row r="53" spans="1:13">
      <c r="A53" s="234" t="s">
        <v>234</v>
      </c>
      <c r="B53" s="235"/>
      <c r="C53" s="235"/>
      <c r="D53" s="235"/>
      <c r="E53" s="235"/>
      <c r="F53" s="235"/>
      <c r="G53" s="235"/>
      <c r="H53" s="236"/>
      <c r="I53" s="1">
        <v>155</v>
      </c>
      <c r="J53" s="7"/>
      <c r="K53" s="7"/>
      <c r="L53" s="7"/>
      <c r="M53" s="7"/>
    </row>
    <row r="54" spans="1:13">
      <c r="A54" s="234" t="s">
        <v>235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210" t="s">
        <v>189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>
      <c r="A56" s="190" t="s">
        <v>204</v>
      </c>
      <c r="B56" s="191"/>
      <c r="C56" s="191"/>
      <c r="D56" s="191"/>
      <c r="E56" s="191"/>
      <c r="F56" s="191"/>
      <c r="G56" s="191"/>
      <c r="H56" s="192"/>
      <c r="I56" s="9">
        <v>157</v>
      </c>
      <c r="J56" s="6">
        <f>J48</f>
        <v>-93113042</v>
      </c>
      <c r="K56" s="6">
        <f>K48</f>
        <v>-93113042</v>
      </c>
      <c r="L56" s="6">
        <f t="shared" ref="L56" si="0">L48</f>
        <v>-93101169</v>
      </c>
      <c r="M56" s="6">
        <f t="shared" ref="M56" si="1">M48</f>
        <v>-93101169</v>
      </c>
    </row>
    <row r="57" spans="1:13">
      <c r="A57" s="193" t="s">
        <v>221</v>
      </c>
      <c r="B57" s="194"/>
      <c r="C57" s="194"/>
      <c r="D57" s="194"/>
      <c r="E57" s="194"/>
      <c r="F57" s="194"/>
      <c r="G57" s="194"/>
      <c r="H57" s="195"/>
      <c r="I57" s="1">
        <v>158</v>
      </c>
      <c r="J57" s="53">
        <f>SUM(J58:J64)</f>
        <v>157357</v>
      </c>
      <c r="K57" s="53">
        <f>SUM(K58:K64)</f>
        <v>157357</v>
      </c>
      <c r="L57" s="53">
        <f>SUM(L58:L64)</f>
        <v>1604357</v>
      </c>
      <c r="M57" s="53">
        <f>SUM(M58:M64)</f>
        <v>1604357</v>
      </c>
    </row>
    <row r="58" spans="1:13">
      <c r="A58" s="193" t="s">
        <v>228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>
        <v>0</v>
      </c>
      <c r="K58" s="7">
        <v>0</v>
      </c>
      <c r="L58" s="7"/>
      <c r="M58" s="7"/>
    </row>
    <row r="59" spans="1:13">
      <c r="A59" s="193" t="s">
        <v>229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>
        <v>0</v>
      </c>
      <c r="K59" s="7">
        <v>0</v>
      </c>
      <c r="L59" s="7"/>
      <c r="M59" s="7"/>
    </row>
    <row r="60" spans="1:13">
      <c r="A60" s="193" t="s">
        <v>45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>
        <v>0</v>
      </c>
      <c r="K60" s="7">
        <v>0</v>
      </c>
      <c r="L60" s="7"/>
      <c r="M60" s="7"/>
    </row>
    <row r="61" spans="1:13">
      <c r="A61" s="193" t="s">
        <v>230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>
        <v>157357</v>
      </c>
      <c r="K61" s="7">
        <v>157357</v>
      </c>
      <c r="L61" s="7">
        <v>1604357</v>
      </c>
      <c r="M61" s="7">
        <v>1604357</v>
      </c>
    </row>
    <row r="62" spans="1:13">
      <c r="A62" s="193" t="s">
        <v>231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>
        <v>0</v>
      </c>
      <c r="K62" s="7">
        <v>0</v>
      </c>
      <c r="L62" s="7"/>
      <c r="M62" s="7"/>
    </row>
    <row r="63" spans="1:13">
      <c r="A63" s="193" t="s">
        <v>232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>
        <v>0</v>
      </c>
      <c r="K63" s="7">
        <v>0</v>
      </c>
      <c r="L63" s="7"/>
      <c r="M63" s="7"/>
    </row>
    <row r="64" spans="1:13">
      <c r="A64" s="193" t="s">
        <v>233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>
        <v>0</v>
      </c>
      <c r="K64" s="7">
        <v>0</v>
      </c>
      <c r="L64" s="7"/>
      <c r="M64" s="7"/>
    </row>
    <row r="65" spans="1:13">
      <c r="A65" s="193" t="s">
        <v>222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>
        <v>0</v>
      </c>
      <c r="K65" s="7">
        <v>0</v>
      </c>
      <c r="L65" s="7"/>
      <c r="M65" s="7"/>
    </row>
    <row r="66" spans="1:13">
      <c r="A66" s="193" t="s">
        <v>193</v>
      </c>
      <c r="B66" s="194"/>
      <c r="C66" s="194"/>
      <c r="D66" s="194"/>
      <c r="E66" s="194"/>
      <c r="F66" s="194"/>
      <c r="G66" s="194"/>
      <c r="H66" s="195"/>
      <c r="I66" s="1">
        <v>167</v>
      </c>
      <c r="J66" s="53">
        <f>J57-J65</f>
        <v>157357</v>
      </c>
      <c r="K66" s="53">
        <f>K57-K65</f>
        <v>157357</v>
      </c>
      <c r="L66" s="53">
        <f>L57-L65</f>
        <v>1604357</v>
      </c>
      <c r="M66" s="53">
        <f>M57-M65</f>
        <v>1604357</v>
      </c>
    </row>
    <row r="67" spans="1:13">
      <c r="A67" s="193" t="s">
        <v>194</v>
      </c>
      <c r="B67" s="194"/>
      <c r="C67" s="194"/>
      <c r="D67" s="194"/>
      <c r="E67" s="194"/>
      <c r="F67" s="194"/>
      <c r="G67" s="194"/>
      <c r="H67" s="195"/>
      <c r="I67" s="1">
        <v>168</v>
      </c>
      <c r="J67" s="61">
        <f>J56+J66</f>
        <v>-92955685</v>
      </c>
      <c r="K67" s="61">
        <f>K56+K66</f>
        <v>-92955685</v>
      </c>
      <c r="L67" s="61">
        <f>L56+L66</f>
        <v>-91496812</v>
      </c>
      <c r="M67" s="61">
        <f>M56+M66</f>
        <v>-91496812</v>
      </c>
    </row>
    <row r="68" spans="1:13" ht="12.75" customHeight="1">
      <c r="A68" s="244" t="s">
        <v>311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>
      <c r="A70" s="234" t="s">
        <v>234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/>
      <c r="K70" s="7"/>
      <c r="L70" s="7"/>
      <c r="M70" s="7"/>
    </row>
    <row r="71" spans="1:13">
      <c r="A71" s="241" t="s">
        <v>235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4">
    <dataValidation allowBlank="1" sqref="A1:I1048576 J68:K1048576 J1:K6 J51:K55 L1:XFD1048576"/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47:K47 J56:K67">
      <formula1>999999999999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Normal="100" workbookViewId="0">
      <selection activeCell="A4" sqref="A4:K52"/>
    </sheetView>
  </sheetViews>
  <sheetFormatPr defaultRowHeight="12.75"/>
  <cols>
    <col min="1" max="7" width="9.140625" style="52"/>
    <col min="8" max="8" width="6" style="52" customWidth="1"/>
    <col min="9" max="9" width="9.140625" style="52"/>
    <col min="10" max="11" width="9.85546875" style="52" bestFit="1" customWidth="1"/>
    <col min="12" max="16384" width="9.140625" style="52"/>
  </cols>
  <sheetData>
    <row r="1" spans="1:11" ht="12.75" customHeight="1">
      <c r="A1" s="251" t="s">
        <v>164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323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>
      <c r="A3" s="248" t="s">
        <v>324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3.25">
      <c r="A4" s="253" t="s">
        <v>59</v>
      </c>
      <c r="B4" s="253"/>
      <c r="C4" s="253"/>
      <c r="D4" s="253"/>
      <c r="E4" s="253"/>
      <c r="F4" s="253"/>
      <c r="G4" s="253"/>
      <c r="H4" s="253"/>
      <c r="I4" s="66" t="s">
        <v>279</v>
      </c>
      <c r="J4" s="67" t="s">
        <v>317</v>
      </c>
      <c r="K4" s="67" t="s">
        <v>318</v>
      </c>
    </row>
    <row r="5" spans="1:11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281</v>
      </c>
      <c r="K5" s="69" t="s">
        <v>282</v>
      </c>
    </row>
    <row r="6" spans="1:11">
      <c r="A6" s="210" t="s">
        <v>156</v>
      </c>
      <c r="B6" s="221"/>
      <c r="C6" s="221"/>
      <c r="D6" s="221"/>
      <c r="E6" s="221"/>
      <c r="F6" s="221"/>
      <c r="G6" s="221"/>
      <c r="H6" s="221"/>
      <c r="I6" s="255"/>
      <c r="J6" s="255"/>
      <c r="K6" s="256"/>
    </row>
    <row r="7" spans="1:11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7">
        <v>-93113042</v>
      </c>
      <c r="K7" s="7">
        <v>-93101169</v>
      </c>
    </row>
    <row r="8" spans="1:11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7">
        <v>36190610</v>
      </c>
      <c r="K8" s="7">
        <v>33936827</v>
      </c>
    </row>
    <row r="9" spans="1:11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7">
        <v>114544568</v>
      </c>
      <c r="K9" s="7">
        <v>175981458</v>
      </c>
    </row>
    <row r="10" spans="1:11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7">
        <v>0</v>
      </c>
      <c r="K10" s="7">
        <v>0</v>
      </c>
    </row>
    <row r="11" spans="1:11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7">
        <v>0</v>
      </c>
      <c r="K11" s="7">
        <v>0</v>
      </c>
    </row>
    <row r="12" spans="1:11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7">
        <v>27073135</v>
      </c>
      <c r="K12" s="7">
        <v>17146868</v>
      </c>
    </row>
    <row r="13" spans="1:11">
      <c r="A13" s="193" t="s">
        <v>157</v>
      </c>
      <c r="B13" s="194"/>
      <c r="C13" s="194"/>
      <c r="D13" s="194"/>
      <c r="E13" s="194"/>
      <c r="F13" s="194"/>
      <c r="G13" s="194"/>
      <c r="H13" s="194"/>
      <c r="I13" s="1">
        <v>7</v>
      </c>
      <c r="J13" s="53">
        <f>SUM(J7:J12)</f>
        <v>84695271</v>
      </c>
      <c r="K13" s="53">
        <f>SUM(K7:K12)</f>
        <v>133963984</v>
      </c>
    </row>
    <row r="14" spans="1:11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7">
        <v>0</v>
      </c>
      <c r="K14" s="7">
        <v>0</v>
      </c>
    </row>
    <row r="15" spans="1:11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7">
        <v>29201783</v>
      </c>
      <c r="K15" s="7">
        <v>8635331</v>
      </c>
    </row>
    <row r="16" spans="1:11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7">
        <v>3516254</v>
      </c>
      <c r="K16" s="7">
        <v>1907527</v>
      </c>
    </row>
    <row r="17" spans="1:11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7">
        <v>10385264</v>
      </c>
      <c r="K17" s="7">
        <v>40638485</v>
      </c>
    </row>
    <row r="18" spans="1:11">
      <c r="A18" s="193" t="s">
        <v>158</v>
      </c>
      <c r="B18" s="194"/>
      <c r="C18" s="194"/>
      <c r="D18" s="194"/>
      <c r="E18" s="194"/>
      <c r="F18" s="194"/>
      <c r="G18" s="194"/>
      <c r="H18" s="194"/>
      <c r="I18" s="1">
        <v>12</v>
      </c>
      <c r="J18" s="129">
        <f>SUM(J14:J17)</f>
        <v>43103301</v>
      </c>
      <c r="K18" s="129">
        <f>SUM(K14:K17)</f>
        <v>51181343</v>
      </c>
    </row>
    <row r="19" spans="1:11">
      <c r="A19" s="193" t="s">
        <v>36</v>
      </c>
      <c r="B19" s="194"/>
      <c r="C19" s="194"/>
      <c r="D19" s="194"/>
      <c r="E19" s="194"/>
      <c r="F19" s="194"/>
      <c r="G19" s="194"/>
      <c r="H19" s="194"/>
      <c r="I19" s="1">
        <v>13</v>
      </c>
      <c r="J19" s="129">
        <f>IF(J13&gt;J18,J13-J18,0)</f>
        <v>41591970</v>
      </c>
      <c r="K19" s="129">
        <f>IF(K13&gt;K18,K13-K18,0)</f>
        <v>82782641</v>
      </c>
    </row>
    <row r="20" spans="1:11">
      <c r="A20" s="193" t="s">
        <v>37</v>
      </c>
      <c r="B20" s="194"/>
      <c r="C20" s="194"/>
      <c r="D20" s="194"/>
      <c r="E20" s="194"/>
      <c r="F20" s="194"/>
      <c r="G20" s="194"/>
      <c r="H20" s="194"/>
      <c r="I20" s="1">
        <v>14</v>
      </c>
      <c r="J20" s="129">
        <f>IF(J18&gt;J13,J18-J13,0)</f>
        <v>0</v>
      </c>
      <c r="K20" s="53">
        <f>IF(K18&gt;K13,K18-K13,0)</f>
        <v>0</v>
      </c>
    </row>
    <row r="21" spans="1:11">
      <c r="A21" s="210" t="s">
        <v>159</v>
      </c>
      <c r="B21" s="221"/>
      <c r="C21" s="221"/>
      <c r="D21" s="221"/>
      <c r="E21" s="221"/>
      <c r="F21" s="221"/>
      <c r="G21" s="221"/>
      <c r="H21" s="221"/>
      <c r="I21" s="255"/>
      <c r="J21" s="255"/>
      <c r="K21" s="256"/>
    </row>
    <row r="22" spans="1:11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7">
        <v>262922</v>
      </c>
      <c r="K22" s="7">
        <v>0</v>
      </c>
    </row>
    <row r="23" spans="1:11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7">
        <v>0</v>
      </c>
      <c r="K23" s="7">
        <v>0</v>
      </c>
    </row>
    <row r="24" spans="1:11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7">
        <v>0</v>
      </c>
      <c r="K24" s="7">
        <v>0</v>
      </c>
    </row>
    <row r="25" spans="1:11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7">
        <v>0</v>
      </c>
      <c r="K25" s="7">
        <v>0</v>
      </c>
    </row>
    <row r="26" spans="1:11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7">
        <v>0</v>
      </c>
      <c r="K26" s="7">
        <v>0</v>
      </c>
    </row>
    <row r="27" spans="1:11">
      <c r="A27" s="193" t="s">
        <v>168</v>
      </c>
      <c r="B27" s="194"/>
      <c r="C27" s="194"/>
      <c r="D27" s="194"/>
      <c r="E27" s="194"/>
      <c r="F27" s="194"/>
      <c r="G27" s="194"/>
      <c r="H27" s="194"/>
      <c r="I27" s="1">
        <v>20</v>
      </c>
      <c r="J27" s="129">
        <f>SUM(J22:J26)</f>
        <v>262922</v>
      </c>
      <c r="K27" s="129">
        <f>SUM(K22:K26)</f>
        <v>0</v>
      </c>
    </row>
    <row r="28" spans="1:11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7">
        <v>15344013</v>
      </c>
      <c r="K28" s="7">
        <v>27380707</v>
      </c>
    </row>
    <row r="29" spans="1:11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7">
        <v>0</v>
      </c>
      <c r="K29" s="7">
        <v>0</v>
      </c>
    </row>
    <row r="30" spans="1:11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7">
        <v>43542801</v>
      </c>
      <c r="K30" s="7">
        <v>39240013</v>
      </c>
    </row>
    <row r="31" spans="1:11">
      <c r="A31" s="193" t="s">
        <v>5</v>
      </c>
      <c r="B31" s="194"/>
      <c r="C31" s="194"/>
      <c r="D31" s="194"/>
      <c r="E31" s="194"/>
      <c r="F31" s="194"/>
      <c r="G31" s="194"/>
      <c r="H31" s="194"/>
      <c r="I31" s="1">
        <v>24</v>
      </c>
      <c r="J31" s="129">
        <f>SUM(J28:J30)</f>
        <v>58886814</v>
      </c>
      <c r="K31" s="129">
        <f>SUM(K28:K30)</f>
        <v>66620720</v>
      </c>
    </row>
    <row r="32" spans="1:11">
      <c r="A32" s="193" t="s">
        <v>38</v>
      </c>
      <c r="B32" s="194"/>
      <c r="C32" s="194"/>
      <c r="D32" s="194"/>
      <c r="E32" s="194"/>
      <c r="F32" s="194"/>
      <c r="G32" s="194"/>
      <c r="H32" s="194"/>
      <c r="I32" s="1">
        <v>25</v>
      </c>
      <c r="J32" s="129">
        <f>IF(J27&gt;J31,J27-J31,0)</f>
        <v>0</v>
      </c>
      <c r="K32" s="129">
        <f>IF(K27&gt;K31,K27-K31,0)</f>
        <v>0</v>
      </c>
    </row>
    <row r="33" spans="1:11">
      <c r="A33" s="193" t="s">
        <v>39</v>
      </c>
      <c r="B33" s="194"/>
      <c r="C33" s="194"/>
      <c r="D33" s="194"/>
      <c r="E33" s="194"/>
      <c r="F33" s="194"/>
      <c r="G33" s="194"/>
      <c r="H33" s="194"/>
      <c r="I33" s="1">
        <v>26</v>
      </c>
      <c r="J33" s="129">
        <f>IF(J31&gt;J27,J31-J27,0)</f>
        <v>58623892</v>
      </c>
      <c r="K33" s="129">
        <f>IF(K31&gt;K27,K31-K27,0)</f>
        <v>66620720</v>
      </c>
    </row>
    <row r="34" spans="1:11">
      <c r="A34" s="210" t="s">
        <v>160</v>
      </c>
      <c r="B34" s="221"/>
      <c r="C34" s="221"/>
      <c r="D34" s="221"/>
      <c r="E34" s="221"/>
      <c r="F34" s="221"/>
      <c r="G34" s="221"/>
      <c r="H34" s="221"/>
      <c r="I34" s="255"/>
      <c r="J34" s="255"/>
      <c r="K34" s="256"/>
    </row>
    <row r="35" spans="1:11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7">
        <v>0</v>
      </c>
      <c r="K35" s="7">
        <v>0</v>
      </c>
    </row>
    <row r="36" spans="1:11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7">
        <v>1630</v>
      </c>
      <c r="K36" s="7">
        <v>7450000</v>
      </c>
    </row>
    <row r="37" spans="1:11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7">
        <v>0</v>
      </c>
      <c r="K37" s="7">
        <v>0</v>
      </c>
    </row>
    <row r="38" spans="1:11">
      <c r="A38" s="193" t="s">
        <v>68</v>
      </c>
      <c r="B38" s="194"/>
      <c r="C38" s="194"/>
      <c r="D38" s="194"/>
      <c r="E38" s="194"/>
      <c r="F38" s="194"/>
      <c r="G38" s="194"/>
      <c r="H38" s="194"/>
      <c r="I38" s="1">
        <v>30</v>
      </c>
      <c r="J38" s="129">
        <f>SUM(J35:J37)</f>
        <v>1630</v>
      </c>
      <c r="K38" s="129">
        <f>SUM(K35:K37)</f>
        <v>7450000</v>
      </c>
    </row>
    <row r="39" spans="1:11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7">
        <v>0</v>
      </c>
      <c r="K39" s="7">
        <v>0</v>
      </c>
    </row>
    <row r="40" spans="1:11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7">
        <v>0</v>
      </c>
      <c r="K40" s="7">
        <v>0</v>
      </c>
    </row>
    <row r="41" spans="1:11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7">
        <v>2126</v>
      </c>
      <c r="K41" s="7">
        <v>135690</v>
      </c>
    </row>
    <row r="42" spans="1:11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7">
        <v>0</v>
      </c>
      <c r="K42" s="7">
        <v>0</v>
      </c>
    </row>
    <row r="43" spans="1:11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7">
        <v>3029765</v>
      </c>
      <c r="K43" s="7">
        <v>1582765</v>
      </c>
    </row>
    <row r="44" spans="1:11">
      <c r="A44" s="193" t="s">
        <v>69</v>
      </c>
      <c r="B44" s="194"/>
      <c r="C44" s="194"/>
      <c r="D44" s="194"/>
      <c r="E44" s="194"/>
      <c r="F44" s="194"/>
      <c r="G44" s="194"/>
      <c r="H44" s="194"/>
      <c r="I44" s="1">
        <v>36</v>
      </c>
      <c r="J44" s="129">
        <f>SUM(J39:J43)</f>
        <v>3031891</v>
      </c>
      <c r="K44" s="129">
        <f>SUM(K39:K43)</f>
        <v>1718455</v>
      </c>
    </row>
    <row r="45" spans="1:11">
      <c r="A45" s="193" t="s">
        <v>17</v>
      </c>
      <c r="B45" s="194"/>
      <c r="C45" s="194"/>
      <c r="D45" s="194"/>
      <c r="E45" s="194"/>
      <c r="F45" s="194"/>
      <c r="G45" s="194"/>
      <c r="H45" s="194"/>
      <c r="I45" s="1">
        <v>37</v>
      </c>
      <c r="J45" s="129">
        <f>IF(J38&gt;J44,J38-J44,0)</f>
        <v>0</v>
      </c>
      <c r="K45" s="129">
        <f>IF(K38&gt;K44,K38-K44,0)</f>
        <v>5731545</v>
      </c>
    </row>
    <row r="46" spans="1:11">
      <c r="A46" s="193" t="s">
        <v>18</v>
      </c>
      <c r="B46" s="194"/>
      <c r="C46" s="194"/>
      <c r="D46" s="194"/>
      <c r="E46" s="194"/>
      <c r="F46" s="194"/>
      <c r="G46" s="194"/>
      <c r="H46" s="194"/>
      <c r="I46" s="1">
        <v>38</v>
      </c>
      <c r="J46" s="129">
        <f>IF(J44&gt;J38,J44-J38,0)</f>
        <v>3030261</v>
      </c>
      <c r="K46" s="129">
        <f>IF(K44&gt;K38,K44-K38,0)</f>
        <v>0</v>
      </c>
    </row>
    <row r="47" spans="1:11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21893466</v>
      </c>
    </row>
    <row r="48" spans="1:11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53">
        <f>IF(J20-J19+J33-J32+J46-J45&gt;0,J20-J19+J33-J32+J46-J45,0)</f>
        <v>20062183</v>
      </c>
      <c r="K48" s="53">
        <f>IF(K20-K19+K33-K32+K46-K45&gt;0,K20-K19+K33-K32+K46-K45,0)</f>
        <v>0</v>
      </c>
    </row>
    <row r="49" spans="1:11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7">
        <v>51362124</v>
      </c>
      <c r="K49" s="7">
        <v>22142467</v>
      </c>
    </row>
    <row r="50" spans="1:11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7">
        <v>0</v>
      </c>
      <c r="K50" s="7">
        <v>21893464</v>
      </c>
    </row>
    <row r="51" spans="1:11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7">
        <v>20062183</v>
      </c>
      <c r="K51" s="7">
        <v>0</v>
      </c>
    </row>
    <row r="52" spans="1:11">
      <c r="A52" s="226" t="s">
        <v>177</v>
      </c>
      <c r="B52" s="227"/>
      <c r="C52" s="227"/>
      <c r="D52" s="227"/>
      <c r="E52" s="227"/>
      <c r="F52" s="227"/>
      <c r="G52" s="227"/>
      <c r="H52" s="227"/>
      <c r="I52" s="4">
        <v>44</v>
      </c>
      <c r="J52" s="61">
        <f>J49+J50-J51</f>
        <v>31299941</v>
      </c>
      <c r="K52" s="61">
        <f>K49+K50-K51</f>
        <v>44035931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3">
    <dataValidation allowBlank="1" sqref="A1:I1048576 K1:XFD1048576 J1:J6 J21 J34 J53:J1048576"/>
    <dataValidation type="whole" operator="greaterThanOrEqual" allowBlank="1" showInputMessage="1" showErrorMessage="1" errorTitle="Pogrešan unos" error="Mogu se unijeti samo cjelobrojne pozitivne vrijednosti." sqref="J13 J18:J20 J31:J33 J27 J52 J44:J48 J38">
      <formula1>0</formula1>
    </dataValidation>
    <dataValidation type="whole" operator="notEqual" allowBlank="1" showInputMessage="1" showErrorMessage="1" errorTitle="Pogrešan unos" error="Mogu se unijeti samo cjelobrojne vrijednosti." sqref="J14:J17 J7:J12 J28:J30 J22:J26 J49:J51 J39:J43 J35:J37">
      <formula1>9999999998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topLeftCell="A28" zoomScale="110" zoomScaleNormal="100" workbookViewId="0">
      <selection activeCell="G60" sqref="G60"/>
    </sheetView>
  </sheetViews>
  <sheetFormatPr defaultRowHeight="12.75"/>
  <cols>
    <col min="1" max="16384" width="9.140625" style="52"/>
  </cols>
  <sheetData>
    <row r="1" spans="1:11" ht="12.75" customHeight="1">
      <c r="A1" s="251" t="s">
        <v>197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8" t="s">
        <v>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>
      <c r="A3" s="257" t="s">
        <v>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33.75">
      <c r="A4" s="253" t="s">
        <v>59</v>
      </c>
      <c r="B4" s="253"/>
      <c r="C4" s="253"/>
      <c r="D4" s="253"/>
      <c r="E4" s="253"/>
      <c r="F4" s="253"/>
      <c r="G4" s="253"/>
      <c r="H4" s="253"/>
      <c r="I4" s="66" t="s">
        <v>279</v>
      </c>
      <c r="J4" s="67" t="s">
        <v>317</v>
      </c>
      <c r="K4" s="67" t="s">
        <v>318</v>
      </c>
    </row>
    <row r="5" spans="1:11">
      <c r="A5" s="259">
        <v>1</v>
      </c>
      <c r="B5" s="259"/>
      <c r="C5" s="259"/>
      <c r="D5" s="259"/>
      <c r="E5" s="259"/>
      <c r="F5" s="259"/>
      <c r="G5" s="259"/>
      <c r="H5" s="259"/>
      <c r="I5" s="72">
        <v>2</v>
      </c>
      <c r="J5" s="73" t="s">
        <v>281</v>
      </c>
      <c r="K5" s="73" t="s">
        <v>282</v>
      </c>
    </row>
    <row r="6" spans="1:11">
      <c r="A6" s="210" t="s">
        <v>156</v>
      </c>
      <c r="B6" s="221"/>
      <c r="C6" s="221"/>
      <c r="D6" s="221"/>
      <c r="E6" s="221"/>
      <c r="F6" s="221"/>
      <c r="G6" s="221"/>
      <c r="H6" s="221"/>
      <c r="I6" s="255"/>
      <c r="J6" s="255"/>
      <c r="K6" s="256"/>
    </row>
    <row r="7" spans="1:11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>
      <c r="A12" s="193" t="s">
        <v>198</v>
      </c>
      <c r="B12" s="194"/>
      <c r="C12" s="194"/>
      <c r="D12" s="194"/>
      <c r="E12" s="194"/>
      <c r="F12" s="194"/>
      <c r="G12" s="194"/>
      <c r="H12" s="194"/>
      <c r="I12" s="1">
        <v>6</v>
      </c>
      <c r="J12" s="64">
        <f>SUM(J7:J11)</f>
        <v>0</v>
      </c>
      <c r="K12" s="53">
        <f>SUM(K7:K11)</f>
        <v>0</v>
      </c>
    </row>
    <row r="13" spans="1:11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>
      <c r="A19" s="193" t="s">
        <v>47</v>
      </c>
      <c r="B19" s="194"/>
      <c r="C19" s="194"/>
      <c r="D19" s="194"/>
      <c r="E19" s="194"/>
      <c r="F19" s="194"/>
      <c r="G19" s="194"/>
      <c r="H19" s="194"/>
      <c r="I19" s="1">
        <v>13</v>
      </c>
      <c r="J19" s="64">
        <f>SUM(J13:J18)</f>
        <v>0</v>
      </c>
      <c r="K19" s="53">
        <f>SUM(K13:K18)</f>
        <v>0</v>
      </c>
    </row>
    <row r="20" spans="1:11">
      <c r="A20" s="19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>
      <c r="A21" s="207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>
      <c r="A22" s="210" t="s">
        <v>159</v>
      </c>
      <c r="B22" s="221"/>
      <c r="C22" s="221"/>
      <c r="D22" s="221"/>
      <c r="E22" s="221"/>
      <c r="F22" s="221"/>
      <c r="G22" s="221"/>
      <c r="H22" s="221"/>
      <c r="I22" s="255"/>
      <c r="J22" s="255"/>
      <c r="K22" s="256"/>
    </row>
    <row r="23" spans="1:11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>
      <c r="A25" s="204" t="s">
        <v>319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>
      <c r="A26" s="204" t="s">
        <v>320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>
      <c r="A28" s="193" t="s">
        <v>114</v>
      </c>
      <c r="B28" s="194"/>
      <c r="C28" s="194"/>
      <c r="D28" s="194"/>
      <c r="E28" s="194"/>
      <c r="F28" s="194"/>
      <c r="G28" s="194"/>
      <c r="H28" s="194"/>
      <c r="I28" s="1">
        <v>21</v>
      </c>
      <c r="J28" s="64">
        <f>SUM(J23:J27)</f>
        <v>0</v>
      </c>
      <c r="K28" s="53">
        <f>SUM(K23:K27)</f>
        <v>0</v>
      </c>
    </row>
    <row r="29" spans="1:11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>
      <c r="A32" s="193" t="s">
        <v>48</v>
      </c>
      <c r="B32" s="194"/>
      <c r="C32" s="194"/>
      <c r="D32" s="194"/>
      <c r="E32" s="194"/>
      <c r="F32" s="194"/>
      <c r="G32" s="194"/>
      <c r="H32" s="194"/>
      <c r="I32" s="1">
        <v>25</v>
      </c>
      <c r="J32" s="64">
        <f>SUM(J29:J31)</f>
        <v>0</v>
      </c>
      <c r="K32" s="53">
        <f>SUM(K29:K31)</f>
        <v>0</v>
      </c>
    </row>
    <row r="33" spans="1:11">
      <c r="A33" s="193" t="s">
        <v>110</v>
      </c>
      <c r="B33" s="194"/>
      <c r="C33" s="194"/>
      <c r="D33" s="194"/>
      <c r="E33" s="194"/>
      <c r="F33" s="194"/>
      <c r="G33" s="194"/>
      <c r="H33" s="194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>
      <c r="A34" s="193" t="s">
        <v>111</v>
      </c>
      <c r="B34" s="194"/>
      <c r="C34" s="194"/>
      <c r="D34" s="194"/>
      <c r="E34" s="194"/>
      <c r="F34" s="194"/>
      <c r="G34" s="194"/>
      <c r="H34" s="194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>
      <c r="A35" s="210" t="s">
        <v>160</v>
      </c>
      <c r="B35" s="221"/>
      <c r="C35" s="221"/>
      <c r="D35" s="221"/>
      <c r="E35" s="221"/>
      <c r="F35" s="221"/>
      <c r="G35" s="221"/>
      <c r="H35" s="221"/>
      <c r="I35" s="255">
        <v>0</v>
      </c>
      <c r="J35" s="255"/>
      <c r="K35" s="256"/>
    </row>
    <row r="36" spans="1:11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>
      <c r="A39" s="193" t="s">
        <v>49</v>
      </c>
      <c r="B39" s="194"/>
      <c r="C39" s="194"/>
      <c r="D39" s="194"/>
      <c r="E39" s="194"/>
      <c r="F39" s="194"/>
      <c r="G39" s="194"/>
      <c r="H39" s="194"/>
      <c r="I39" s="1">
        <v>31</v>
      </c>
      <c r="J39" s="64">
        <f>SUM(J36:J38)</f>
        <v>0</v>
      </c>
      <c r="K39" s="53">
        <f>SUM(K36:K38)</f>
        <v>0</v>
      </c>
    </row>
    <row r="40" spans="1:11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>
      <c r="A45" s="193" t="s">
        <v>148</v>
      </c>
      <c r="B45" s="194"/>
      <c r="C45" s="194"/>
      <c r="D45" s="194"/>
      <c r="E45" s="194"/>
      <c r="F45" s="194"/>
      <c r="G45" s="194"/>
      <c r="H45" s="194"/>
      <c r="I45" s="1">
        <v>37</v>
      </c>
      <c r="J45" s="64">
        <f>SUM(J40:J44)</f>
        <v>0</v>
      </c>
      <c r="K45" s="53">
        <f>SUM(K40:K44)</f>
        <v>0</v>
      </c>
    </row>
    <row r="46" spans="1:11">
      <c r="A46" s="193" t="s">
        <v>162</v>
      </c>
      <c r="B46" s="194"/>
      <c r="C46" s="194"/>
      <c r="D46" s="194"/>
      <c r="E46" s="194"/>
      <c r="F46" s="194"/>
      <c r="G46" s="194"/>
      <c r="H46" s="194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>
      <c r="A47" s="193" t="s">
        <v>163</v>
      </c>
      <c r="B47" s="194"/>
      <c r="C47" s="194"/>
      <c r="D47" s="194"/>
      <c r="E47" s="194"/>
      <c r="F47" s="194"/>
      <c r="G47" s="194"/>
      <c r="H47" s="194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>
      <c r="A48" s="193" t="s">
        <v>149</v>
      </c>
      <c r="B48" s="194"/>
      <c r="C48" s="194"/>
      <c r="D48" s="194"/>
      <c r="E48" s="194"/>
      <c r="F48" s="194"/>
      <c r="G48" s="194"/>
      <c r="H48" s="194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193" t="s">
        <v>15</v>
      </c>
      <c r="B49" s="194"/>
      <c r="C49" s="194"/>
      <c r="D49" s="194"/>
      <c r="E49" s="194"/>
      <c r="F49" s="194"/>
      <c r="G49" s="194"/>
      <c r="H49" s="194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193" t="s">
        <v>161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/>
      <c r="K50" s="7"/>
    </row>
    <row r="51" spans="1:11">
      <c r="A51" s="193" t="s">
        <v>175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/>
      <c r="K51" s="7"/>
    </row>
    <row r="52" spans="1:11">
      <c r="A52" s="193" t="s">
        <v>176</v>
      </c>
      <c r="B52" s="194"/>
      <c r="C52" s="194"/>
      <c r="D52" s="194"/>
      <c r="E52" s="194"/>
      <c r="F52" s="194"/>
      <c r="G52" s="194"/>
      <c r="H52" s="194"/>
      <c r="I52" s="1">
        <v>44</v>
      </c>
      <c r="J52" s="5"/>
      <c r="K52" s="7"/>
    </row>
    <row r="53" spans="1:11">
      <c r="A53" s="207" t="s">
        <v>177</v>
      </c>
      <c r="B53" s="208"/>
      <c r="C53" s="208"/>
      <c r="D53" s="208"/>
      <c r="E53" s="208"/>
      <c r="F53" s="208"/>
      <c r="G53" s="208"/>
      <c r="H53" s="208"/>
      <c r="I53" s="4">
        <v>45</v>
      </c>
      <c r="J53" s="65">
        <f>J50+J51-J52</f>
        <v>0</v>
      </c>
      <c r="K53" s="61">
        <f>K50+K51-K52</f>
        <v>0</v>
      </c>
    </row>
    <row r="54" spans="1:1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activeCell="A17" sqref="A17:H17"/>
    </sheetView>
  </sheetViews>
  <sheetFormatPr defaultRowHeight="12.75"/>
  <cols>
    <col min="1" max="4" width="9.140625" style="76"/>
    <col min="5" max="5" width="10.140625" style="76" bestFit="1" customWidth="1"/>
    <col min="6" max="9" width="9.140625" style="76"/>
    <col min="10" max="10" width="10.140625" style="76" bestFit="1" customWidth="1"/>
    <col min="11" max="11" width="11.42578125" style="76" bestFit="1" customWidth="1"/>
    <col min="12" max="16384" width="9.140625" style="76"/>
  </cols>
  <sheetData>
    <row r="1" spans="1:12">
      <c r="A1" s="270" t="s">
        <v>325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75"/>
    </row>
    <row r="2" spans="1:12" ht="15.75">
      <c r="A2" s="42"/>
      <c r="B2" s="74"/>
      <c r="C2" s="280" t="s">
        <v>326</v>
      </c>
      <c r="D2" s="280"/>
      <c r="E2" s="127" t="s">
        <v>327</v>
      </c>
      <c r="F2" s="43" t="s">
        <v>250</v>
      </c>
      <c r="G2" s="281" t="s">
        <v>328</v>
      </c>
      <c r="H2" s="282"/>
      <c r="I2" s="74"/>
      <c r="J2" s="74"/>
      <c r="K2" s="74"/>
      <c r="L2" s="77"/>
    </row>
    <row r="3" spans="1:12" ht="23.25">
      <c r="A3" s="283" t="s">
        <v>59</v>
      </c>
      <c r="B3" s="283"/>
      <c r="C3" s="283"/>
      <c r="D3" s="283"/>
      <c r="E3" s="283"/>
      <c r="F3" s="283"/>
      <c r="G3" s="283"/>
      <c r="H3" s="283"/>
      <c r="I3" s="80" t="s">
        <v>303</v>
      </c>
      <c r="J3" s="81" t="s">
        <v>150</v>
      </c>
      <c r="K3" s="81" t="s">
        <v>151</v>
      </c>
    </row>
    <row r="4" spans="1:12">
      <c r="A4" s="284">
        <v>1</v>
      </c>
      <c r="B4" s="284"/>
      <c r="C4" s="284"/>
      <c r="D4" s="284"/>
      <c r="E4" s="284"/>
      <c r="F4" s="284"/>
      <c r="G4" s="284"/>
      <c r="H4" s="284"/>
      <c r="I4" s="83">
        <v>2</v>
      </c>
      <c r="J4" s="82" t="s">
        <v>281</v>
      </c>
      <c r="K4" s="82" t="s">
        <v>282</v>
      </c>
    </row>
    <row r="5" spans="1:12">
      <c r="A5" s="272" t="s">
        <v>283</v>
      </c>
      <c r="B5" s="273"/>
      <c r="C5" s="273"/>
      <c r="D5" s="273"/>
      <c r="E5" s="273"/>
      <c r="F5" s="273"/>
      <c r="G5" s="273"/>
      <c r="H5" s="273"/>
      <c r="I5" s="44">
        <v>1</v>
      </c>
      <c r="J5" s="45">
        <v>989975500</v>
      </c>
      <c r="K5" s="45">
        <v>989975500</v>
      </c>
    </row>
    <row r="6" spans="1:12">
      <c r="A6" s="272" t="s">
        <v>284</v>
      </c>
      <c r="B6" s="273"/>
      <c r="C6" s="273"/>
      <c r="D6" s="273"/>
      <c r="E6" s="273"/>
      <c r="F6" s="273"/>
      <c r="G6" s="273"/>
      <c r="H6" s="273"/>
      <c r="I6" s="44">
        <v>2</v>
      </c>
      <c r="J6" s="46">
        <v>0</v>
      </c>
      <c r="K6" s="46">
        <v>0</v>
      </c>
    </row>
    <row r="7" spans="1:12">
      <c r="A7" s="272" t="s">
        <v>285</v>
      </c>
      <c r="B7" s="273"/>
      <c r="C7" s="273"/>
      <c r="D7" s="273"/>
      <c r="E7" s="273"/>
      <c r="F7" s="273"/>
      <c r="G7" s="273"/>
      <c r="H7" s="273"/>
      <c r="I7" s="44">
        <v>3</v>
      </c>
      <c r="J7" s="46">
        <v>-11403471</v>
      </c>
      <c r="K7" s="46">
        <v>-9799114</v>
      </c>
    </row>
    <row r="8" spans="1:12">
      <c r="A8" s="272" t="s">
        <v>286</v>
      </c>
      <c r="B8" s="273"/>
      <c r="C8" s="273"/>
      <c r="D8" s="273"/>
      <c r="E8" s="273"/>
      <c r="F8" s="273"/>
      <c r="G8" s="273"/>
      <c r="H8" s="273"/>
      <c r="I8" s="44">
        <v>4</v>
      </c>
      <c r="J8" s="46">
        <v>-948831774</v>
      </c>
      <c r="K8" s="46">
        <v>-1024376105</v>
      </c>
    </row>
    <row r="9" spans="1:12">
      <c r="A9" s="272" t="s">
        <v>287</v>
      </c>
      <c r="B9" s="273"/>
      <c r="C9" s="273"/>
      <c r="D9" s="273"/>
      <c r="E9" s="273"/>
      <c r="F9" s="273"/>
      <c r="G9" s="273"/>
      <c r="H9" s="273"/>
      <c r="I9" s="44">
        <v>5</v>
      </c>
      <c r="J9" s="46">
        <v>-75544331</v>
      </c>
      <c r="K9" s="46">
        <v>-93101169</v>
      </c>
    </row>
    <row r="10" spans="1:12">
      <c r="A10" s="272" t="s">
        <v>288</v>
      </c>
      <c r="B10" s="273"/>
      <c r="C10" s="273"/>
      <c r="D10" s="273"/>
      <c r="E10" s="273"/>
      <c r="F10" s="273"/>
      <c r="G10" s="273"/>
      <c r="H10" s="273"/>
      <c r="I10" s="44">
        <v>6</v>
      </c>
      <c r="J10" s="46">
        <v>88115871</v>
      </c>
      <c r="K10" s="46">
        <v>84928749</v>
      </c>
    </row>
    <row r="11" spans="1:12">
      <c r="A11" s="272" t="s">
        <v>289</v>
      </c>
      <c r="B11" s="273"/>
      <c r="C11" s="273"/>
      <c r="D11" s="273"/>
      <c r="E11" s="273"/>
      <c r="F11" s="273"/>
      <c r="G11" s="273"/>
      <c r="H11" s="273"/>
      <c r="I11" s="44">
        <v>7</v>
      </c>
      <c r="J11" s="46">
        <v>0</v>
      </c>
      <c r="K11" s="46">
        <v>0</v>
      </c>
    </row>
    <row r="12" spans="1:12">
      <c r="A12" s="272" t="s">
        <v>290</v>
      </c>
      <c r="B12" s="273"/>
      <c r="C12" s="273"/>
      <c r="D12" s="273"/>
      <c r="E12" s="273"/>
      <c r="F12" s="273"/>
      <c r="G12" s="273"/>
      <c r="H12" s="273"/>
      <c r="I12" s="44">
        <v>8</v>
      </c>
      <c r="J12" s="46">
        <v>0</v>
      </c>
      <c r="K12" s="46">
        <v>0</v>
      </c>
    </row>
    <row r="13" spans="1:12">
      <c r="A13" s="272" t="s">
        <v>291</v>
      </c>
      <c r="B13" s="273"/>
      <c r="C13" s="273"/>
      <c r="D13" s="273"/>
      <c r="E13" s="273"/>
      <c r="F13" s="273"/>
      <c r="G13" s="273"/>
      <c r="H13" s="273"/>
      <c r="I13" s="44">
        <v>9</v>
      </c>
      <c r="J13" s="46">
        <v>0</v>
      </c>
      <c r="K13" s="46">
        <v>0</v>
      </c>
    </row>
    <row r="14" spans="1:12">
      <c r="A14" s="274" t="s">
        <v>292</v>
      </c>
      <c r="B14" s="275"/>
      <c r="C14" s="275"/>
      <c r="D14" s="275"/>
      <c r="E14" s="275"/>
      <c r="F14" s="275"/>
      <c r="G14" s="275"/>
      <c r="H14" s="275"/>
      <c r="I14" s="44">
        <v>10</v>
      </c>
      <c r="J14" s="78">
        <f>SUM(J5:J13)</f>
        <v>42311795</v>
      </c>
      <c r="K14" s="78">
        <f>SUM(K5:K13)</f>
        <v>-52372139</v>
      </c>
    </row>
    <row r="15" spans="1:12">
      <c r="A15" s="272" t="s">
        <v>293</v>
      </c>
      <c r="B15" s="273"/>
      <c r="C15" s="273"/>
      <c r="D15" s="273"/>
      <c r="E15" s="273"/>
      <c r="F15" s="273"/>
      <c r="G15" s="273"/>
      <c r="H15" s="273"/>
      <c r="I15" s="44">
        <v>11</v>
      </c>
      <c r="J15" s="46">
        <v>0</v>
      </c>
      <c r="K15" s="46">
        <v>0</v>
      </c>
    </row>
    <row r="16" spans="1:12">
      <c r="A16" s="272" t="s">
        <v>294</v>
      </c>
      <c r="B16" s="273"/>
      <c r="C16" s="273"/>
      <c r="D16" s="273"/>
      <c r="E16" s="273"/>
      <c r="F16" s="273"/>
      <c r="G16" s="273"/>
      <c r="H16" s="273"/>
      <c r="I16" s="44">
        <v>12</v>
      </c>
      <c r="J16" s="46">
        <v>0</v>
      </c>
      <c r="K16" s="46">
        <v>0</v>
      </c>
    </row>
    <row r="17" spans="1:11">
      <c r="A17" s="272" t="s">
        <v>295</v>
      </c>
      <c r="B17" s="273"/>
      <c r="C17" s="273"/>
      <c r="D17" s="273"/>
      <c r="E17" s="273"/>
      <c r="F17" s="273"/>
      <c r="G17" s="273"/>
      <c r="H17" s="273"/>
      <c r="I17" s="44">
        <v>13</v>
      </c>
      <c r="J17" s="46">
        <v>-9991626</v>
      </c>
      <c r="K17" s="46">
        <v>1604357</v>
      </c>
    </row>
    <row r="18" spans="1:11">
      <c r="A18" s="272" t="s">
        <v>296</v>
      </c>
      <c r="B18" s="273"/>
      <c r="C18" s="273"/>
      <c r="D18" s="273"/>
      <c r="E18" s="273"/>
      <c r="F18" s="273"/>
      <c r="G18" s="273"/>
      <c r="H18" s="273"/>
      <c r="I18" s="44">
        <v>14</v>
      </c>
      <c r="J18" s="46">
        <v>0</v>
      </c>
      <c r="K18" s="46">
        <v>0</v>
      </c>
    </row>
    <row r="19" spans="1:11">
      <c r="A19" s="272" t="s">
        <v>297</v>
      </c>
      <c r="B19" s="273"/>
      <c r="C19" s="273"/>
      <c r="D19" s="273"/>
      <c r="E19" s="273"/>
      <c r="F19" s="273"/>
      <c r="G19" s="273"/>
      <c r="H19" s="273"/>
      <c r="I19" s="44">
        <v>15</v>
      </c>
      <c r="J19" s="46">
        <v>0</v>
      </c>
      <c r="K19" s="46">
        <v>0</v>
      </c>
    </row>
    <row r="20" spans="1:11">
      <c r="A20" s="272" t="s">
        <v>298</v>
      </c>
      <c r="B20" s="273"/>
      <c r="C20" s="273"/>
      <c r="D20" s="273"/>
      <c r="E20" s="273"/>
      <c r="F20" s="273"/>
      <c r="G20" s="273"/>
      <c r="H20" s="273"/>
      <c r="I20" s="44">
        <v>16</v>
      </c>
      <c r="J20" s="46">
        <v>-88292820</v>
      </c>
      <c r="K20" s="46">
        <v>-96288292</v>
      </c>
    </row>
    <row r="21" spans="1:11">
      <c r="A21" s="274" t="s">
        <v>299</v>
      </c>
      <c r="B21" s="275"/>
      <c r="C21" s="275"/>
      <c r="D21" s="275"/>
      <c r="E21" s="275"/>
      <c r="F21" s="275"/>
      <c r="G21" s="275"/>
      <c r="H21" s="275"/>
      <c r="I21" s="44">
        <v>17</v>
      </c>
      <c r="J21" s="79">
        <f>SUM(J15:J20)</f>
        <v>-98284446</v>
      </c>
      <c r="K21" s="79">
        <f>SUM(K15:K20)</f>
        <v>-94683935</v>
      </c>
    </row>
    <row r="22" spans="1:11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>
      <c r="A23" s="264" t="s">
        <v>300</v>
      </c>
      <c r="B23" s="265"/>
      <c r="C23" s="265"/>
      <c r="D23" s="265"/>
      <c r="E23" s="265"/>
      <c r="F23" s="265"/>
      <c r="G23" s="265"/>
      <c r="H23" s="265"/>
      <c r="I23" s="47">
        <v>18</v>
      </c>
      <c r="J23" s="45"/>
      <c r="K23" s="45"/>
    </row>
    <row r="24" spans="1:11" ht="17.25" customHeight="1">
      <c r="A24" s="266" t="s">
        <v>301</v>
      </c>
      <c r="B24" s="267"/>
      <c r="C24" s="267"/>
      <c r="D24" s="267"/>
      <c r="E24" s="267"/>
      <c r="F24" s="267"/>
      <c r="G24" s="267"/>
      <c r="H24" s="267"/>
      <c r="I24" s="48">
        <v>19</v>
      </c>
      <c r="J24" s="79"/>
      <c r="K24" s="79"/>
    </row>
    <row r="25" spans="1:11" ht="30" customHeight="1">
      <c r="A25" s="268" t="s">
        <v>302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>
      <selection activeCell="G32" sqref="G32"/>
    </sheetView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5" t="s">
        <v>280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6" t="s">
        <v>314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martina.boljkovac</cp:lastModifiedBy>
  <cp:lastPrinted>2012-04-30T10:23:08Z</cp:lastPrinted>
  <dcterms:created xsi:type="dcterms:W3CDTF">2008-10-17T11:51:54Z</dcterms:created>
  <dcterms:modified xsi:type="dcterms:W3CDTF">2012-04-30T11:26:05Z</dcterms:modified>
</cp:coreProperties>
</file>