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180" windowHeight="86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<sst xmlns="http://schemas.openxmlformats.org/spreadsheetml/2006/main" count="395" uniqueCount="344">
  <si>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</si>
  <si>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</si>
  <si>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</si>
  <si>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</si>
  <si>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</si>
  <si>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</si>
  <si>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</si>
  <si>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</si>
  <si>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</si>
  <si>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</si>
  <si>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</si>
  <si>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</si>
  <si>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</si>
  <si>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</si>
  <si>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</si>
  <si>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</si>
  <si>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</si>
  <si>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</si>
  <si>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</si>
  <si>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</si>
  <si>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</si>
  <si>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</si>
  <si>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</si>
  <si>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</si>
  <si>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</si>
  <si>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</si>
  <si>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</si>
  <si>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</si>
  <si>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</si>
  <si>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</si>
  <si>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</si>
  <si>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</si>
  <si>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</si>
  <si>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</si>
  <si>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</si>
  <si>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</si>
  <si>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</si>
  <si>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</si>
  <si>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</si>
  <si>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</si>
  <si>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</si>
  <si>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</si>
  <si>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</si>
  <si>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</si>
  <si>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</si>
  <si>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</si>
  <si>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</si>
  <si>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</si>
  <si>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</si>
  <si>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</si>
  <si>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</si>
  <si>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</si>
  <si>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</si>
  <si>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</si>
  <si>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</si>
  <si>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</si>
  <si>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</si>
  <si>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</si>
  <si>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</si>
  <si>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</si>
  <si>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</si>
  <si>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</si>
  <si>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</si>
  <si>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</si>
  <si>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</si>
  <si>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</si>
  <si>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</si>
  <si>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</si>
  <si>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</si>
  <si>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</si>
  <si>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</si>
  <si>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</si>
  <si>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</si>
  <si>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</si>
  <si>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</si>
  <si>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</si>
  <si>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</si>
  <si>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</si>
  <si>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</si>
  <si>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</si>
  <si>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</si>
  <si>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</si>
  <si>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</si>
  <si>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</si>
  <si>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</si>
  <si>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</si>
  <si>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</si>
  <si>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</si>
  <si>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</si>
  <si>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</si>
  <si>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</si>
  <si>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</si>
  <si>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</si>
  <si>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</si>
  <si>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</si>
  <si>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</si>
  <si>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</si>
  <si>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</si>
  <si>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</si>
  <si>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</si>
  <si>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</si>
  <si>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</si>
  <si>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</si>
  <si>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</si>
  <si>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</si>
  <si>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</si>
  <si>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</si>
  <si>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</si>
  <si>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</si>
  <si>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</si>
  <si>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</si>
  <si>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</si>
  <si>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</si>
  <si>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</si>
  <si>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</si>
  <si>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</si>
  <si>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</si>
  <si>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</si>
  <si>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</si>
  <si>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</si>
  <si>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</si>
  <si>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</si>
  <si>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</si>
  <si>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</si>
  <si>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</si>
  <si>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</si>
  <si>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</si>
  <si>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</si>
  <si>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</si>
  <si>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</si>
  <si>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</si>
  <si>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</si>
  <si>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</si>
  <si>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</si>
  <si>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</si>
  <si>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</si>
  <si>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</si>
  <si>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</si>
  <si>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</si>
  <si>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</si>
  <si>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</si>
  <si>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</si>
  <si>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</si>
  <si>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</si>
  <si>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</si>
  <si>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</si>
  <si>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</si>
  <si>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</si>
  <si>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</si>
  <si>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</si>
  <si>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</si>
  <si>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</si>
  <si>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</si>
  <si>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</si>
  <si>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</si>
  <si>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</si>
  <si>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</si>
  <si>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</si>
  <si>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</si>
  <si>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</si>
  <si>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</si>
  <si>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</si>
  <si>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</si>
  <si>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</si>
  <si>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</si>
  <si>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</si>
  <si>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</si>
  <si>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</si>
  <si>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</si>
  <si>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</si>
  <si>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</si>
  <si>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</si>
  <si>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</si>
  <si>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</si>
  <si>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</si>
  <si>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</si>
  <si>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</si>
  <si>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</si>
  <si>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</si>
  <si>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</si>
  <si>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</si>
  <si>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</si>
  <si>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</si>
  <si>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</si>
  <si>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</si>
  <si>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</si>
  <si>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</si>
  <si>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</si>
  <si>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</si>
  <si>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</si>
  <si>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</si>
  <si>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</si>
  <si>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</si>
  <si>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</si>
  <si>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</si>
  <si>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</si>
  <si>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</si>
  <si>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</si>
  <si>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</si>
  <si>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</si>
  <si>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</si>
  <si>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</si>
  <si>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</si>
  <si>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</si>
  <si>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</si>
  <si>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</si>
  <si>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</si>
  <si>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</si>
  <si>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</si>
  <si>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</si>
  <si>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</si>
  <si>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</si>
  <si>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</si>
  <si>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</si>
  <si>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</si>
  <si>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</si>
  <si>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</si>
  <si>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</si>
  <si>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</si>
  <si>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</si>
  <si>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</si>
  <si>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</si>
  <si>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</si>
  <si>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</si>
  <si>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</si>
  <si>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</si>
  <si>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</si>
  <si>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</si>
  <si>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</si>
  <si>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</si>
  <si>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</si>
  <si>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</si>
  <si>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</si>
  <si>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</si>
  <si>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</si>
  <si>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</si>
  <si>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</si>
  <si>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</si>
  <si>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</si>
  <si>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</si>
  <si>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</si>
  <si>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</si>
  <si>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</si>
  <si>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</si>
  <si>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</si>
  <si>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</si>
  <si>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</si>
  <si>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</si>
  <si>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</si>
  <si>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</si>
  <si>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</si>
  <si>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</si>
  <si>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</si>
  <si>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</si>
  <si>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</si>
  <si>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</si>
  <si>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</si>
  <si>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</si>
  <si>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</si>
  <si>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</si>
  <si>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</si>
  <si>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</si>
  <si>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</si>
  <si>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</si>
  <si>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</si>
  <si>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</si>
  <si>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</si>
  <si>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</si>
  <si>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</si>
  <si>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</si>
  <si>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</si>
  <si>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</si>
  <si>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</si>
  <si>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</si>
  <si>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</si>
  <si>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</si>
  <si>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</si>
  <si>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</si>
  <si>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</si>
  <si>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</si>
  <si>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</si>
  <si>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</si>
  <si>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</si>
  <si>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</si>
  <si>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</si>
  <si>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</si>
  <si>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</si>
  <si>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</si>
  <si>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</si>
  <si>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</si>
  <si>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</si>
  <si>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</si>
  <si>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</si>
  <si>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</si>
  <si>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</si>
  <si>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</si>
  <si>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</si>
  <si>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</si>
  <si>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</si>
  <si>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</si>
  <si>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</si>
  <si>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</si>
  <si>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</si>
  <si>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</si>
  <si>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</si>
  <si>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</si>
  <si>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</si>
  <si>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</si>
  <si>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</si>
  <si>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</si>
  <si>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</si>
  <si>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</si>
  <si>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</si>
  <si>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</si>
  <si>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</si>
  <si>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</si>
  <si>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</si>
  <si>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</si>
  <si>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</si>
  <si>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</si>
  <si>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</si>
  <si>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</si>
  <si>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</si>
  <si>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</si>
  <si>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</si>
  <si>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</si>
  <si>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</si>
  <si>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</si>
  <si>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</si>
  <si>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</si>
  <si>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</si>
  <si>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</si>
  <si>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</si>
  <si>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</si>
  <si>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</si>
  <si>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</si>
  <si>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</si>
  <si>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</si>
  <si>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</si>
  <si>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</si>
  <si>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mlinovi@čak-mlinovi.hr</t>
  </si>
  <si>
    <t>ne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</si>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</sst>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7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5" applyFont="1" applyFill="1" applyBorder="1" applyAlignment="1" applyProtection="1">
      <alignment vertical="center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6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5" xfId="65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6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6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Normalno 2" xfId="54"/>
    <cellStyle name="Normalno 2 2" xfId="55"/>
    <cellStyle name="Normalno 3" xfId="56"/>
    <cellStyle name="Obično 2" xfId="57"/>
    <cellStyle name="Obično 3" xfId="58"/>
    <cellStyle name="Obično_Knjiga2" xfId="59"/>
    <cellStyle name="Obično_List1" xfId="60"/>
    <cellStyle name="Percent" xfId="61"/>
    <cellStyle name="Povezana ćelija" xfId="62"/>
    <cellStyle name="Followed Hyperlink" xfId="63"/>
    <cellStyle name="Provjera ćelije" xfId="64"/>
    <cellStyle name="Stil 1" xfId="65"/>
    <cellStyle name="Tekst objašnjenja" xfId="66"/>
    <cellStyle name="Tekst upozorenja" xfId="67"/>
    <cellStyle name="Ukupni zbroj" xfId="68"/>
    <cellStyle name="Unos" xfId="69"/>
    <cellStyle name="Currency" xfId="70"/>
    <cellStyle name="Currency [0]" xfId="71"/>
    <cellStyle name="Comma" xfId="72"/>
    <cellStyle name="Comma [0]" xfId="73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7" t="s">
        <v>248</v>
      </c>
      <c r="B1" s="198"/>
      <c r="C1" s="19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0" t="s">
        <v>249</v>
      </c>
      <c r="B2" s="141"/>
      <c r="C2" s="141"/>
      <c r="D2" s="142"/>
      <c r="E2" s="119">
        <v>41640</v>
      </c>
      <c r="F2" s="12"/>
      <c r="G2" s="13" t="s">
        <v>250</v>
      </c>
      <c r="H2" s="119">
        <v>41820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6" t="s">
        <v>251</v>
      </c>
      <c r="B6" s="147"/>
      <c r="C6" s="138" t="s">
        <v>323</v>
      </c>
      <c r="D6" s="13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8" t="s">
        <v>252</v>
      </c>
      <c r="B8" s="149"/>
      <c r="C8" s="138" t="s">
        <v>324</v>
      </c>
      <c r="D8" s="13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253</v>
      </c>
      <c r="B10" s="136"/>
      <c r="C10" s="138" t="s">
        <v>325</v>
      </c>
      <c r="D10" s="13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7"/>
      <c r="B11" s="136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6" t="s">
        <v>254</v>
      </c>
      <c r="B12" s="147"/>
      <c r="C12" s="150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6" t="s">
        <v>255</v>
      </c>
      <c r="B14" s="147"/>
      <c r="C14" s="158">
        <v>40000</v>
      </c>
      <c r="D14" s="159"/>
      <c r="E14" s="16"/>
      <c r="F14" s="150" t="s">
        <v>327</v>
      </c>
      <c r="G14" s="160"/>
      <c r="H14" s="160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6" t="s">
        <v>256</v>
      </c>
      <c r="B16" s="147"/>
      <c r="C16" s="150" t="s">
        <v>328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6" t="s">
        <v>257</v>
      </c>
      <c r="B18" s="147"/>
      <c r="C18" s="153" t="s">
        <v>340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6" t="s">
        <v>258</v>
      </c>
      <c r="B20" s="147"/>
      <c r="C20" s="165" t="s">
        <v>329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6" t="s">
        <v>259</v>
      </c>
      <c r="B22" s="147"/>
      <c r="C22" s="120">
        <v>60</v>
      </c>
      <c r="D22" s="150" t="s">
        <v>327</v>
      </c>
      <c r="E22" s="162"/>
      <c r="F22" s="163"/>
      <c r="G22" s="146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6" t="s">
        <v>260</v>
      </c>
      <c r="B24" s="147"/>
      <c r="C24" s="120">
        <v>20</v>
      </c>
      <c r="D24" s="150" t="s">
        <v>330</v>
      </c>
      <c r="E24" s="162"/>
      <c r="F24" s="162"/>
      <c r="G24" s="163"/>
      <c r="H24" s="51" t="s">
        <v>261</v>
      </c>
      <c r="I24" s="130">
        <v>210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46" t="s">
        <v>262</v>
      </c>
      <c r="B26" s="147"/>
      <c r="C26" s="121" t="s">
        <v>341</v>
      </c>
      <c r="D26" s="25"/>
      <c r="E26" s="33"/>
      <c r="F26" s="24"/>
      <c r="G26" s="164" t="s">
        <v>263</v>
      </c>
      <c r="H26" s="147"/>
      <c r="I26" s="122" t="s">
        <v>339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0"/>
      <c r="B30" s="151"/>
      <c r="C30" s="151"/>
      <c r="D30" s="152"/>
      <c r="E30" s="150"/>
      <c r="F30" s="151"/>
      <c r="G30" s="152"/>
      <c r="H30" s="138"/>
      <c r="I30" s="139"/>
      <c r="J30" s="10"/>
      <c r="K30" s="10"/>
      <c r="L30" s="10"/>
    </row>
    <row r="31" spans="1:12" ht="12.75">
      <c r="A31" s="94"/>
      <c r="B31" s="22"/>
      <c r="C31" s="21"/>
      <c r="D31" s="174"/>
      <c r="E31" s="174"/>
      <c r="F31" s="174"/>
      <c r="G31" s="175"/>
      <c r="H31" s="16"/>
      <c r="I31" s="100"/>
      <c r="J31" s="10"/>
      <c r="K31" s="10"/>
      <c r="L31" s="10"/>
    </row>
    <row r="32" spans="1:12" ht="12.75">
      <c r="A32" s="150"/>
      <c r="B32" s="162"/>
      <c r="C32" s="162"/>
      <c r="D32" s="163"/>
      <c r="E32" s="150"/>
      <c r="F32" s="151"/>
      <c r="G32" s="152"/>
      <c r="H32" s="138"/>
      <c r="I32" s="13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0"/>
      <c r="B34" s="162"/>
      <c r="C34" s="162"/>
      <c r="D34" s="163"/>
      <c r="E34" s="150"/>
      <c r="F34" s="162"/>
      <c r="G34" s="163"/>
      <c r="H34" s="138"/>
      <c r="I34" s="13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0"/>
      <c r="B36" s="162"/>
      <c r="C36" s="162"/>
      <c r="D36" s="163"/>
      <c r="E36" s="150"/>
      <c r="F36" s="162"/>
      <c r="G36" s="163"/>
      <c r="H36" s="138"/>
      <c r="I36" s="139"/>
      <c r="J36" s="10"/>
      <c r="K36" s="10"/>
      <c r="L36" s="10"/>
    </row>
    <row r="37" spans="1:12" ht="12.75">
      <c r="A37" s="102"/>
      <c r="B37" s="30"/>
      <c r="C37" s="176"/>
      <c r="D37" s="177"/>
      <c r="E37" s="16"/>
      <c r="F37" s="176"/>
      <c r="G37" s="177"/>
      <c r="H37" s="16"/>
      <c r="I37" s="95"/>
      <c r="J37" s="10"/>
      <c r="K37" s="10"/>
      <c r="L37" s="10"/>
    </row>
    <row r="38" spans="1:12" ht="12.75">
      <c r="A38" s="150"/>
      <c r="B38" s="162"/>
      <c r="C38" s="162"/>
      <c r="D38" s="163"/>
      <c r="E38" s="150"/>
      <c r="F38" s="162"/>
      <c r="G38" s="163"/>
      <c r="H38" s="138"/>
      <c r="I38" s="13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0"/>
      <c r="B40" s="162"/>
      <c r="C40" s="162"/>
      <c r="D40" s="163"/>
      <c r="E40" s="150"/>
      <c r="F40" s="162"/>
      <c r="G40" s="163"/>
      <c r="H40" s="138"/>
      <c r="I40" s="139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5" t="s">
        <v>267</v>
      </c>
      <c r="B44" s="186"/>
      <c r="C44" s="138"/>
      <c r="D44" s="139"/>
      <c r="E44" s="26"/>
      <c r="F44" s="150"/>
      <c r="G44" s="178"/>
      <c r="H44" s="178"/>
      <c r="I44" s="179"/>
      <c r="J44" s="10"/>
      <c r="K44" s="10"/>
      <c r="L44" s="10"/>
    </row>
    <row r="45" spans="1:12" ht="12.75">
      <c r="A45" s="102"/>
      <c r="B45" s="30"/>
      <c r="C45" s="176"/>
      <c r="D45" s="177"/>
      <c r="E45" s="16"/>
      <c r="F45" s="176"/>
      <c r="G45" s="180"/>
      <c r="H45" s="35"/>
      <c r="I45" s="106"/>
      <c r="J45" s="10"/>
      <c r="K45" s="10"/>
      <c r="L45" s="10"/>
    </row>
    <row r="46" spans="1:12" ht="12.75">
      <c r="A46" s="135" t="s">
        <v>268</v>
      </c>
      <c r="B46" s="186"/>
      <c r="C46" s="150" t="s">
        <v>331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 t="s">
        <v>270</v>
      </c>
      <c r="B48" s="186"/>
      <c r="C48" s="190" t="s">
        <v>332</v>
      </c>
      <c r="D48" s="191"/>
      <c r="E48" s="200"/>
      <c r="F48" s="16"/>
      <c r="G48" s="51" t="s">
        <v>271</v>
      </c>
      <c r="H48" s="190" t="s">
        <v>333</v>
      </c>
      <c r="I48" s="20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257</v>
      </c>
      <c r="B50" s="186"/>
      <c r="C50" s="187" t="s">
        <v>334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6" t="s">
        <v>272</v>
      </c>
      <c r="B52" s="147"/>
      <c r="C52" s="190" t="s">
        <v>335</v>
      </c>
      <c r="D52" s="191"/>
      <c r="E52" s="191"/>
      <c r="F52" s="191"/>
      <c r="G52" s="191"/>
      <c r="H52" s="191"/>
      <c r="I52" s="157"/>
      <c r="J52" s="10"/>
      <c r="K52" s="10"/>
      <c r="L52" s="10"/>
    </row>
    <row r="53" spans="1:12" ht="12.75">
      <c r="A53" s="107"/>
      <c r="B53" s="20"/>
      <c r="C53" s="199" t="s">
        <v>273</v>
      </c>
      <c r="D53" s="199"/>
      <c r="E53" s="199"/>
      <c r="F53" s="199"/>
      <c r="G53" s="199"/>
      <c r="H53" s="199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2" t="s">
        <v>274</v>
      </c>
      <c r="C55" s="193"/>
      <c r="D55" s="193"/>
      <c r="E55" s="193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4" t="s">
        <v>306</v>
      </c>
      <c r="C56" s="195"/>
      <c r="D56" s="195"/>
      <c r="E56" s="195"/>
      <c r="F56" s="195"/>
      <c r="G56" s="195"/>
      <c r="H56" s="195"/>
      <c r="I56" s="196"/>
      <c r="J56" s="10"/>
      <c r="K56" s="10"/>
      <c r="L56" s="10"/>
    </row>
    <row r="57" spans="1:12" ht="12.75">
      <c r="A57" s="107"/>
      <c r="B57" s="194" t="s">
        <v>307</v>
      </c>
      <c r="C57" s="195"/>
      <c r="D57" s="195"/>
      <c r="E57" s="195"/>
      <c r="F57" s="195"/>
      <c r="G57" s="195"/>
      <c r="H57" s="195"/>
      <c r="I57" s="109"/>
      <c r="J57" s="10"/>
      <c r="K57" s="10"/>
      <c r="L57" s="10"/>
    </row>
    <row r="58" spans="1:12" ht="12.75">
      <c r="A58" s="107"/>
      <c r="B58" s="194" t="s">
        <v>308</v>
      </c>
      <c r="C58" s="195"/>
      <c r="D58" s="195"/>
      <c r="E58" s="195"/>
      <c r="F58" s="195"/>
      <c r="G58" s="195"/>
      <c r="H58" s="195"/>
      <c r="I58" s="196"/>
      <c r="J58" s="10"/>
      <c r="K58" s="10"/>
      <c r="L58" s="10"/>
    </row>
    <row r="59" spans="1:12" ht="12.75">
      <c r="A59" s="107"/>
      <c r="B59" s="194" t="s">
        <v>309</v>
      </c>
      <c r="C59" s="195"/>
      <c r="D59" s="195"/>
      <c r="E59" s="195"/>
      <c r="F59" s="195"/>
      <c r="G59" s="195"/>
      <c r="H59" s="195"/>
      <c r="I59" s="196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4"/>
      <c r="H63" s="18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6">
      <selection activeCell="J114" sqref="J114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36" t="s">
        <v>336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22.5">
      <c r="A4" s="239" t="s">
        <v>59</v>
      </c>
      <c r="B4" s="240"/>
      <c r="C4" s="240"/>
      <c r="D4" s="240"/>
      <c r="E4" s="240"/>
      <c r="F4" s="240"/>
      <c r="G4" s="240"/>
      <c r="H4" s="241"/>
      <c r="I4" s="58" t="s">
        <v>278</v>
      </c>
      <c r="J4" s="59" t="s">
        <v>319</v>
      </c>
      <c r="K4" s="60" t="s">
        <v>320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7">
        <v>2</v>
      </c>
      <c r="J5" s="56">
        <v>3</v>
      </c>
      <c r="K5" s="56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5" t="s">
        <v>60</v>
      </c>
      <c r="B7" s="216"/>
      <c r="C7" s="216"/>
      <c r="D7" s="216"/>
      <c r="E7" s="216"/>
      <c r="F7" s="216"/>
      <c r="G7" s="216"/>
      <c r="H7" s="233"/>
      <c r="I7" s="3">
        <v>1</v>
      </c>
      <c r="J7" s="6"/>
      <c r="K7" s="6"/>
    </row>
    <row r="8" spans="1:11" ht="12.75">
      <c r="A8" s="222" t="s">
        <v>13</v>
      </c>
      <c r="B8" s="223"/>
      <c r="C8" s="223"/>
      <c r="D8" s="223"/>
      <c r="E8" s="223"/>
      <c r="F8" s="223"/>
      <c r="G8" s="223"/>
      <c r="H8" s="224"/>
      <c r="I8" s="1">
        <v>2</v>
      </c>
      <c r="J8" s="53">
        <f>J9+J16+J26+J35+J39</f>
        <v>200127931</v>
      </c>
      <c r="K8" s="53">
        <f>K9+K16+K26+K35+K39</f>
        <v>193608224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7"/>
      <c r="K11" s="7"/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53">
        <f>SUM(J17:J25)</f>
        <v>136843348</v>
      </c>
      <c r="K16" s="53">
        <f>SUM(K17:K25)</f>
        <v>131259425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26537501</v>
      </c>
      <c r="K17" s="7">
        <v>26537501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58181506</v>
      </c>
      <c r="K18" s="7">
        <v>57720379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7321869</v>
      </c>
      <c r="K19" s="7">
        <v>5887316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208536</v>
      </c>
      <c r="K20" s="7">
        <v>139160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/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2327862</v>
      </c>
      <c r="K23" s="7">
        <v>2202490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42266074</v>
      </c>
      <c r="K25" s="7">
        <v>38772579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53">
        <f>SUM(J27:J34)</f>
        <v>62855687</v>
      </c>
      <c r="K26" s="53">
        <f>SUM(K27:K34)</f>
        <v>61921511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60209591</v>
      </c>
      <c r="K27" s="7">
        <v>60209591</v>
      </c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97049</v>
      </c>
      <c r="K28" s="7">
        <v>83733</v>
      </c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1588879</v>
      </c>
      <c r="K29" s="7">
        <v>1588879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>
        <v>920860</v>
      </c>
      <c r="K31" s="7">
        <v>0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39308</v>
      </c>
      <c r="K32" s="7">
        <v>39308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53">
        <f>SUM(J36:J38)</f>
        <v>9648</v>
      </c>
      <c r="K35" s="53">
        <f>SUM(K36:K38)</f>
        <v>8040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9648</v>
      </c>
      <c r="K38" s="7">
        <v>8040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419248</v>
      </c>
      <c r="K39" s="7">
        <v>419248</v>
      </c>
    </row>
    <row r="40" spans="1:11" ht="12.75">
      <c r="A40" s="222" t="s">
        <v>240</v>
      </c>
      <c r="B40" s="223"/>
      <c r="C40" s="223"/>
      <c r="D40" s="223"/>
      <c r="E40" s="223"/>
      <c r="F40" s="223"/>
      <c r="G40" s="223"/>
      <c r="H40" s="224"/>
      <c r="I40" s="1">
        <v>34</v>
      </c>
      <c r="J40" s="53">
        <f>J41+J49+J56+J64</f>
        <v>150428491</v>
      </c>
      <c r="K40" s="53">
        <f>K41+K49+K56+K64</f>
        <v>155261617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53">
        <f>SUM(J42:J48)</f>
        <v>38752169</v>
      </c>
      <c r="K41" s="53">
        <f>SUM(K42:K48)</f>
        <v>13498184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35430463</v>
      </c>
      <c r="K42" s="7">
        <v>10205892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3255360</v>
      </c>
      <c r="K44" s="7">
        <v>3126686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66346</v>
      </c>
      <c r="K45" s="7">
        <v>165606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/>
      <c r="K46" s="7"/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53">
        <f>SUM(J50:J55)</f>
        <v>42621865</v>
      </c>
      <c r="K49" s="53">
        <f>SUM(K50:K55)</f>
        <v>43861254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10282331</v>
      </c>
      <c r="K50" s="7">
        <v>11260060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26707763</v>
      </c>
      <c r="K51" s="7">
        <v>30953965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>
        <v>156920</v>
      </c>
      <c r="K52" s="7">
        <v>250546</v>
      </c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19093</v>
      </c>
      <c r="K53" s="7">
        <v>6918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3781226</v>
      </c>
      <c r="K54" s="7">
        <v>24716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1674532</v>
      </c>
      <c r="K55" s="7">
        <v>1365049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53">
        <f>SUM(J57:J63)</f>
        <v>68828513</v>
      </c>
      <c r="K56" s="53">
        <f>SUM(K57:K63)</f>
        <v>97570651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750000</v>
      </c>
      <c r="K58" s="7">
        <v>750000</v>
      </c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1543914</v>
      </c>
      <c r="K61" s="7">
        <v>1543914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66478246</v>
      </c>
      <c r="K62" s="7">
        <v>95220384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56353</v>
      </c>
      <c r="K63" s="7">
        <v>56353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225944</v>
      </c>
      <c r="K64" s="7">
        <v>331528</v>
      </c>
    </row>
    <row r="65" spans="1:11" ht="12.75">
      <c r="A65" s="222" t="s">
        <v>56</v>
      </c>
      <c r="B65" s="223"/>
      <c r="C65" s="223"/>
      <c r="D65" s="223"/>
      <c r="E65" s="223"/>
      <c r="F65" s="223"/>
      <c r="G65" s="223"/>
      <c r="H65" s="224"/>
      <c r="I65" s="1">
        <v>59</v>
      </c>
      <c r="J65" s="7">
        <v>19524</v>
      </c>
      <c r="K65" s="7">
        <v>6757</v>
      </c>
    </row>
    <row r="66" spans="1:11" ht="12.75">
      <c r="A66" s="222" t="s">
        <v>241</v>
      </c>
      <c r="B66" s="223"/>
      <c r="C66" s="223"/>
      <c r="D66" s="223"/>
      <c r="E66" s="223"/>
      <c r="F66" s="223"/>
      <c r="G66" s="223"/>
      <c r="H66" s="224"/>
      <c r="I66" s="1">
        <v>60</v>
      </c>
      <c r="J66" s="53">
        <f>J7+J8+J40+J65</f>
        <v>350575946</v>
      </c>
      <c r="K66" s="53">
        <f>K7+K8+K40+K65</f>
        <v>348876598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11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15" t="s">
        <v>191</v>
      </c>
      <c r="B69" s="216"/>
      <c r="C69" s="216"/>
      <c r="D69" s="216"/>
      <c r="E69" s="216"/>
      <c r="F69" s="216"/>
      <c r="G69" s="216"/>
      <c r="H69" s="233"/>
      <c r="I69" s="3">
        <v>62</v>
      </c>
      <c r="J69" s="54">
        <f>J70+J71+J72+J78+J79+J82+J85</f>
        <v>331894349</v>
      </c>
      <c r="K69" s="54">
        <f>K70+K71+K72+K78+K79+K82+K85</f>
        <v>335171798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56700000</v>
      </c>
      <c r="K70" s="7">
        <v>56700000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3636985</v>
      </c>
      <c r="K73" s="7">
        <v>3636985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18449373</v>
      </c>
      <c r="K77" s="7">
        <v>18449373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72436822</v>
      </c>
      <c r="K78" s="7">
        <v>71991100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53">
        <f>J80-J81</f>
        <v>165824248</v>
      </c>
      <c r="K79" s="53">
        <f>K80-K81</f>
        <v>172796169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165824248</v>
      </c>
      <c r="K80" s="7">
        <v>172796169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53">
        <f>J83-J84</f>
        <v>14846921</v>
      </c>
      <c r="K82" s="53">
        <f>K83-K84</f>
        <v>11598171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14846921</v>
      </c>
      <c r="K83" s="7">
        <v>11598171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22" t="s">
        <v>19</v>
      </c>
      <c r="B86" s="223"/>
      <c r="C86" s="223"/>
      <c r="D86" s="223"/>
      <c r="E86" s="223"/>
      <c r="F86" s="223"/>
      <c r="G86" s="223"/>
      <c r="H86" s="224"/>
      <c r="I86" s="1">
        <v>79</v>
      </c>
      <c r="J86" s="53">
        <f>SUM(J87:J89)</f>
        <v>994031</v>
      </c>
      <c r="K86" s="53">
        <f>SUM(K87:K89)</f>
        <v>994031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/>
      <c r="K87" s="7"/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994031</v>
      </c>
      <c r="K89" s="7">
        <v>994031</v>
      </c>
    </row>
    <row r="90" spans="1:11" ht="12.75">
      <c r="A90" s="222" t="s">
        <v>20</v>
      </c>
      <c r="B90" s="223"/>
      <c r="C90" s="223"/>
      <c r="D90" s="223"/>
      <c r="E90" s="223"/>
      <c r="F90" s="223"/>
      <c r="G90" s="223"/>
      <c r="H90" s="224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/>
      <c r="K93" s="7"/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/>
      <c r="K98" s="7"/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/>
      <c r="K99" s="7"/>
    </row>
    <row r="100" spans="1:11" ht="12.75">
      <c r="A100" s="222" t="s">
        <v>21</v>
      </c>
      <c r="B100" s="223"/>
      <c r="C100" s="223"/>
      <c r="D100" s="223"/>
      <c r="E100" s="223"/>
      <c r="F100" s="223"/>
      <c r="G100" s="223"/>
      <c r="H100" s="224"/>
      <c r="I100" s="1">
        <v>93</v>
      </c>
      <c r="J100" s="53">
        <f>SUM(J101:J112)</f>
        <v>17295822</v>
      </c>
      <c r="K100" s="53">
        <f>SUM(K101:K112)</f>
        <v>12361987.6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1478663</v>
      </c>
      <c r="K101" s="7">
        <v>1002846.5999999996</v>
      </c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/>
      <c r="K103" s="7"/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65438</v>
      </c>
      <c r="K104" s="7">
        <v>0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10290266</v>
      </c>
      <c r="K105" s="7">
        <v>6282839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3287753</v>
      </c>
      <c r="K108" s="7">
        <v>1861044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2001719</v>
      </c>
      <c r="K109" s="7">
        <v>3072834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46026</v>
      </c>
      <c r="K110" s="7">
        <v>16467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125957</v>
      </c>
      <c r="K112" s="7">
        <v>125957</v>
      </c>
    </row>
    <row r="113" spans="1:11" ht="12.75">
      <c r="A113" s="222" t="s">
        <v>1</v>
      </c>
      <c r="B113" s="223"/>
      <c r="C113" s="223"/>
      <c r="D113" s="223"/>
      <c r="E113" s="223"/>
      <c r="F113" s="223"/>
      <c r="G113" s="223"/>
      <c r="H113" s="224"/>
      <c r="I113" s="1">
        <v>106</v>
      </c>
      <c r="J113" s="7">
        <v>391744</v>
      </c>
      <c r="K113" s="7">
        <v>348781</v>
      </c>
    </row>
    <row r="114" spans="1:11" ht="12.75">
      <c r="A114" s="222" t="s">
        <v>25</v>
      </c>
      <c r="B114" s="223"/>
      <c r="C114" s="223"/>
      <c r="D114" s="223"/>
      <c r="E114" s="223"/>
      <c r="F114" s="223"/>
      <c r="G114" s="223"/>
      <c r="H114" s="224"/>
      <c r="I114" s="1">
        <v>107</v>
      </c>
      <c r="J114" s="53">
        <f>J69+J86+J90+J100+J113</f>
        <v>350575946</v>
      </c>
      <c r="K114" s="53">
        <f>K69+K86+K90+K100+K113</f>
        <v>348876597.6</v>
      </c>
    </row>
    <row r="115" spans="1:11" ht="12.75">
      <c r="A115" s="208" t="s">
        <v>57</v>
      </c>
      <c r="B115" s="209"/>
      <c r="C115" s="209"/>
      <c r="D115" s="209"/>
      <c r="E115" s="209"/>
      <c r="F115" s="209"/>
      <c r="G115" s="209"/>
      <c r="H115" s="210"/>
      <c r="I115" s="2">
        <v>108</v>
      </c>
      <c r="J115" s="8"/>
      <c r="K115" s="8"/>
    </row>
    <row r="116" spans="1:11" ht="12.75">
      <c r="A116" s="211" t="s">
        <v>310</v>
      </c>
      <c r="B116" s="212"/>
      <c r="C116" s="212"/>
      <c r="D116" s="212"/>
      <c r="E116" s="212"/>
      <c r="F116" s="212"/>
      <c r="G116" s="212"/>
      <c r="H116" s="212"/>
      <c r="I116" s="213"/>
      <c r="J116" s="213"/>
      <c r="K116" s="214"/>
    </row>
    <row r="117" spans="1:11" ht="12.75">
      <c r="A117" s="215" t="s">
        <v>186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219" t="s">
        <v>8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01" t="s">
        <v>9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311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206"/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49" sqref="J49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4" t="s">
        <v>154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46" t="s">
        <v>343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2" t="s">
        <v>337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1" t="s">
        <v>59</v>
      </c>
      <c r="B4" s="261"/>
      <c r="C4" s="261"/>
      <c r="D4" s="261"/>
      <c r="E4" s="261"/>
      <c r="F4" s="261"/>
      <c r="G4" s="261"/>
      <c r="H4" s="261"/>
      <c r="I4" s="58" t="s">
        <v>279</v>
      </c>
      <c r="J4" s="260" t="s">
        <v>319</v>
      </c>
      <c r="K4" s="260"/>
      <c r="L4" s="260" t="s">
        <v>320</v>
      </c>
      <c r="M4" s="260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33"/>
      <c r="I7" s="3">
        <v>111</v>
      </c>
      <c r="J7" s="54">
        <f>SUM(J8:J9)</f>
        <v>86459169</v>
      </c>
      <c r="K7" s="54">
        <f>SUM(K8:K9)</f>
        <v>45118895</v>
      </c>
      <c r="L7" s="54">
        <f>SUM(L8:L9)</f>
        <v>82332624</v>
      </c>
      <c r="M7" s="54">
        <f>SUM(M8:M9)</f>
        <v>44937577</v>
      </c>
    </row>
    <row r="8" spans="1:13" ht="12.75">
      <c r="A8" s="222" t="s">
        <v>152</v>
      </c>
      <c r="B8" s="223"/>
      <c r="C8" s="223"/>
      <c r="D8" s="223"/>
      <c r="E8" s="223"/>
      <c r="F8" s="223"/>
      <c r="G8" s="223"/>
      <c r="H8" s="224"/>
      <c r="I8" s="1">
        <v>112</v>
      </c>
      <c r="J8" s="7">
        <v>83396669</v>
      </c>
      <c r="K8" s="7">
        <v>42291716</v>
      </c>
      <c r="L8" s="7">
        <v>79556064</v>
      </c>
      <c r="M8" s="7">
        <v>43358592</v>
      </c>
    </row>
    <row r="9" spans="1:13" ht="12.75">
      <c r="A9" s="222" t="s">
        <v>103</v>
      </c>
      <c r="B9" s="223"/>
      <c r="C9" s="223"/>
      <c r="D9" s="223"/>
      <c r="E9" s="223"/>
      <c r="F9" s="223"/>
      <c r="G9" s="223"/>
      <c r="H9" s="224"/>
      <c r="I9" s="1">
        <v>113</v>
      </c>
      <c r="J9" s="7">
        <v>3062500</v>
      </c>
      <c r="K9" s="7">
        <v>2827179</v>
      </c>
      <c r="L9" s="7">
        <v>2776560</v>
      </c>
      <c r="M9" s="7">
        <v>1578985</v>
      </c>
    </row>
    <row r="10" spans="1:13" ht="12.75">
      <c r="A10" s="222" t="s">
        <v>12</v>
      </c>
      <c r="B10" s="223"/>
      <c r="C10" s="223"/>
      <c r="D10" s="223"/>
      <c r="E10" s="223"/>
      <c r="F10" s="223"/>
      <c r="G10" s="223"/>
      <c r="H10" s="224"/>
      <c r="I10" s="1">
        <v>114</v>
      </c>
      <c r="J10" s="53">
        <f>J11+J12+J16+J20+J21+J22+J25+J26</f>
        <v>77371314</v>
      </c>
      <c r="K10" s="53">
        <f>K11+K12+K16+K20+K21+K22+K25+K26</f>
        <v>41040743</v>
      </c>
      <c r="L10" s="53">
        <f>L11+L12+L16+L20+L21+L22+L25+L26</f>
        <v>75440402</v>
      </c>
      <c r="M10" s="53">
        <f>M11+M12+M16+M20+M21+M22+M25+M26</f>
        <v>41742762</v>
      </c>
    </row>
    <row r="11" spans="1:13" ht="12.75">
      <c r="A11" s="222" t="s">
        <v>104</v>
      </c>
      <c r="B11" s="223"/>
      <c r="C11" s="223"/>
      <c r="D11" s="223"/>
      <c r="E11" s="223"/>
      <c r="F11" s="223"/>
      <c r="G11" s="223"/>
      <c r="H11" s="224"/>
      <c r="I11" s="1">
        <v>115</v>
      </c>
      <c r="J11" s="7">
        <v>-8388</v>
      </c>
      <c r="K11" s="7">
        <v>787710</v>
      </c>
      <c r="L11" s="7">
        <v>50546</v>
      </c>
      <c r="M11" s="7">
        <v>1379403</v>
      </c>
    </row>
    <row r="12" spans="1:13" ht="12.75">
      <c r="A12" s="222" t="s">
        <v>22</v>
      </c>
      <c r="B12" s="223"/>
      <c r="C12" s="223"/>
      <c r="D12" s="223"/>
      <c r="E12" s="223"/>
      <c r="F12" s="223"/>
      <c r="G12" s="223"/>
      <c r="H12" s="224"/>
      <c r="I12" s="1">
        <v>116</v>
      </c>
      <c r="J12" s="53">
        <f>SUM(J13:J15)</f>
        <v>55504362</v>
      </c>
      <c r="K12" s="53">
        <f>SUM(K13:K15)</f>
        <v>27693856</v>
      </c>
      <c r="L12" s="53">
        <f>SUM(L13:L15)</f>
        <v>55504876</v>
      </c>
      <c r="M12" s="53">
        <f>SUM(M13:M15)</f>
        <v>29676674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47416345</v>
      </c>
      <c r="K13" s="7">
        <v>22884253</v>
      </c>
      <c r="L13" s="7">
        <v>48539218</v>
      </c>
      <c r="M13" s="128">
        <v>25907683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4451739</v>
      </c>
      <c r="K14" s="7">
        <v>2933652</v>
      </c>
      <c r="L14" s="7">
        <v>3034365</v>
      </c>
      <c r="M14" s="128">
        <v>1472617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3636278</v>
      </c>
      <c r="K15" s="7">
        <v>1875951</v>
      </c>
      <c r="L15" s="7">
        <v>3931293</v>
      </c>
      <c r="M15" s="128">
        <v>2296374</v>
      </c>
    </row>
    <row r="16" spans="1:13" ht="12.75">
      <c r="A16" s="222" t="s">
        <v>23</v>
      </c>
      <c r="B16" s="223"/>
      <c r="C16" s="223"/>
      <c r="D16" s="223"/>
      <c r="E16" s="223"/>
      <c r="F16" s="223"/>
      <c r="G16" s="223"/>
      <c r="H16" s="224"/>
      <c r="I16" s="1">
        <v>120</v>
      </c>
      <c r="J16" s="53">
        <f>SUM(J17:J19)</f>
        <v>11761538</v>
      </c>
      <c r="K16" s="53">
        <f>SUM(K17:K19)</f>
        <v>6569932</v>
      </c>
      <c r="L16" s="53">
        <f>SUM(L17:L19)</f>
        <v>11206036</v>
      </c>
      <c r="M16" s="53">
        <f>SUM(M17:M19)</f>
        <v>6271607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7016632</v>
      </c>
      <c r="K17" s="7">
        <v>3967881</v>
      </c>
      <c r="L17" s="7">
        <v>6618388</v>
      </c>
      <c r="M17" s="7">
        <v>3544127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3218354</v>
      </c>
      <c r="K18" s="7">
        <v>1732079</v>
      </c>
      <c r="L18" s="7">
        <v>3007990</v>
      </c>
      <c r="M18" s="7">
        <v>1801308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1526552</v>
      </c>
      <c r="K19" s="7">
        <v>869972</v>
      </c>
      <c r="L19" s="7">
        <v>1579658</v>
      </c>
      <c r="M19" s="7">
        <v>926172</v>
      </c>
    </row>
    <row r="20" spans="1:13" ht="12.75">
      <c r="A20" s="222" t="s">
        <v>105</v>
      </c>
      <c r="B20" s="223"/>
      <c r="C20" s="223"/>
      <c r="D20" s="223"/>
      <c r="E20" s="223"/>
      <c r="F20" s="223"/>
      <c r="G20" s="223"/>
      <c r="H20" s="224"/>
      <c r="I20" s="1">
        <v>124</v>
      </c>
      <c r="J20" s="7">
        <v>4953702</v>
      </c>
      <c r="K20" s="7">
        <v>2476851</v>
      </c>
      <c r="L20" s="7">
        <v>6210417</v>
      </c>
      <c r="M20" s="7">
        <v>3105208</v>
      </c>
    </row>
    <row r="21" spans="1:13" ht="12.75">
      <c r="A21" s="222" t="s">
        <v>106</v>
      </c>
      <c r="B21" s="223"/>
      <c r="C21" s="223"/>
      <c r="D21" s="223"/>
      <c r="E21" s="223"/>
      <c r="F21" s="223"/>
      <c r="G21" s="223"/>
      <c r="H21" s="224"/>
      <c r="I21" s="1">
        <v>125</v>
      </c>
      <c r="J21" s="7">
        <v>2228232</v>
      </c>
      <c r="K21" s="7">
        <v>869399</v>
      </c>
      <c r="L21" s="7">
        <v>1859747</v>
      </c>
      <c r="M21" s="7">
        <v>960125</v>
      </c>
    </row>
    <row r="22" spans="1:13" ht="12.75">
      <c r="A22" s="222" t="s">
        <v>24</v>
      </c>
      <c r="B22" s="223"/>
      <c r="C22" s="223"/>
      <c r="D22" s="223"/>
      <c r="E22" s="223"/>
      <c r="F22" s="223"/>
      <c r="G22" s="223"/>
      <c r="H22" s="224"/>
      <c r="I22" s="1">
        <v>126</v>
      </c>
      <c r="J22" s="53">
        <f>SUM(J23:J24)</f>
        <v>11184</v>
      </c>
      <c r="K22" s="53">
        <f>SUM(K23:K24)</f>
        <v>11184</v>
      </c>
      <c r="L22" s="53">
        <f>SUM(L23:L24)</f>
        <v>0</v>
      </c>
      <c r="M22" s="53">
        <f>SUM(M23:M24)</f>
        <v>0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11184</v>
      </c>
      <c r="K24" s="7">
        <v>11184</v>
      </c>
      <c r="L24" s="7"/>
      <c r="M24" s="7"/>
    </row>
    <row r="25" spans="1:13" ht="12.75">
      <c r="A25" s="222" t="s">
        <v>107</v>
      </c>
      <c r="B25" s="223"/>
      <c r="C25" s="223"/>
      <c r="D25" s="223"/>
      <c r="E25" s="223"/>
      <c r="F25" s="223"/>
      <c r="G25" s="223"/>
      <c r="H25" s="224"/>
      <c r="I25" s="1">
        <v>129</v>
      </c>
      <c r="J25" s="7"/>
      <c r="K25" s="7"/>
      <c r="L25" s="7"/>
      <c r="M25" s="7"/>
    </row>
    <row r="26" spans="1:13" ht="12.75">
      <c r="A26" s="222" t="s">
        <v>50</v>
      </c>
      <c r="B26" s="223"/>
      <c r="C26" s="223"/>
      <c r="D26" s="223"/>
      <c r="E26" s="223"/>
      <c r="F26" s="223"/>
      <c r="G26" s="223"/>
      <c r="H26" s="224"/>
      <c r="I26" s="1">
        <v>130</v>
      </c>
      <c r="J26" s="7">
        <v>2920684</v>
      </c>
      <c r="K26" s="7">
        <v>2631811</v>
      </c>
      <c r="L26" s="7">
        <v>608780</v>
      </c>
      <c r="M26" s="7">
        <v>349745</v>
      </c>
    </row>
    <row r="27" spans="1:13" ht="12.75">
      <c r="A27" s="222" t="s">
        <v>213</v>
      </c>
      <c r="B27" s="223"/>
      <c r="C27" s="223"/>
      <c r="D27" s="223"/>
      <c r="E27" s="223"/>
      <c r="F27" s="223"/>
      <c r="G27" s="223"/>
      <c r="H27" s="224"/>
      <c r="I27" s="1">
        <v>131</v>
      </c>
      <c r="J27" s="53">
        <f>SUM(J28:J32)</f>
        <v>3201855</v>
      </c>
      <c r="K27" s="53">
        <f>SUM(K28:K32)</f>
        <v>2450768</v>
      </c>
      <c r="L27" s="53">
        <f>SUM(L28:L32)</f>
        <v>6519138</v>
      </c>
      <c r="M27" s="53">
        <f>SUM(M28:M32)</f>
        <v>5079421</v>
      </c>
    </row>
    <row r="28" spans="1:13" ht="12.75">
      <c r="A28" s="222" t="s">
        <v>227</v>
      </c>
      <c r="B28" s="223"/>
      <c r="C28" s="223"/>
      <c r="D28" s="223"/>
      <c r="E28" s="223"/>
      <c r="F28" s="223"/>
      <c r="G28" s="223"/>
      <c r="H28" s="224"/>
      <c r="I28" s="1">
        <v>132</v>
      </c>
      <c r="J28" s="7">
        <v>1603684</v>
      </c>
      <c r="K28" s="7">
        <v>1590331</v>
      </c>
      <c r="L28" s="7">
        <v>4356206</v>
      </c>
      <c r="M28" s="7">
        <v>4341507</v>
      </c>
    </row>
    <row r="29" spans="1:13" ht="12.75">
      <c r="A29" s="222" t="s">
        <v>155</v>
      </c>
      <c r="B29" s="223"/>
      <c r="C29" s="223"/>
      <c r="D29" s="223"/>
      <c r="E29" s="223"/>
      <c r="F29" s="223"/>
      <c r="G29" s="223"/>
      <c r="H29" s="224"/>
      <c r="I29" s="1">
        <v>133</v>
      </c>
      <c r="J29" s="7">
        <v>1598171</v>
      </c>
      <c r="K29" s="7">
        <v>860437</v>
      </c>
      <c r="L29" s="7">
        <v>2162932</v>
      </c>
      <c r="M29" s="7">
        <v>737914</v>
      </c>
    </row>
    <row r="30" spans="1:13" ht="12.75">
      <c r="A30" s="222" t="s">
        <v>139</v>
      </c>
      <c r="B30" s="223"/>
      <c r="C30" s="223"/>
      <c r="D30" s="223"/>
      <c r="E30" s="223"/>
      <c r="F30" s="223"/>
      <c r="G30" s="223"/>
      <c r="H30" s="224"/>
      <c r="I30" s="1">
        <v>134</v>
      </c>
      <c r="J30" s="7"/>
      <c r="K30" s="7"/>
      <c r="L30" s="7"/>
      <c r="M30" s="7"/>
    </row>
    <row r="31" spans="1:13" ht="12.75">
      <c r="A31" s="222" t="s">
        <v>223</v>
      </c>
      <c r="B31" s="223"/>
      <c r="C31" s="223"/>
      <c r="D31" s="223"/>
      <c r="E31" s="223"/>
      <c r="F31" s="223"/>
      <c r="G31" s="223"/>
      <c r="H31" s="224"/>
      <c r="I31" s="1">
        <v>135</v>
      </c>
      <c r="J31" s="7"/>
      <c r="K31" s="7"/>
      <c r="L31" s="7"/>
      <c r="M31" s="7"/>
    </row>
    <row r="32" spans="1:13" ht="12.75">
      <c r="A32" s="222" t="s">
        <v>140</v>
      </c>
      <c r="B32" s="223"/>
      <c r="C32" s="223"/>
      <c r="D32" s="223"/>
      <c r="E32" s="223"/>
      <c r="F32" s="223"/>
      <c r="G32" s="223"/>
      <c r="H32" s="224"/>
      <c r="I32" s="1">
        <v>136</v>
      </c>
      <c r="J32" s="7"/>
      <c r="K32" s="7"/>
      <c r="L32" s="7"/>
      <c r="M32" s="7"/>
    </row>
    <row r="33" spans="1:13" ht="12.75">
      <c r="A33" s="222" t="s">
        <v>214</v>
      </c>
      <c r="B33" s="223"/>
      <c r="C33" s="223"/>
      <c r="D33" s="223"/>
      <c r="E33" s="223"/>
      <c r="F33" s="223"/>
      <c r="G33" s="223"/>
      <c r="H33" s="224"/>
      <c r="I33" s="1">
        <v>137</v>
      </c>
      <c r="J33" s="53">
        <f>SUM(J34:J37)</f>
        <v>828117</v>
      </c>
      <c r="K33" s="53">
        <f>SUM(K34:K37)</f>
        <v>762523</v>
      </c>
      <c r="L33" s="53">
        <f>SUM(L34:L37)</f>
        <v>561882</v>
      </c>
      <c r="M33" s="53">
        <f>SUM(M34:M37)</f>
        <v>509845</v>
      </c>
    </row>
    <row r="34" spans="1:13" ht="12.75">
      <c r="A34" s="222" t="s">
        <v>66</v>
      </c>
      <c r="B34" s="223"/>
      <c r="C34" s="223"/>
      <c r="D34" s="223"/>
      <c r="E34" s="223"/>
      <c r="F34" s="223"/>
      <c r="G34" s="223"/>
      <c r="H34" s="224"/>
      <c r="I34" s="1">
        <v>138</v>
      </c>
      <c r="J34" s="7"/>
      <c r="K34" s="7"/>
      <c r="L34" s="7"/>
      <c r="M34" s="7"/>
    </row>
    <row r="35" spans="1:13" ht="12.75">
      <c r="A35" s="222" t="s">
        <v>65</v>
      </c>
      <c r="B35" s="223"/>
      <c r="C35" s="223"/>
      <c r="D35" s="223"/>
      <c r="E35" s="223"/>
      <c r="F35" s="223"/>
      <c r="G35" s="223"/>
      <c r="H35" s="224"/>
      <c r="I35" s="1">
        <v>139</v>
      </c>
      <c r="J35" s="7">
        <v>828117</v>
      </c>
      <c r="K35" s="7">
        <v>762523</v>
      </c>
      <c r="L35" s="7">
        <v>561882</v>
      </c>
      <c r="M35" s="7">
        <v>509845</v>
      </c>
    </row>
    <row r="36" spans="1:13" ht="12.75">
      <c r="A36" s="222" t="s">
        <v>224</v>
      </c>
      <c r="B36" s="223"/>
      <c r="C36" s="223"/>
      <c r="D36" s="223"/>
      <c r="E36" s="223"/>
      <c r="F36" s="223"/>
      <c r="G36" s="223"/>
      <c r="H36" s="224"/>
      <c r="I36" s="1">
        <v>140</v>
      </c>
      <c r="J36" s="7"/>
      <c r="K36" s="7"/>
      <c r="L36" s="7"/>
      <c r="M36" s="7"/>
    </row>
    <row r="37" spans="1:13" ht="12.75">
      <c r="A37" s="222" t="s">
        <v>67</v>
      </c>
      <c r="B37" s="223"/>
      <c r="C37" s="223"/>
      <c r="D37" s="223"/>
      <c r="E37" s="223"/>
      <c r="F37" s="223"/>
      <c r="G37" s="223"/>
      <c r="H37" s="224"/>
      <c r="I37" s="1">
        <v>141</v>
      </c>
      <c r="J37" s="7"/>
      <c r="K37" s="7"/>
      <c r="L37" s="7"/>
      <c r="M37" s="7"/>
    </row>
    <row r="38" spans="1:13" ht="12.75">
      <c r="A38" s="222" t="s">
        <v>195</v>
      </c>
      <c r="B38" s="223"/>
      <c r="C38" s="223"/>
      <c r="D38" s="223"/>
      <c r="E38" s="223"/>
      <c r="F38" s="223"/>
      <c r="G38" s="223"/>
      <c r="H38" s="224"/>
      <c r="I38" s="1">
        <v>142</v>
      </c>
      <c r="J38" s="7"/>
      <c r="K38" s="7"/>
      <c r="L38" s="7"/>
      <c r="M38" s="7"/>
    </row>
    <row r="39" spans="1:13" ht="12.75">
      <c r="A39" s="222" t="s">
        <v>196</v>
      </c>
      <c r="B39" s="223"/>
      <c r="C39" s="223"/>
      <c r="D39" s="223"/>
      <c r="E39" s="223"/>
      <c r="F39" s="223"/>
      <c r="G39" s="223"/>
      <c r="H39" s="22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2" t="s">
        <v>225</v>
      </c>
      <c r="B40" s="223"/>
      <c r="C40" s="223"/>
      <c r="D40" s="223"/>
      <c r="E40" s="223"/>
      <c r="F40" s="223"/>
      <c r="G40" s="223"/>
      <c r="H40" s="22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2" t="s">
        <v>226</v>
      </c>
      <c r="B41" s="223"/>
      <c r="C41" s="223"/>
      <c r="D41" s="223"/>
      <c r="E41" s="223"/>
      <c r="F41" s="223"/>
      <c r="G41" s="223"/>
      <c r="H41" s="22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2" t="s">
        <v>215</v>
      </c>
      <c r="B42" s="223"/>
      <c r="C42" s="223"/>
      <c r="D42" s="223"/>
      <c r="E42" s="223"/>
      <c r="F42" s="223"/>
      <c r="G42" s="223"/>
      <c r="H42" s="224"/>
      <c r="I42" s="1">
        <v>146</v>
      </c>
      <c r="J42" s="53">
        <f>J7+J27+J38+J40</f>
        <v>89661024</v>
      </c>
      <c r="K42" s="53">
        <f>K7+K27+K38+K40</f>
        <v>47569663</v>
      </c>
      <c r="L42" s="53">
        <f>L7+L27+L38+L40</f>
        <v>88851762</v>
      </c>
      <c r="M42" s="53">
        <f>M7+M27+M38+M40</f>
        <v>50016998</v>
      </c>
    </row>
    <row r="43" spans="1:13" ht="12.75">
      <c r="A43" s="222" t="s">
        <v>216</v>
      </c>
      <c r="B43" s="223"/>
      <c r="C43" s="223"/>
      <c r="D43" s="223"/>
      <c r="E43" s="223"/>
      <c r="F43" s="223"/>
      <c r="G43" s="223"/>
      <c r="H43" s="224"/>
      <c r="I43" s="1">
        <v>147</v>
      </c>
      <c r="J43" s="53">
        <f>J10+J33+J39+J41</f>
        <v>78199431</v>
      </c>
      <c r="K43" s="53">
        <f>K10+K33+K39+K41</f>
        <v>41803266</v>
      </c>
      <c r="L43" s="53">
        <f>L10+L33+L39+L41</f>
        <v>76002284</v>
      </c>
      <c r="M43" s="53">
        <f>M10+M33+M39+M41</f>
        <v>42252607</v>
      </c>
    </row>
    <row r="44" spans="1:13" ht="12.75">
      <c r="A44" s="222" t="s">
        <v>236</v>
      </c>
      <c r="B44" s="223"/>
      <c r="C44" s="223"/>
      <c r="D44" s="223"/>
      <c r="E44" s="223"/>
      <c r="F44" s="223"/>
      <c r="G44" s="223"/>
      <c r="H44" s="224"/>
      <c r="I44" s="1">
        <v>148</v>
      </c>
      <c r="J44" s="53">
        <f>J42-J43</f>
        <v>11461593</v>
      </c>
      <c r="K44" s="53">
        <f>K42-K43</f>
        <v>5766397</v>
      </c>
      <c r="L44" s="53">
        <f>L42-L43</f>
        <v>12849478</v>
      </c>
      <c r="M44" s="53">
        <f>M42-M43</f>
        <v>7764391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11461593</v>
      </c>
      <c r="K45" s="53">
        <f>IF(K42&gt;K43,K42-K43,0)</f>
        <v>5766397</v>
      </c>
      <c r="L45" s="53">
        <f>IF(L42&gt;L43,L42-L43,0)</f>
        <v>12849478</v>
      </c>
      <c r="M45" s="53">
        <f>IF(M42&gt;M43,M42-M43,0)</f>
        <v>7764391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2" t="s">
        <v>217</v>
      </c>
      <c r="B47" s="223"/>
      <c r="C47" s="223"/>
      <c r="D47" s="223"/>
      <c r="E47" s="223"/>
      <c r="F47" s="223"/>
      <c r="G47" s="223"/>
      <c r="H47" s="224"/>
      <c r="I47" s="1">
        <v>151</v>
      </c>
      <c r="J47" s="7">
        <v>820550</v>
      </c>
      <c r="K47" s="7">
        <v>425881</v>
      </c>
      <c r="L47" s="7">
        <v>1251307</v>
      </c>
      <c r="M47" s="7">
        <v>705674</v>
      </c>
    </row>
    <row r="48" spans="1:13" ht="12.75">
      <c r="A48" s="222" t="s">
        <v>237</v>
      </c>
      <c r="B48" s="223"/>
      <c r="C48" s="223"/>
      <c r="D48" s="223"/>
      <c r="E48" s="223"/>
      <c r="F48" s="223"/>
      <c r="G48" s="223"/>
      <c r="H48" s="224"/>
      <c r="I48" s="1">
        <v>152</v>
      </c>
      <c r="J48" s="53">
        <f>J44-J47</f>
        <v>10641043</v>
      </c>
      <c r="K48" s="53">
        <f>K44-K47</f>
        <v>5340516</v>
      </c>
      <c r="L48" s="53">
        <f>L44-L47</f>
        <v>11598171</v>
      </c>
      <c r="M48" s="53">
        <f>M44-M47</f>
        <v>7058717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10641043</v>
      </c>
      <c r="K49" s="53">
        <f>IF(K48&gt;0,K48,0)</f>
        <v>5340516</v>
      </c>
      <c r="L49" s="53">
        <f>IF(L48&gt;0,L48,0)</f>
        <v>11598171</v>
      </c>
      <c r="M49" s="53">
        <f>IF(M48&gt;0,M48,0)</f>
        <v>7058717</v>
      </c>
    </row>
    <row r="50" spans="1:13" ht="12.75">
      <c r="A50" s="257" t="s">
        <v>220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1" t="s">
        <v>312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 ht="12.75" customHeight="1">
      <c r="A52" s="215" t="s">
        <v>187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4" t="s">
        <v>234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235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</row>
    <row r="56" spans="1:13" ht="12.75">
      <c r="A56" s="215" t="s">
        <v>204</v>
      </c>
      <c r="B56" s="216"/>
      <c r="C56" s="216"/>
      <c r="D56" s="216"/>
      <c r="E56" s="216"/>
      <c r="F56" s="216"/>
      <c r="G56" s="216"/>
      <c r="H56" s="233"/>
      <c r="I56" s="9">
        <v>157</v>
      </c>
      <c r="J56" s="6">
        <f>SUM(J48)</f>
        <v>10641043</v>
      </c>
      <c r="K56" s="6">
        <f>SUM(K48)</f>
        <v>5340516</v>
      </c>
      <c r="L56" s="6">
        <f>SUM(L48)</f>
        <v>11598171</v>
      </c>
      <c r="M56" s="6">
        <f>SUM(M48)</f>
        <v>7058717</v>
      </c>
    </row>
    <row r="57" spans="1:13" ht="12.75">
      <c r="A57" s="222" t="s">
        <v>221</v>
      </c>
      <c r="B57" s="223"/>
      <c r="C57" s="223"/>
      <c r="D57" s="223"/>
      <c r="E57" s="223"/>
      <c r="F57" s="223"/>
      <c r="G57" s="223"/>
      <c r="H57" s="22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2" t="s">
        <v>228</v>
      </c>
      <c r="B58" s="223"/>
      <c r="C58" s="223"/>
      <c r="D58" s="223"/>
      <c r="E58" s="223"/>
      <c r="F58" s="223"/>
      <c r="G58" s="223"/>
      <c r="H58" s="224"/>
      <c r="I58" s="1">
        <v>159</v>
      </c>
      <c r="J58" s="7"/>
      <c r="K58" s="7"/>
      <c r="L58" s="53"/>
      <c r="M58" s="53"/>
    </row>
    <row r="59" spans="1:13" ht="12.75">
      <c r="A59" s="222" t="s">
        <v>229</v>
      </c>
      <c r="B59" s="223"/>
      <c r="C59" s="223"/>
      <c r="D59" s="223"/>
      <c r="E59" s="223"/>
      <c r="F59" s="223"/>
      <c r="G59" s="223"/>
      <c r="H59" s="224"/>
      <c r="I59" s="1">
        <v>160</v>
      </c>
      <c r="J59" s="7"/>
      <c r="K59" s="7"/>
      <c r="L59" s="53"/>
      <c r="M59" s="53"/>
    </row>
    <row r="60" spans="1:13" ht="12.75">
      <c r="A60" s="222" t="s">
        <v>45</v>
      </c>
      <c r="B60" s="223"/>
      <c r="C60" s="223"/>
      <c r="D60" s="223"/>
      <c r="E60" s="223"/>
      <c r="F60" s="223"/>
      <c r="G60" s="223"/>
      <c r="H60" s="224"/>
      <c r="I60" s="1">
        <v>161</v>
      </c>
      <c r="J60" s="7"/>
      <c r="K60" s="7"/>
      <c r="L60" s="7"/>
      <c r="M60" s="7"/>
    </row>
    <row r="61" spans="1:13" ht="12.75">
      <c r="A61" s="222" t="s">
        <v>230</v>
      </c>
      <c r="B61" s="223"/>
      <c r="C61" s="223"/>
      <c r="D61" s="223"/>
      <c r="E61" s="223"/>
      <c r="F61" s="223"/>
      <c r="G61" s="223"/>
      <c r="H61" s="224"/>
      <c r="I61" s="1">
        <v>162</v>
      </c>
      <c r="J61" s="7"/>
      <c r="K61" s="7"/>
      <c r="L61" s="7"/>
      <c r="M61" s="7"/>
    </row>
    <row r="62" spans="1:13" ht="12.75">
      <c r="A62" s="222" t="s">
        <v>231</v>
      </c>
      <c r="B62" s="223"/>
      <c r="C62" s="223"/>
      <c r="D62" s="223"/>
      <c r="E62" s="223"/>
      <c r="F62" s="223"/>
      <c r="G62" s="223"/>
      <c r="H62" s="224"/>
      <c r="I62" s="1">
        <v>163</v>
      </c>
      <c r="J62" s="7"/>
      <c r="K62" s="7"/>
      <c r="L62" s="7"/>
      <c r="M62" s="7"/>
    </row>
    <row r="63" spans="1:13" ht="12.75">
      <c r="A63" s="222" t="s">
        <v>232</v>
      </c>
      <c r="B63" s="223"/>
      <c r="C63" s="223"/>
      <c r="D63" s="223"/>
      <c r="E63" s="223"/>
      <c r="F63" s="223"/>
      <c r="G63" s="223"/>
      <c r="H63" s="224"/>
      <c r="I63" s="1">
        <v>164</v>
      </c>
      <c r="J63" s="7"/>
      <c r="K63" s="7"/>
      <c r="L63" s="7"/>
      <c r="M63" s="7"/>
    </row>
    <row r="64" spans="1:13" ht="12.75">
      <c r="A64" s="222" t="s">
        <v>233</v>
      </c>
      <c r="B64" s="223"/>
      <c r="C64" s="223"/>
      <c r="D64" s="223"/>
      <c r="E64" s="223"/>
      <c r="F64" s="223"/>
      <c r="G64" s="223"/>
      <c r="H64" s="224"/>
      <c r="I64" s="1">
        <v>165</v>
      </c>
      <c r="J64" s="7"/>
      <c r="K64" s="7"/>
      <c r="L64" s="7"/>
      <c r="M64" s="7"/>
    </row>
    <row r="65" spans="1:13" ht="12.75">
      <c r="A65" s="222" t="s">
        <v>222</v>
      </c>
      <c r="B65" s="223"/>
      <c r="C65" s="223"/>
      <c r="D65" s="223"/>
      <c r="E65" s="223"/>
      <c r="F65" s="223"/>
      <c r="G65" s="223"/>
      <c r="H65" s="224"/>
      <c r="I65" s="1">
        <v>166</v>
      </c>
      <c r="J65" s="7"/>
      <c r="K65" s="7"/>
      <c r="L65" s="7"/>
      <c r="M65" s="7"/>
    </row>
    <row r="66" spans="1:13" ht="12.75">
      <c r="A66" s="222" t="s">
        <v>193</v>
      </c>
      <c r="B66" s="223"/>
      <c r="C66" s="223"/>
      <c r="D66" s="223"/>
      <c r="E66" s="223"/>
      <c r="F66" s="223"/>
      <c r="G66" s="223"/>
      <c r="H66" s="224"/>
      <c r="I66" s="1">
        <v>167</v>
      </c>
      <c r="J66" s="53">
        <f>SUM(J57-J65)</f>
        <v>0</v>
      </c>
      <c r="K66" s="53">
        <f>SUM(K57-K65)</f>
        <v>0</v>
      </c>
      <c r="L66" s="53">
        <f>SUM(L57-L65)</f>
        <v>0</v>
      </c>
      <c r="M66" s="53">
        <f>SUM(M57-M65)</f>
        <v>0</v>
      </c>
    </row>
    <row r="67" spans="1:13" ht="12.75">
      <c r="A67" s="222" t="s">
        <v>194</v>
      </c>
      <c r="B67" s="223"/>
      <c r="C67" s="223"/>
      <c r="D67" s="223"/>
      <c r="E67" s="223"/>
      <c r="F67" s="223"/>
      <c r="G67" s="223"/>
      <c r="H67" s="224"/>
      <c r="I67" s="1">
        <v>168</v>
      </c>
      <c r="J67" s="61">
        <f>J56+J66</f>
        <v>10641043</v>
      </c>
      <c r="K67" s="61">
        <f>K56+K66</f>
        <v>5340516</v>
      </c>
      <c r="L67" s="61">
        <f>L56+L66</f>
        <v>11598171</v>
      </c>
      <c r="M67" s="61">
        <f>M56+M66</f>
        <v>7058717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234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L53:M54 K66:M67 K58:L65 K56:L56 J70:M71 J56:J67 J53:J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L28:L32 J48:M50 K27:M27 K22 K33:M33 M24:M26 L13:L15 M29 L35:M35 M38:M39 J7:J10 J12:J46 K7 K28 K13:K16 L23:L26 L16:M22 L7:M10 K34:K41 L34 L36:L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52" sqref="M52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283</v>
      </c>
      <c r="K5" s="69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3"/>
      <c r="J6" s="263"/>
      <c r="K6" s="264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11461593</v>
      </c>
      <c r="K7" s="7">
        <v>12849478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4953702</v>
      </c>
      <c r="K8" s="7">
        <v>6210417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>
        <v>0</v>
      </c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5">
        <v>33073505</v>
      </c>
      <c r="K11" s="7">
        <v>25253985</v>
      </c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23220</v>
      </c>
      <c r="K12" s="7">
        <v>14375</v>
      </c>
    </row>
    <row r="13" spans="1:11" ht="12.75">
      <c r="A13" s="222" t="s">
        <v>157</v>
      </c>
      <c r="B13" s="223"/>
      <c r="C13" s="223"/>
      <c r="D13" s="223"/>
      <c r="E13" s="223"/>
      <c r="F13" s="223"/>
      <c r="G13" s="223"/>
      <c r="H13" s="223"/>
      <c r="I13" s="1">
        <v>7</v>
      </c>
      <c r="J13" s="64">
        <v>49512020</v>
      </c>
      <c r="K13" s="53">
        <f>SUM(K7:K12)</f>
        <v>44328255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2110606</v>
      </c>
      <c r="K14" s="7">
        <v>4933834</v>
      </c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1200442</v>
      </c>
      <c r="K15" s="7">
        <v>1239389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v>3642379</v>
      </c>
      <c r="K17" s="7">
        <v>7192299</v>
      </c>
    </row>
    <row r="18" spans="1:11" ht="12.75">
      <c r="A18" s="222" t="s">
        <v>158</v>
      </c>
      <c r="B18" s="223"/>
      <c r="C18" s="223"/>
      <c r="D18" s="223"/>
      <c r="E18" s="223"/>
      <c r="F18" s="223"/>
      <c r="G18" s="223"/>
      <c r="H18" s="223"/>
      <c r="I18" s="1">
        <v>12</v>
      </c>
      <c r="J18" s="64">
        <v>6953427</v>
      </c>
      <c r="K18" s="53">
        <f>SUM(K14:K17)</f>
        <v>13365522</v>
      </c>
    </row>
    <row r="19" spans="1:11" ht="12.75">
      <c r="A19" s="222" t="s">
        <v>36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v>42558593</v>
      </c>
      <c r="K19" s="53">
        <f>IF(K13&gt;K18,K13-K18,0)</f>
        <v>30962733</v>
      </c>
    </row>
    <row r="20" spans="1:11" ht="12.75">
      <c r="A20" s="222" t="s">
        <v>37</v>
      </c>
      <c r="B20" s="223"/>
      <c r="C20" s="223"/>
      <c r="D20" s="223"/>
      <c r="E20" s="223"/>
      <c r="F20" s="223"/>
      <c r="G20" s="223"/>
      <c r="H20" s="223"/>
      <c r="I20" s="1">
        <v>14</v>
      </c>
      <c r="J20" s="64"/>
      <c r="K20" s="53">
        <f>IF(K18&gt;K13,K18-K13,0)</f>
        <v>0</v>
      </c>
    </row>
    <row r="21" spans="1:11" ht="12.75">
      <c r="A21" s="211" t="s">
        <v>159</v>
      </c>
      <c r="B21" s="212"/>
      <c r="C21" s="212"/>
      <c r="D21" s="212"/>
      <c r="E21" s="212"/>
      <c r="F21" s="212"/>
      <c r="G21" s="212"/>
      <c r="H21" s="212"/>
      <c r="I21" s="263"/>
      <c r="J21" s="263"/>
      <c r="K21" s="264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/>
      <c r="K22" s="7"/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1227164</v>
      </c>
      <c r="K24" s="7">
        <v>1539219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1594665</v>
      </c>
      <c r="K25" s="7">
        <v>4358810</v>
      </c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22" t="s">
        <v>168</v>
      </c>
      <c r="B27" s="223"/>
      <c r="C27" s="223"/>
      <c r="D27" s="223"/>
      <c r="E27" s="223"/>
      <c r="F27" s="223"/>
      <c r="G27" s="223"/>
      <c r="H27" s="223"/>
      <c r="I27" s="1">
        <v>20</v>
      </c>
      <c r="J27" s="64">
        <v>2821829</v>
      </c>
      <c r="K27" s="53">
        <f>SUM(K22:K26)</f>
        <v>5898029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5938217</v>
      </c>
      <c r="K28" s="131">
        <v>626494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32283714</v>
      </c>
      <c r="K30" s="7">
        <v>28253684</v>
      </c>
    </row>
    <row r="31" spans="1:11" ht="12.75">
      <c r="A31" s="222" t="s">
        <v>5</v>
      </c>
      <c r="B31" s="223"/>
      <c r="C31" s="223"/>
      <c r="D31" s="223"/>
      <c r="E31" s="223"/>
      <c r="F31" s="223"/>
      <c r="G31" s="223"/>
      <c r="H31" s="223"/>
      <c r="I31" s="1">
        <v>24</v>
      </c>
      <c r="J31" s="64">
        <v>38221931</v>
      </c>
      <c r="K31" s="64">
        <f>SUM(K28:K30)</f>
        <v>28880178</v>
      </c>
    </row>
    <row r="32" spans="1:11" ht="12.75">
      <c r="A32" s="222" t="s">
        <v>38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/>
      <c r="K32" s="53">
        <f>IF(K27&gt;K31,K27-K31,0)</f>
        <v>0</v>
      </c>
    </row>
    <row r="33" spans="1:11" ht="12.75">
      <c r="A33" s="222" t="s">
        <v>39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v>35400102</v>
      </c>
      <c r="K33" s="53">
        <f>IF(K31&gt;K27,K31-K27,0)</f>
        <v>22982149</v>
      </c>
    </row>
    <row r="34" spans="1:11" ht="12.75">
      <c r="A34" s="211" t="s">
        <v>160</v>
      </c>
      <c r="B34" s="212"/>
      <c r="C34" s="212"/>
      <c r="D34" s="212"/>
      <c r="E34" s="212"/>
      <c r="F34" s="212"/>
      <c r="G34" s="212"/>
      <c r="H34" s="212"/>
      <c r="I34" s="263"/>
      <c r="J34" s="263"/>
      <c r="K34" s="264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22" t="s">
        <v>68</v>
      </c>
      <c r="B38" s="223"/>
      <c r="C38" s="223"/>
      <c r="D38" s="223"/>
      <c r="E38" s="223"/>
      <c r="F38" s="223"/>
      <c r="G38" s="223"/>
      <c r="H38" s="223"/>
      <c r="I38" s="1">
        <v>30</v>
      </c>
      <c r="J38" s="64">
        <v>0</v>
      </c>
      <c r="K38" s="53">
        <f>SUM(K35:K37)</f>
        <v>0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/>
      <c r="K39" s="129"/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>
        <v>7665000</v>
      </c>
      <c r="K40" s="129">
        <v>7875000</v>
      </c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>
        <v>0</v>
      </c>
    </row>
    <row r="44" spans="1:11" ht="12.75">
      <c r="A44" s="222" t="s">
        <v>69</v>
      </c>
      <c r="B44" s="223"/>
      <c r="C44" s="223"/>
      <c r="D44" s="223"/>
      <c r="E44" s="223"/>
      <c r="F44" s="223"/>
      <c r="G44" s="223"/>
      <c r="H44" s="223"/>
      <c r="I44" s="1">
        <v>36</v>
      </c>
      <c r="J44" s="64">
        <v>7665000</v>
      </c>
      <c r="K44" s="53">
        <f>SUM(K39:K43)</f>
        <v>7875000</v>
      </c>
    </row>
    <row r="45" spans="1:11" ht="12.75">
      <c r="A45" s="222" t="s">
        <v>17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/>
      <c r="K45" s="53">
        <f>IF(K38&gt;K44,K38-K44,0)</f>
        <v>0</v>
      </c>
    </row>
    <row r="46" spans="1:11" ht="12.75">
      <c r="A46" s="222" t="s">
        <v>18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v>7665000</v>
      </c>
      <c r="K46" s="53">
        <f>IF(K44&gt;K38,K44-K38,0)</f>
        <v>7875000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64"/>
      <c r="K47" s="53">
        <f>IF(K19-K20+K32-K33+K45-K46&gt;0,K19-K20+K32-K33+K45-K46,0)</f>
        <v>105584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64">
        <v>506509</v>
      </c>
      <c r="K48" s="64">
        <f>IF(K20-K19+K33-K32+K46-K45&gt;0,K20-K19+K33-K32+K46-K45,0)</f>
        <v>0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591613</v>
      </c>
      <c r="K49" s="5">
        <v>225944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>
        <f>IF(K47&gt;0,K47,0)</f>
        <v>105584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>
        <v>506509</v>
      </c>
      <c r="K51" s="7">
        <f>IF(K48&gt;0,K48,0)</f>
        <v>0</v>
      </c>
    </row>
    <row r="52" spans="1:11" ht="12.75">
      <c r="A52" s="201" t="s">
        <v>177</v>
      </c>
      <c r="B52" s="202"/>
      <c r="C52" s="202"/>
      <c r="D52" s="202"/>
      <c r="E52" s="202"/>
      <c r="F52" s="202"/>
      <c r="G52" s="202"/>
      <c r="H52" s="202"/>
      <c r="I52" s="4">
        <v>44</v>
      </c>
      <c r="J52" s="65">
        <v>85104</v>
      </c>
      <c r="K52" s="61">
        <f>SUM(K49+K50-K51)</f>
        <v>331528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49:K51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283</v>
      </c>
      <c r="K5" s="73" t="s">
        <v>284</v>
      </c>
    </row>
    <row r="6" spans="1:11" ht="12.75">
      <c r="A6" s="211" t="s">
        <v>156</v>
      </c>
      <c r="B6" s="212"/>
      <c r="C6" s="212"/>
      <c r="D6" s="212"/>
      <c r="E6" s="212"/>
      <c r="F6" s="212"/>
      <c r="G6" s="212"/>
      <c r="H6" s="212"/>
      <c r="I6" s="263"/>
      <c r="J6" s="263"/>
      <c r="K6" s="264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22" t="s">
        <v>198</v>
      </c>
      <c r="B12" s="223"/>
      <c r="C12" s="223"/>
      <c r="D12" s="223"/>
      <c r="E12" s="223"/>
      <c r="F12" s="223"/>
      <c r="G12" s="223"/>
      <c r="H12" s="22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22" t="s">
        <v>47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2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159</v>
      </c>
      <c r="B22" s="212"/>
      <c r="C22" s="212"/>
      <c r="D22" s="212"/>
      <c r="E22" s="212"/>
      <c r="F22" s="212"/>
      <c r="G22" s="212"/>
      <c r="H22" s="212"/>
      <c r="I22" s="263"/>
      <c r="J22" s="263"/>
      <c r="K22" s="264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22" t="s">
        <v>114</v>
      </c>
      <c r="B28" s="223"/>
      <c r="C28" s="223"/>
      <c r="D28" s="223"/>
      <c r="E28" s="223"/>
      <c r="F28" s="223"/>
      <c r="G28" s="223"/>
      <c r="H28" s="22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22" t="s">
        <v>48</v>
      </c>
      <c r="B32" s="223"/>
      <c r="C32" s="223"/>
      <c r="D32" s="223"/>
      <c r="E32" s="223"/>
      <c r="F32" s="223"/>
      <c r="G32" s="223"/>
      <c r="H32" s="22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2" t="s">
        <v>110</v>
      </c>
      <c r="B33" s="223"/>
      <c r="C33" s="223"/>
      <c r="D33" s="223"/>
      <c r="E33" s="223"/>
      <c r="F33" s="223"/>
      <c r="G33" s="223"/>
      <c r="H33" s="22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2" t="s">
        <v>111</v>
      </c>
      <c r="B34" s="223"/>
      <c r="C34" s="223"/>
      <c r="D34" s="223"/>
      <c r="E34" s="223"/>
      <c r="F34" s="223"/>
      <c r="G34" s="223"/>
      <c r="H34" s="22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160</v>
      </c>
      <c r="B35" s="212"/>
      <c r="C35" s="212"/>
      <c r="D35" s="212"/>
      <c r="E35" s="212"/>
      <c r="F35" s="212"/>
      <c r="G35" s="212"/>
      <c r="H35" s="212"/>
      <c r="I35" s="263">
        <v>0</v>
      </c>
      <c r="J35" s="263"/>
      <c r="K35" s="264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22" t="s">
        <v>49</v>
      </c>
      <c r="B39" s="223"/>
      <c r="C39" s="223"/>
      <c r="D39" s="223"/>
      <c r="E39" s="223"/>
      <c r="F39" s="223"/>
      <c r="G39" s="223"/>
      <c r="H39" s="22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22" t="s">
        <v>148</v>
      </c>
      <c r="B45" s="223"/>
      <c r="C45" s="223"/>
      <c r="D45" s="223"/>
      <c r="E45" s="223"/>
      <c r="F45" s="223"/>
      <c r="G45" s="223"/>
      <c r="H45" s="22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2" t="s">
        <v>162</v>
      </c>
      <c r="B46" s="223"/>
      <c r="C46" s="223"/>
      <c r="D46" s="223"/>
      <c r="E46" s="223"/>
      <c r="F46" s="223"/>
      <c r="G46" s="223"/>
      <c r="H46" s="22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2" t="s">
        <v>163</v>
      </c>
      <c r="B47" s="223"/>
      <c r="C47" s="223"/>
      <c r="D47" s="223"/>
      <c r="E47" s="223"/>
      <c r="F47" s="223"/>
      <c r="G47" s="223"/>
      <c r="H47" s="22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2" t="s">
        <v>149</v>
      </c>
      <c r="B48" s="223"/>
      <c r="C48" s="223"/>
      <c r="D48" s="223"/>
      <c r="E48" s="223"/>
      <c r="F48" s="223"/>
      <c r="G48" s="223"/>
      <c r="H48" s="22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2" t="s">
        <v>15</v>
      </c>
      <c r="B49" s="223"/>
      <c r="C49" s="223"/>
      <c r="D49" s="223"/>
      <c r="E49" s="223"/>
      <c r="F49" s="223"/>
      <c r="G49" s="223"/>
      <c r="H49" s="22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2" t="s">
        <v>161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/>
      <c r="K50" s="7"/>
    </row>
    <row r="51" spans="1:11" ht="12.75">
      <c r="A51" s="222" t="s">
        <v>175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/>
    </row>
    <row r="52" spans="1:11" ht="12.75">
      <c r="A52" s="222" t="s">
        <v>176</v>
      </c>
      <c r="B52" s="223"/>
      <c r="C52" s="223"/>
      <c r="D52" s="223"/>
      <c r="E52" s="223"/>
      <c r="F52" s="223"/>
      <c r="G52" s="223"/>
      <c r="H52" s="223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5"/>
    </row>
    <row r="2" spans="1:12" ht="15.75">
      <c r="A2" s="42"/>
      <c r="B2" s="74"/>
      <c r="C2" s="281" t="s">
        <v>282</v>
      </c>
      <c r="D2" s="281"/>
      <c r="E2" s="77">
        <v>41640</v>
      </c>
      <c r="F2" s="43" t="s">
        <v>250</v>
      </c>
      <c r="G2" s="282">
        <v>41820</v>
      </c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56700000</v>
      </c>
      <c r="K5" s="45">
        <v>56700000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/>
      <c r="K6" s="46"/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22086358</v>
      </c>
      <c r="K7" s="46">
        <v>22086358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165824248</v>
      </c>
      <c r="K8" s="46">
        <v>172796169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14846921</v>
      </c>
      <c r="K9" s="7">
        <v>11598171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>
        <v>72436822</v>
      </c>
      <c r="K10" s="7">
        <v>71991100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7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7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7"/>
      <c r="K13" s="46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79">
        <f>SUM(J5:J13)</f>
        <v>331894349</v>
      </c>
      <c r="K14" s="79">
        <f>SUM(K5:K13)</f>
        <v>335171798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7"/>
      <c r="K23" s="7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8"/>
      <c r="K24" s="8"/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  <row r="26" spans="10:11" ht="12.75">
      <c r="J26" s="132"/>
      <c r="K26" s="127"/>
    </row>
    <row r="27" ht="12.75">
      <c r="J27" s="132"/>
    </row>
    <row r="28" ht="12.75">
      <c r="J28" s="127"/>
    </row>
    <row r="34" ht="12.75">
      <c r="J34" s="133"/>
    </row>
    <row r="35" ht="12.75">
      <c r="J35" s="132"/>
    </row>
    <row r="36" ht="12.75">
      <c r="J36" s="132"/>
    </row>
    <row r="37" ht="12.75">
      <c r="J37" s="134"/>
    </row>
    <row r="38" ht="12.75">
      <c r="J38" s="13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15:K20 J35:J36 J26:J27 J23:K24 J5:J13 K11:K13 K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316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Košir</cp:lastModifiedBy>
  <cp:lastPrinted>2011-03-28T11:17:39Z</cp:lastPrinted>
  <dcterms:created xsi:type="dcterms:W3CDTF">2008-10-17T11:51:54Z</dcterms:created>
  <dcterms:modified xsi:type="dcterms:W3CDTF">2014-07-25T06:36:43Z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