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5165" windowHeight="41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'PK'!$A$1:$K$33</definedName>
  </definedNames>
  <calcPr fullCalcOnLoad="1"/>
</workbook>
</file>

<file path=xl/sharedStrings.xml><?xml version="1.0" encoding="utf-8"?>
<sst xmlns="http://schemas.openxmlformats.org/spreadsheetml/2006/main" count="413" uniqueCount="363">
  <si>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</si>
  <si>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</si>
  <si>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</si>
  <si>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</si>
  <si>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</si>
  <si>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</si>
  <si>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</si>
  <si>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</si>
  <si>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</si>
  <si>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</si>
  <si>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</si>
  <si>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</si>
  <si>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</si>
  <si>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</si>
  <si>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</si>
  <si>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</si>
  <si>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</si>
  <si>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</si>
  <si>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</si>
  <si>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</si>
  <si>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</si>
  <si>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</si>
  <si>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</si>
  <si>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</si>
  <si>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</si>
  <si>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</si>
  <si>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</si>
  <si>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</si>
  <si>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</si>
  <si>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</si>
  <si>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</si>
  <si>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</si>
  <si>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</si>
  <si>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</si>
  <si>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</si>
  <si>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</si>
  <si>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</si>
  <si>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</si>
  <si>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</si>
  <si>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</si>
  <si>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</si>
  <si>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</si>
  <si>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</si>
  <si>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</si>
  <si>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</si>
  <si>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</si>
  <si>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</si>
  <si>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</si>
  <si>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</si>
  <si>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</si>
  <si>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</si>
  <si>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</si>
  <si>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</si>
  <si>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</si>
  <si>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</si>
  <si>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</si>
  <si>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</si>
  <si>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</si>
  <si>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</si>
  <si>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</si>
  <si>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</si>
  <si>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</si>
  <si>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</si>
  <si>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</si>
  <si>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</si>
  <si>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</si>
  <si>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</si>
  <si>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</si>
  <si>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</si>
  <si>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</si>
  <si>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</si>
  <si>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</si>
  <si>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</si>
  <si>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</si>
  <si>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</si>
  <si>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</si>
  <si>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</si>
  <si>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</si>
  <si>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</si>
  <si>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</si>
  <si>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</si>
  <si>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</si>
  <si>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</si>
  <si>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</si>
  <si>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</si>
  <si>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</si>
  <si>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</si>
  <si>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</si>
  <si>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</si>
  <si>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</si>
  <si>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</si>
  <si>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</si>
  <si>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</si>
  <si>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</si>
  <si>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</si>
  <si>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</si>
  <si>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</si>
  <si>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</si>
  <si>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</si>
  <si>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</si>
  <si>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</si>
  <si>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</si>
  <si>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</si>
  <si>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</si>
  <si>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</si>
  <si>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</si>
  <si>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</si>
  <si>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</si>
  <si>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</si>
  <si>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</si>
  <si>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</si>
  <si>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</si>
  <si>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</si>
  <si>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</si>
  <si>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</si>
  <si>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</si>
  <si>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</si>
  <si>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</si>
  <si>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</si>
  <si>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</si>
  <si>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</si>
  <si>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</si>
  <si>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</si>
  <si>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</si>
  <si>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</si>
  <si>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</si>
  <si>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</si>
  <si>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</si>
  <si>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</si>
  <si>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</si>
  <si>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</si>
  <si>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</si>
  <si>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</si>
  <si>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</si>
  <si>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</si>
  <si>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</si>
  <si>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</si>
  <si>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</si>
  <si>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</si>
  <si>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</si>
  <si>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</si>
  <si>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</si>
  <si>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</si>
  <si>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</si>
  <si>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</si>
  <si>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</si>
  <si>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</si>
  <si>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</si>
  <si>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</si>
  <si>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</si>
  <si>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</si>
  <si>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</si>
  <si>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</si>
  <si>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</si>
  <si>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</si>
  <si>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</si>
  <si>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</si>
  <si>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</si>
  <si>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</si>
  <si>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</si>
  <si>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</si>
  <si>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</si>
  <si>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</si>
  <si>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</si>
  <si>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</si>
  <si>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</si>
  <si>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</si>
  <si>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</si>
  <si>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</si>
  <si>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</si>
  <si>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</si>
  <si>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</si>
  <si>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</si>
  <si>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</si>
  <si>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</si>
  <si>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</si>
  <si>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</si>
  <si>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</si>
  <si>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</si>
  <si>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</si>
  <si>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</si>
  <si>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</si>
  <si>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</si>
  <si>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</si>
  <si>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</si>
  <si>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</si>
  <si>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</si>
  <si>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</si>
  <si>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</si>
  <si>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</si>
  <si>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</si>
  <si>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</si>
  <si>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</si>
  <si>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</si>
  <si>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</si>
  <si>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</si>
  <si>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</si>
  <si>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</si>
  <si>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</si>
  <si>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</si>
  <si>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</si>
  <si>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</si>
  <si>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</si>
  <si>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</si>
  <si>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</si>
  <si>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</si>
  <si>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</si>
  <si>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</si>
  <si>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</si>
  <si>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</si>
  <si>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</si>
  <si>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</si>
  <si>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</si>
  <si>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</si>
  <si>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</si>
  <si>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</si>
  <si>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</si>
  <si>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</si>
  <si>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</si>
  <si>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</si>
  <si>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</si>
  <si>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</si>
  <si>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</si>
  <si>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</si>
  <si>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</si>
  <si>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</si>
  <si>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</si>
  <si>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</si>
  <si>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</si>
  <si>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</si>
  <si>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</si>
  <si>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</si>
  <si>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</si>
  <si>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</si>
  <si>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</si>
  <si>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</si>
  <si>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</si>
  <si>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</si>
  <si>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</si>
  <si>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</si>
  <si>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</si>
  <si>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</si>
  <si>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</si>
  <si>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</si>
  <si>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</si>
  <si>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</si>
  <si>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</si>
  <si>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</si>
  <si>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</si>
  <si>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</si>
  <si>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</si>
  <si>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</si>
  <si>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</si>
  <si>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</si>
  <si>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</si>
  <si>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</si>
  <si>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</si>
  <si>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</si>
  <si>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</si>
  <si>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</si>
  <si>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</si>
  <si>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</si>
  <si>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</si>
  <si>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</si>
  <si>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</si>
  <si>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</si>
  <si>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</si>
  <si>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</si>
  <si>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</si>
  <si>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</si>
  <si>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</si>
  <si>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</si>
  <si>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</si>
  <si>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</si>
  <si>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</si>
  <si>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</si>
  <si>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</si>
  <si>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</si>
  <si>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</si>
  <si>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</si>
  <si>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</si>
  <si>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</si>
  <si>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</si>
  <si>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</si>
  <si>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</si>
  <si>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</si>
  <si>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</si>
  <si>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</si>
  <si>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</si>
  <si>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</si>
  <si>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</si>
  <si>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</si>
  <si>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</si>
  <si>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</si>
  <si>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</si>
  <si>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</si>
  <si>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</si>
  <si>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</si>
  <si>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</si>
  <si>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</si>
  <si>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</si>
  <si>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</si>
  <si>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</si>
  <si>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</si>
  <si>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</si>
  <si>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</si>
  <si>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</si>
  <si>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</si>
  <si>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</si>
  <si>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</si>
  <si>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</si>
  <si>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</si>
  <si>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</si>
  <si>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</si>
  <si>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</si>
  <si>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</si>
  <si>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</si>
  <si>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</si>
  <si>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</si>
  <si>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</si>
  <si>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</si>
  <si>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</si>
  <si>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</si>
  <si>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</si>
  <si>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</si>
  <si>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</si>
  <si>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</si>
  <si>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</si>
  <si>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</si>
  <si>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</si>
  <si>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</si>
  <si>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</si>
  <si>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</si>
  <si>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</si>
  <si>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</si>
  <si>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</si>
  <si>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</si>
  <si>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Čakovec, Žrtava fašizma 2/1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</si>
  <si>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</si>
  <si>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</si>
  <si>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</si>
  <si>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</si>
  <si>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</si>
  <si>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</si>
  <si>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</si>
  <si>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</si>
  <si>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</si>
  <si>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</si>
  <si>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</si>
  <si>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</si>
  <si>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</si>
  <si>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</si>
  <si>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</si>
  <si>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</si>
  <si>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</si>
  <si>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</si>
  <si>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Lovran, 43. Istarske divizije bb</t>
  </si>
  <si>
    <t>1061</t>
  </si>
  <si>
    <t>mlinovi@čak-mlinovi.hr</t>
  </si>
  <si>
    <t xml:space="preserve">Radnik Opatija d.d. </t>
  </si>
  <si>
    <t>u razdoblju 01.03.2013. do 31.03.2013.</t>
  </si>
  <si>
    <t>u razdoblju 01.01.2013. do 31.03.2013.</t>
  </si>
  <si>
    <t>stanje na dan 31.12.2013.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</si>
</sst>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1" borderId="8" applyNumberFormat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0" applyNumberFormat="1" applyFont="1" applyFill="1" applyBorder="1" applyAlignment="1" applyProtection="1">
      <alignment vertical="center"/>
      <protection/>
    </xf>
    <xf numFmtId="0" fontId="3" fillId="0" borderId="25" xfId="52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53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3" fontId="4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17" xfId="52" applyFont="1" applyBorder="1" applyAlignment="1" applyProtection="1">
      <alignment horizont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58" applyFont="1" applyBorder="1" applyAlignment="1" applyProtection="1">
      <alignment horizontal="left"/>
      <protection hidden="1"/>
    </xf>
    <xf numFmtId="0" fontId="19" fillId="0" borderId="0" xfId="58" applyFont="1" applyBorder="1" applyAlignment="1">
      <alignment/>
      <protection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6" xfId="51"/>
    <cellStyle name="Normal_TFI-POD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9">
      <selection activeCell="M25" sqref="M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248</v>
      </c>
      <c r="B1" s="196"/>
      <c r="C1" s="19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19">
        <v>41275</v>
      </c>
      <c r="F2" s="12"/>
      <c r="G2" s="13" t="s">
        <v>250</v>
      </c>
      <c r="H2" s="119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251</v>
      </c>
      <c r="B6" s="145"/>
      <c r="C6" s="136" t="s">
        <v>323</v>
      </c>
      <c r="D6" s="13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6" t="s">
        <v>252</v>
      </c>
      <c r="B8" s="147"/>
      <c r="C8" s="136" t="s">
        <v>324</v>
      </c>
      <c r="D8" s="13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3" t="s">
        <v>253</v>
      </c>
      <c r="B10" s="134"/>
      <c r="C10" s="136" t="s">
        <v>325</v>
      </c>
      <c r="D10" s="13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4" t="s">
        <v>254</v>
      </c>
      <c r="B12" s="145"/>
      <c r="C12" s="148" t="s">
        <v>326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4" t="s">
        <v>255</v>
      </c>
      <c r="B14" s="145"/>
      <c r="C14" s="156">
        <v>40000</v>
      </c>
      <c r="D14" s="157"/>
      <c r="E14" s="16"/>
      <c r="F14" s="148" t="s">
        <v>327</v>
      </c>
      <c r="G14" s="158"/>
      <c r="H14" s="158"/>
      <c r="I14" s="15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4" t="s">
        <v>256</v>
      </c>
      <c r="B16" s="145"/>
      <c r="C16" s="148" t="s">
        <v>328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4" t="s">
        <v>257</v>
      </c>
      <c r="B18" s="145"/>
      <c r="C18" s="151" t="s">
        <v>358</v>
      </c>
      <c r="D18" s="152"/>
      <c r="E18" s="152"/>
      <c r="F18" s="152"/>
      <c r="G18" s="152"/>
      <c r="H18" s="152"/>
      <c r="I18" s="15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4" t="s">
        <v>258</v>
      </c>
      <c r="B20" s="145"/>
      <c r="C20" s="163" t="s">
        <v>329</v>
      </c>
      <c r="D20" s="152"/>
      <c r="E20" s="152"/>
      <c r="F20" s="152"/>
      <c r="G20" s="152"/>
      <c r="H20" s="152"/>
      <c r="I20" s="15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4" t="s">
        <v>259</v>
      </c>
      <c r="B22" s="145"/>
      <c r="C22" s="120">
        <v>60</v>
      </c>
      <c r="D22" s="148" t="s">
        <v>327</v>
      </c>
      <c r="E22" s="160"/>
      <c r="F22" s="161"/>
      <c r="G22" s="144"/>
      <c r="H22" s="16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4" t="s">
        <v>260</v>
      </c>
      <c r="B24" s="145"/>
      <c r="C24" s="120">
        <v>20</v>
      </c>
      <c r="D24" s="148" t="s">
        <v>330</v>
      </c>
      <c r="E24" s="160"/>
      <c r="F24" s="160"/>
      <c r="G24" s="161"/>
      <c r="H24" s="51" t="s">
        <v>261</v>
      </c>
      <c r="I24" s="131">
        <v>1953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7"/>
      <c r="J25" s="10"/>
      <c r="K25" s="10"/>
      <c r="L25" s="10"/>
    </row>
    <row r="26" spans="1:12" ht="12.75">
      <c r="A26" s="144" t="s">
        <v>262</v>
      </c>
      <c r="B26" s="145"/>
      <c r="C26" s="121" t="s">
        <v>331</v>
      </c>
      <c r="D26" s="25"/>
      <c r="E26" s="33"/>
      <c r="F26" s="24"/>
      <c r="G26" s="162" t="s">
        <v>263</v>
      </c>
      <c r="H26" s="145"/>
      <c r="I26" s="122" t="s">
        <v>357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8" t="s">
        <v>359</v>
      </c>
      <c r="B30" s="149"/>
      <c r="C30" s="149"/>
      <c r="D30" s="150"/>
      <c r="E30" s="148" t="s">
        <v>356</v>
      </c>
      <c r="F30" s="149"/>
      <c r="G30" s="150"/>
      <c r="H30" s="136" t="s">
        <v>332</v>
      </c>
      <c r="I30" s="137"/>
      <c r="J30" s="10"/>
      <c r="K30" s="10"/>
      <c r="L30" s="10"/>
    </row>
    <row r="31" spans="1:12" ht="12.75">
      <c r="A31" s="94"/>
      <c r="B31" s="22"/>
      <c r="C31" s="21"/>
      <c r="D31" s="172"/>
      <c r="E31" s="172"/>
      <c r="F31" s="172"/>
      <c r="G31" s="173"/>
      <c r="H31" s="16"/>
      <c r="I31" s="100"/>
      <c r="J31" s="10"/>
      <c r="K31" s="10"/>
      <c r="L31" s="10"/>
    </row>
    <row r="32" spans="1:12" ht="12.75">
      <c r="A32" s="148" t="s">
        <v>333</v>
      </c>
      <c r="B32" s="160"/>
      <c r="C32" s="160"/>
      <c r="D32" s="161"/>
      <c r="E32" s="148" t="s">
        <v>334</v>
      </c>
      <c r="F32" s="149"/>
      <c r="G32" s="150"/>
      <c r="H32" s="136" t="s">
        <v>335</v>
      </c>
      <c r="I32" s="13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8" t="s">
        <v>336</v>
      </c>
      <c r="B34" s="160"/>
      <c r="C34" s="160"/>
      <c r="D34" s="161"/>
      <c r="E34" s="148" t="s">
        <v>337</v>
      </c>
      <c r="F34" s="160"/>
      <c r="G34" s="161"/>
      <c r="H34" s="136" t="s">
        <v>338</v>
      </c>
      <c r="I34" s="13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8" t="s">
        <v>339</v>
      </c>
      <c r="B36" s="160"/>
      <c r="C36" s="160"/>
      <c r="D36" s="161"/>
      <c r="E36" s="148" t="s">
        <v>340</v>
      </c>
      <c r="F36" s="160"/>
      <c r="G36" s="161"/>
      <c r="H36" s="136" t="s">
        <v>341</v>
      </c>
      <c r="I36" s="137"/>
      <c r="J36" s="10"/>
      <c r="K36" s="10"/>
      <c r="L36" s="10"/>
    </row>
    <row r="37" spans="1:12" ht="12.75">
      <c r="A37" s="102"/>
      <c r="B37" s="30"/>
      <c r="C37" s="174"/>
      <c r="D37" s="175"/>
      <c r="E37" s="16"/>
      <c r="F37" s="174"/>
      <c r="G37" s="175"/>
      <c r="H37" s="16"/>
      <c r="I37" s="95"/>
      <c r="J37" s="10"/>
      <c r="K37" s="10"/>
      <c r="L37" s="10"/>
    </row>
    <row r="38" spans="1:12" ht="12.75">
      <c r="A38" s="148" t="s">
        <v>342</v>
      </c>
      <c r="B38" s="160"/>
      <c r="C38" s="160"/>
      <c r="D38" s="161"/>
      <c r="E38" s="148" t="s">
        <v>343</v>
      </c>
      <c r="F38" s="160"/>
      <c r="G38" s="161"/>
      <c r="H38" s="136" t="s">
        <v>344</v>
      </c>
      <c r="I38" s="137">
        <v>3033023</v>
      </c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 t="s">
        <v>345</v>
      </c>
      <c r="B40" s="160"/>
      <c r="C40" s="160"/>
      <c r="D40" s="161"/>
      <c r="E40" s="148" t="s">
        <v>355</v>
      </c>
      <c r="F40" s="160"/>
      <c r="G40" s="161"/>
      <c r="H40" s="136" t="s">
        <v>354</v>
      </c>
      <c r="I40" s="137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3" t="s">
        <v>267</v>
      </c>
      <c r="B44" s="184"/>
      <c r="C44" s="136"/>
      <c r="D44" s="137"/>
      <c r="E44" s="26"/>
      <c r="F44" s="148"/>
      <c r="G44" s="176"/>
      <c r="H44" s="176"/>
      <c r="I44" s="177"/>
      <c r="J44" s="10"/>
      <c r="K44" s="10"/>
      <c r="L44" s="10"/>
    </row>
    <row r="45" spans="1:12" ht="12.75">
      <c r="A45" s="102"/>
      <c r="B45" s="30"/>
      <c r="C45" s="174"/>
      <c r="D45" s="175"/>
      <c r="E45" s="16"/>
      <c r="F45" s="174"/>
      <c r="G45" s="178"/>
      <c r="H45" s="35"/>
      <c r="I45" s="106"/>
      <c r="J45" s="10"/>
      <c r="K45" s="10"/>
      <c r="L45" s="10"/>
    </row>
    <row r="46" spans="1:12" ht="12.75">
      <c r="A46" s="133" t="s">
        <v>268</v>
      </c>
      <c r="B46" s="184"/>
      <c r="C46" s="148" t="s">
        <v>346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3" t="s">
        <v>270</v>
      </c>
      <c r="B48" s="184"/>
      <c r="C48" s="188" t="s">
        <v>347</v>
      </c>
      <c r="D48" s="189"/>
      <c r="E48" s="198"/>
      <c r="F48" s="16"/>
      <c r="G48" s="51" t="s">
        <v>271</v>
      </c>
      <c r="H48" s="188" t="s">
        <v>348</v>
      </c>
      <c r="I48" s="19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3" t="s">
        <v>257</v>
      </c>
      <c r="B50" s="184"/>
      <c r="C50" s="185" t="s">
        <v>349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4" t="s">
        <v>272</v>
      </c>
      <c r="B52" s="145"/>
      <c r="C52" s="188" t="s">
        <v>350</v>
      </c>
      <c r="D52" s="189"/>
      <c r="E52" s="189"/>
      <c r="F52" s="189"/>
      <c r="G52" s="189"/>
      <c r="H52" s="189"/>
      <c r="I52" s="155"/>
      <c r="J52" s="10"/>
      <c r="K52" s="10"/>
      <c r="L52" s="10"/>
    </row>
    <row r="53" spans="1:12" ht="12.75">
      <c r="A53" s="107"/>
      <c r="B53" s="20"/>
      <c r="C53" s="197" t="s">
        <v>273</v>
      </c>
      <c r="D53" s="197"/>
      <c r="E53" s="197"/>
      <c r="F53" s="197"/>
      <c r="G53" s="197"/>
      <c r="H53" s="19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0" t="s">
        <v>274</v>
      </c>
      <c r="C55" s="191"/>
      <c r="D55" s="191"/>
      <c r="E55" s="19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2" t="s">
        <v>306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7"/>
      <c r="B57" s="192" t="s">
        <v>307</v>
      </c>
      <c r="C57" s="193"/>
      <c r="D57" s="193"/>
      <c r="E57" s="193"/>
      <c r="F57" s="193"/>
      <c r="G57" s="193"/>
      <c r="H57" s="193"/>
      <c r="I57" s="109"/>
      <c r="J57" s="10"/>
      <c r="K57" s="10"/>
      <c r="L57" s="10"/>
    </row>
    <row r="58" spans="1:12" ht="12.75">
      <c r="A58" s="107"/>
      <c r="B58" s="192" t="s">
        <v>308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7"/>
      <c r="B59" s="192" t="s">
        <v>309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3">
      <selection activeCell="K118" sqref="K118:K119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362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351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8" t="s">
        <v>278</v>
      </c>
      <c r="J4" s="59" t="s">
        <v>319</v>
      </c>
      <c r="K4" s="60" t="s">
        <v>320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7">
        <v>2</v>
      </c>
      <c r="J5" s="56">
        <v>3</v>
      </c>
      <c r="K5" s="56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31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3">
        <f>J9+J16+J26+J35+J39</f>
        <v>422464478</v>
      </c>
      <c r="K8" s="53">
        <f>K9+K16+K26+K35+K39</f>
        <v>416627171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12671787</v>
      </c>
      <c r="K9" s="53">
        <f>SUM(K10:K15)</f>
        <v>14058183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3455239</v>
      </c>
      <c r="K11" s="7">
        <v>3436470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8696881</v>
      </c>
      <c r="K12" s="7">
        <v>10191428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0</v>
      </c>
      <c r="K14" s="7">
        <v>0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519667</v>
      </c>
      <c r="K15" s="7">
        <v>430285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402392226</v>
      </c>
      <c r="K16" s="53">
        <f>SUM(K17:K25)</f>
        <v>395294789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83464944</v>
      </c>
      <c r="K17" s="7">
        <v>83464944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237222831</v>
      </c>
      <c r="K18" s="7">
        <v>234443621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19681575</v>
      </c>
      <c r="K19" s="7">
        <v>18355867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6898301</v>
      </c>
      <c r="K20" s="7">
        <v>5831078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0</v>
      </c>
      <c r="K22" s="7">
        <v>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643627</v>
      </c>
      <c r="K23" s="7">
        <v>888715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1109166</v>
      </c>
      <c r="K24" s="7">
        <v>1052391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53371782</v>
      </c>
      <c r="K25" s="7">
        <v>51258173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7000378</v>
      </c>
      <c r="K26" s="53">
        <f>SUM(K27:K34)</f>
        <v>6874112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/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>
        <v>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4701429</v>
      </c>
      <c r="K29" s="7">
        <v>4701429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566332</v>
      </c>
      <c r="K31" s="7">
        <v>566332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56694</v>
      </c>
      <c r="K32" s="7">
        <v>85593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23400</v>
      </c>
      <c r="K33" s="7">
        <v>23400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1652523</v>
      </c>
      <c r="K34" s="7">
        <v>1497358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400087</v>
      </c>
      <c r="K39" s="7">
        <v>400087</v>
      </c>
    </row>
    <row r="40" spans="1:11" ht="12.75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53">
        <f>J41+J49+J56+J64</f>
        <v>350546352</v>
      </c>
      <c r="K40" s="53">
        <f>K41+K49+K56+K64</f>
        <v>345199134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159635617</v>
      </c>
      <c r="K41" s="53">
        <f>SUM(K42:K48)</f>
        <v>141899908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59826002</v>
      </c>
      <c r="K42" s="7">
        <v>41098415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0</v>
      </c>
      <c r="K43" s="7">
        <v>0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4135184</v>
      </c>
      <c r="K44" s="7">
        <v>4911668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95056515</v>
      </c>
      <c r="K45" s="7">
        <v>95457496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617916</v>
      </c>
      <c r="K46" s="7">
        <v>432329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0</v>
      </c>
      <c r="K47" s="7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81747807</v>
      </c>
      <c r="K49" s="53">
        <f>SUM(K50:K55)</f>
        <v>87521287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/>
      <c r="K50" s="7"/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62851979</v>
      </c>
      <c r="K51" s="7">
        <v>67600546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1990489</v>
      </c>
      <c r="K52" s="7">
        <v>1791242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5064104</v>
      </c>
      <c r="K53" s="7">
        <v>5629500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10193282</v>
      </c>
      <c r="K54" s="7">
        <v>10852933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1647953</v>
      </c>
      <c r="K55" s="7">
        <v>1647066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96701773</v>
      </c>
      <c r="K56" s="53">
        <f>SUM(K57:K63)</f>
        <v>94753814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/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1529634</v>
      </c>
      <c r="K61" s="7">
        <v>1517956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95118653</v>
      </c>
      <c r="K62" s="7">
        <v>93142672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53486</v>
      </c>
      <c r="K63" s="7">
        <v>93186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12461155</v>
      </c>
      <c r="K64" s="7">
        <v>21024125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1068090</v>
      </c>
      <c r="K65" s="7">
        <v>2376225</v>
      </c>
    </row>
    <row r="66" spans="1:11" ht="12.75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53">
        <f>J7+J8+J40+J65</f>
        <v>774078920</v>
      </c>
      <c r="K66" s="53">
        <f>K7+K8+K40+K65</f>
        <v>764202530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9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31"/>
      <c r="I69" s="3">
        <v>62</v>
      </c>
      <c r="J69" s="54">
        <f>J70+J71+J72+J78+J79+J82+J85</f>
        <v>538989215</v>
      </c>
      <c r="K69" s="54">
        <f>K70+K71+K72+K78+K79+K82+K85</f>
        <v>539433026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42000000</v>
      </c>
      <c r="K70" s="7">
        <v>42000000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0</v>
      </c>
      <c r="K71" s="7"/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3636985</v>
      </c>
      <c r="K73" s="7">
        <v>3636985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0</v>
      </c>
      <c r="K74" s="7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0</v>
      </c>
      <c r="K75" s="7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18449373</v>
      </c>
      <c r="K77" s="7">
        <v>18449373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106380151</v>
      </c>
      <c r="K78" s="7">
        <v>106338503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266078759</v>
      </c>
      <c r="K79" s="53">
        <f>K80-K81</f>
        <v>308034375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266078759</v>
      </c>
      <c r="K80" s="7">
        <v>308034375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40508248</v>
      </c>
      <c r="K82" s="53">
        <f>K83-K84</f>
        <v>622167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40508248</v>
      </c>
      <c r="K83" s="7">
        <v>622167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61935699</v>
      </c>
      <c r="K85" s="7">
        <v>60351623</v>
      </c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3">
        <f>SUM(J87:J89)</f>
        <v>2363294</v>
      </c>
      <c r="K86" s="53">
        <f>SUM(K87:K89)</f>
        <v>2363294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2363294</v>
      </c>
      <c r="K89" s="7">
        <v>2363294</v>
      </c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3">
        <f>SUM(J91:J99)</f>
        <v>71575591</v>
      </c>
      <c r="K90" s="53">
        <f>SUM(K91:K99)</f>
        <v>71301260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61475425</v>
      </c>
      <c r="K93" s="7">
        <v>61276847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918181</v>
      </c>
      <c r="K98" s="7">
        <v>842428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9181985</v>
      </c>
      <c r="K99" s="7">
        <v>9181985</v>
      </c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3">
        <f>SUM(J101:J112)</f>
        <v>156666094</v>
      </c>
      <c r="K100" s="53">
        <f>SUM(K101:K112)</f>
        <v>147001069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/>
      <c r="K101" s="7"/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694933</v>
      </c>
      <c r="K102" s="7">
        <v>759096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8731223</v>
      </c>
      <c r="K103" s="7">
        <v>7008001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1806291</v>
      </c>
      <c r="K104" s="7">
        <v>2044955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113840687</v>
      </c>
      <c r="K105" s="7">
        <v>112776085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3694368</v>
      </c>
      <c r="K106" s="7">
        <v>3715758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3281909</v>
      </c>
      <c r="K107" s="7">
        <v>3281909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10922112</v>
      </c>
      <c r="K108" s="7">
        <v>7615212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13326344</v>
      </c>
      <c r="K109" s="7">
        <v>9487857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181464</v>
      </c>
      <c r="K110" s="7">
        <v>181464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186763</v>
      </c>
      <c r="K112" s="7">
        <v>130732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4484726</v>
      </c>
      <c r="K113" s="7">
        <v>4103881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3">
        <f>J69+J86+J90+J100+J113</f>
        <v>774078920</v>
      </c>
      <c r="K114" s="53">
        <f>K69+K86+K90+K100+K113</f>
        <v>764202530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/>
      <c r="K115" s="8"/>
    </row>
    <row r="116" spans="1:11" ht="12.75">
      <c r="A116" s="209" t="s">
        <v>310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477053516</v>
      </c>
      <c r="K118" s="7">
        <v>479081403</v>
      </c>
    </row>
    <row r="119" spans="1:11" ht="12.75">
      <c r="A119" s="199" t="s">
        <v>9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>
        <v>61935699</v>
      </c>
      <c r="K119" s="8">
        <v>60351623</v>
      </c>
    </row>
    <row r="120" spans="1:11" ht="12.75">
      <c r="A120" s="202" t="s">
        <v>311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86:K115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C43">
      <selection activeCell="A68" sqref="A68:M68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4" t="s">
        <v>360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0" t="s">
        <v>352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8" t="s">
        <v>279</v>
      </c>
      <c r="J4" s="258" t="s">
        <v>319</v>
      </c>
      <c r="K4" s="258"/>
      <c r="L4" s="258" t="s">
        <v>320</v>
      </c>
      <c r="M4" s="258"/>
    </row>
    <row r="5" spans="1:13" ht="12.75">
      <c r="A5" s="259"/>
      <c r="B5" s="259"/>
      <c r="C5" s="259"/>
      <c r="D5" s="259"/>
      <c r="E5" s="259"/>
      <c r="F5" s="259"/>
      <c r="G5" s="259"/>
      <c r="H5" s="25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31"/>
      <c r="I7" s="3">
        <v>111</v>
      </c>
      <c r="J7" s="54">
        <f>SUM(J8:J9)</f>
        <v>218299444</v>
      </c>
      <c r="K7" s="54">
        <f>SUM(K8:K9)</f>
        <v>218299444</v>
      </c>
      <c r="L7" s="54">
        <f>SUM(L8:L9)</f>
        <v>217071728</v>
      </c>
      <c r="M7" s="54">
        <f>SUM(M8:M9)</f>
        <v>217071728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208505350</v>
      </c>
      <c r="K8" s="7">
        <v>208505350</v>
      </c>
      <c r="L8" s="7">
        <v>208233244</v>
      </c>
      <c r="M8" s="7">
        <v>208233244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9794094</v>
      </c>
      <c r="K9" s="7">
        <v>9794094</v>
      </c>
      <c r="L9" s="7">
        <v>8838484</v>
      </c>
      <c r="M9" s="7">
        <v>8838484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3">
        <f>J11+J12+J16+J20+J21+J22+J25+J26</f>
        <v>215375236</v>
      </c>
      <c r="K10" s="53">
        <f>K11+K12+K16+K20+K21+K22+K25+K26</f>
        <v>215375236</v>
      </c>
      <c r="L10" s="53">
        <f>L11+L12+L16+L20+L21+L22+L25+L26</f>
        <v>218121534</v>
      </c>
      <c r="M10" s="53">
        <f>M11+M12+M16+M20+M21+M22+M25+M26</f>
        <v>218121534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-1669745</v>
      </c>
      <c r="K11" s="7">
        <v>-1669745</v>
      </c>
      <c r="L11" s="7">
        <v>-796098</v>
      </c>
      <c r="M11" s="7">
        <v>-796098</v>
      </c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3">
        <f>SUM(J13:J15)</f>
        <v>174303496</v>
      </c>
      <c r="K12" s="53">
        <f>SUM(K13:K15)</f>
        <v>174303496</v>
      </c>
      <c r="L12" s="53">
        <f>SUM(L13:L15)</f>
        <v>174108249</v>
      </c>
      <c r="M12" s="53">
        <f>SUM(M13:M15)</f>
        <v>174108249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31959289</v>
      </c>
      <c r="K13" s="7">
        <v>31959289</v>
      </c>
      <c r="L13" s="129">
        <v>32031615</v>
      </c>
      <c r="M13" s="129">
        <v>32031615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134364445</v>
      </c>
      <c r="K14" s="7">
        <v>134364445</v>
      </c>
      <c r="L14" s="129">
        <v>139966456</v>
      </c>
      <c r="M14" s="129">
        <v>139966456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7979762</v>
      </c>
      <c r="K15" s="7">
        <v>7979762</v>
      </c>
      <c r="L15" s="129">
        <v>2110178</v>
      </c>
      <c r="M15" s="129">
        <v>2110178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3">
        <f>SUM(J17:J19)</f>
        <v>27757580</v>
      </c>
      <c r="K16" s="53">
        <f>SUM(K17:K19)</f>
        <v>27757580</v>
      </c>
      <c r="L16" s="53">
        <f>SUM(L17:L19)</f>
        <v>28854233</v>
      </c>
      <c r="M16" s="53">
        <f>SUM(M17:M19)</f>
        <v>28854233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17664515</v>
      </c>
      <c r="K17" s="7">
        <v>17664515</v>
      </c>
      <c r="L17" s="7">
        <v>18805728</v>
      </c>
      <c r="M17" s="7">
        <v>18805728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5765887</v>
      </c>
      <c r="K18" s="7">
        <v>5765887</v>
      </c>
      <c r="L18" s="7">
        <v>6277086</v>
      </c>
      <c r="M18" s="7">
        <v>6277086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4327178</v>
      </c>
      <c r="K19" s="7">
        <v>4327178</v>
      </c>
      <c r="L19" s="7">
        <v>3771419</v>
      </c>
      <c r="M19" s="7">
        <v>3771419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7155064</v>
      </c>
      <c r="K20" s="7">
        <v>7155064</v>
      </c>
      <c r="L20" s="7">
        <v>8186816</v>
      </c>
      <c r="M20" s="7">
        <v>8186816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7015362</v>
      </c>
      <c r="K21" s="7">
        <v>7015362</v>
      </c>
      <c r="L21" s="7">
        <v>7449949</v>
      </c>
      <c r="M21" s="7">
        <v>7449949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3">
        <f>SUM(J23:J24)</f>
        <v>35994</v>
      </c>
      <c r="K22" s="53">
        <f>SUM(K23:K24)</f>
        <v>35994</v>
      </c>
      <c r="L22" s="53">
        <f>SUM(L23:L24)</f>
        <v>0</v>
      </c>
      <c r="M22" s="53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35994</v>
      </c>
      <c r="K24" s="7">
        <v>35994</v>
      </c>
      <c r="L24" s="7">
        <v>0</v>
      </c>
      <c r="M24" s="7">
        <v>0</v>
      </c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777485</v>
      </c>
      <c r="K26" s="7">
        <v>777485</v>
      </c>
      <c r="L26" s="7">
        <v>318385</v>
      </c>
      <c r="M26" s="7">
        <v>318385</v>
      </c>
    </row>
    <row r="27" spans="1:13" ht="12.75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3">
        <f>SUM(J28:J32)</f>
        <v>1343229</v>
      </c>
      <c r="K27" s="53">
        <f>SUM(K28:K32)</f>
        <v>1343229</v>
      </c>
      <c r="L27" s="53">
        <f>SUM(L28:L32)</f>
        <v>1076524</v>
      </c>
      <c r="M27" s="53">
        <f>SUM(M28:M32)</f>
        <v>1076524</v>
      </c>
    </row>
    <row r="28" spans="1:13" ht="12.75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0</v>
      </c>
      <c r="K28" s="7">
        <v>0</v>
      </c>
      <c r="L28" s="7"/>
      <c r="M28" s="7"/>
    </row>
    <row r="29" spans="1:13" ht="12.75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1343229</v>
      </c>
      <c r="K29" s="7">
        <v>1343229</v>
      </c>
      <c r="L29" s="7">
        <v>1075105</v>
      </c>
      <c r="M29" s="7">
        <v>1075105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>
        <v>0</v>
      </c>
      <c r="K30" s="7">
        <v>0</v>
      </c>
      <c r="L30" s="7"/>
      <c r="M30" s="7"/>
    </row>
    <row r="31" spans="1:13" ht="12.75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>
        <v>0</v>
      </c>
      <c r="K31" s="7">
        <v>0</v>
      </c>
      <c r="L31" s="7"/>
      <c r="M31" s="7"/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>
        <v>0</v>
      </c>
      <c r="K32" s="7">
        <v>0</v>
      </c>
      <c r="L32" s="7">
        <v>1419</v>
      </c>
      <c r="M32" s="7">
        <v>1419</v>
      </c>
    </row>
    <row r="33" spans="1:13" ht="12.75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3">
        <f>SUM(J34:J37)</f>
        <v>1312422</v>
      </c>
      <c r="K33" s="53">
        <f>SUM(K34:K37)</f>
        <v>1312422</v>
      </c>
      <c r="L33" s="53">
        <f>SUM(L34:L37)</f>
        <v>958157</v>
      </c>
      <c r="M33" s="53">
        <f>SUM(M34:M37)</f>
        <v>958157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0</v>
      </c>
      <c r="K34" s="7">
        <v>0</v>
      </c>
      <c r="L34" s="7"/>
      <c r="M34" s="7"/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1312422</v>
      </c>
      <c r="K35" s="7">
        <v>1312422</v>
      </c>
      <c r="L35" s="7">
        <v>958157</v>
      </c>
      <c r="M35" s="7">
        <v>958157</v>
      </c>
    </row>
    <row r="36" spans="1:13" ht="12.75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>
        <v>0</v>
      </c>
      <c r="K38" s="7">
        <v>0</v>
      </c>
      <c r="L38" s="7">
        <v>7258</v>
      </c>
      <c r="M38" s="7">
        <v>7258</v>
      </c>
    </row>
    <row r="39" spans="1:13" ht="12.75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25440</v>
      </c>
      <c r="K39" s="7">
        <v>25440</v>
      </c>
      <c r="L39" s="7">
        <v>0</v>
      </c>
      <c r="M39" s="7"/>
    </row>
    <row r="40" spans="1:13" ht="12.75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>
        <v>0</v>
      </c>
      <c r="K40" s="7">
        <v>0</v>
      </c>
      <c r="L40" s="7">
        <v>0</v>
      </c>
      <c r="M40" s="7"/>
    </row>
    <row r="41" spans="1:13" ht="12.75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>
        <v>0</v>
      </c>
      <c r="K41" s="7">
        <v>0</v>
      </c>
      <c r="L41" s="7"/>
      <c r="M41" s="7"/>
    </row>
    <row r="42" spans="1:13" ht="12.75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3">
        <f>J7+J27+J38+J40</f>
        <v>219642673</v>
      </c>
      <c r="K42" s="53">
        <f>K7+K27+K38+K40</f>
        <v>219642673</v>
      </c>
      <c r="L42" s="53">
        <f>L7+L27+L38+L40</f>
        <v>218155510</v>
      </c>
      <c r="M42" s="53">
        <f>M7+M27+M38+M40</f>
        <v>218155510</v>
      </c>
    </row>
    <row r="43" spans="1:13" ht="12.75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3">
        <f>J10+J33+J39+J41</f>
        <v>216713098</v>
      </c>
      <c r="K43" s="53">
        <f>K10+K33+K39+K41</f>
        <v>216713098</v>
      </c>
      <c r="L43" s="53">
        <f>L10+L33+L39+L41</f>
        <v>219079691</v>
      </c>
      <c r="M43" s="53">
        <f>M10+M33+M39+M41</f>
        <v>219079691</v>
      </c>
    </row>
    <row r="44" spans="1:13" ht="12.75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3">
        <f>J42-J43</f>
        <v>2929575</v>
      </c>
      <c r="K44" s="53">
        <f>K42-K43</f>
        <v>2929575</v>
      </c>
      <c r="L44" s="53">
        <f>L42-L43</f>
        <v>-924181</v>
      </c>
      <c r="M44" s="53">
        <f>M42-M43</f>
        <v>-924181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2929575</v>
      </c>
      <c r="K45" s="53">
        <f>IF(K42&gt;K43,K42-K43,0)</f>
        <v>2929575</v>
      </c>
      <c r="L45" s="53">
        <f>IF(L42&gt;L43,L42-L43,0)</f>
        <v>0</v>
      </c>
      <c r="M45" s="53">
        <f>IF(M42&gt;M43,M42-M43,0)</f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924181</v>
      </c>
      <c r="M46" s="53">
        <f>IF(M43&gt;M42,M43-M42,0)</f>
        <v>924181</v>
      </c>
    </row>
    <row r="47" spans="1:13" ht="12.75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528299</v>
      </c>
      <c r="K47" s="7">
        <v>528299</v>
      </c>
      <c r="L47" s="7"/>
      <c r="M47" s="7"/>
    </row>
    <row r="48" spans="1:13" ht="12.75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3">
        <f>J44-J47</f>
        <v>2401276</v>
      </c>
      <c r="K48" s="53">
        <f>K44-K47</f>
        <v>2401276</v>
      </c>
      <c r="L48" s="53">
        <f>L44-L47</f>
        <v>-924181</v>
      </c>
      <c r="M48" s="53">
        <f>M44-M47</f>
        <v>-924181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2401276</v>
      </c>
      <c r="K49" s="53">
        <f>IF(K48&gt;0,K48,0)</f>
        <v>2401276</v>
      </c>
      <c r="L49" s="53">
        <f>IF(L48&gt;0,L48,0)</f>
        <v>0</v>
      </c>
      <c r="M49" s="53">
        <f>IF(M48&gt;0,M48,0)</f>
        <v>0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924181</v>
      </c>
      <c r="M50" s="61">
        <f>IF(M48&lt;0,-M48,0)</f>
        <v>924181</v>
      </c>
    </row>
    <row r="51" spans="1:13" ht="12.75" customHeight="1">
      <c r="A51" s="209" t="s">
        <v>312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>
        <v>3121308</v>
      </c>
      <c r="K53" s="7">
        <v>3121308</v>
      </c>
      <c r="L53" s="7">
        <v>622167</v>
      </c>
      <c r="M53" s="7">
        <v>622167</v>
      </c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>
        <v>-720032</v>
      </c>
      <c r="K54" s="8">
        <v>-720032</v>
      </c>
      <c r="L54" s="8">
        <v>-1546348</v>
      </c>
      <c r="M54" s="8">
        <v>-1546348</v>
      </c>
    </row>
    <row r="55" spans="1:13" ht="12.75" customHeight="1">
      <c r="A55" s="209" t="s">
        <v>189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31"/>
      <c r="I56" s="9">
        <v>157</v>
      </c>
      <c r="J56" s="6">
        <v>2401276</v>
      </c>
      <c r="K56" s="6">
        <v>2401276</v>
      </c>
      <c r="L56" s="6">
        <v>-924181</v>
      </c>
      <c r="M56" s="6">
        <v>-924181</v>
      </c>
    </row>
    <row r="57" spans="1:13" ht="12.75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53"/>
      <c r="M58" s="53"/>
    </row>
    <row r="59" spans="1:13" ht="12.75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126"/>
      <c r="K59" s="7"/>
      <c r="L59" s="53"/>
      <c r="M59" s="53"/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1">
        <f>J56+J66</f>
        <v>2401276</v>
      </c>
      <c r="K67" s="61">
        <f>K56+K66</f>
        <v>2401276</v>
      </c>
      <c r="L67" s="61">
        <f>L56+L66</f>
        <v>-924181</v>
      </c>
      <c r="M67" s="61">
        <f>M56+M66</f>
        <v>-924181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>
        <v>3121308</v>
      </c>
      <c r="K70" s="7">
        <v>3121308</v>
      </c>
      <c r="L70" s="7">
        <v>622167</v>
      </c>
      <c r="M70" s="7">
        <v>622167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-720032</v>
      </c>
      <c r="K71" s="8">
        <v>-720032</v>
      </c>
      <c r="L71" s="8">
        <v>-1546348</v>
      </c>
      <c r="M71" s="8">
        <v>-1546348</v>
      </c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L53:M54 J47:M47 K58:L65 K56:L56 K57:M57 J56:J67 J53:J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12:M12 K10 K34:L41 J48:M50 K27:M27 K22 K33:M33 L23:L26 M24:M26 M29 M35 M38:M39 J7:J10 L7:M10 K7 K28 K13:K16 L28:L32 L16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37" sqref="K37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361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353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283</v>
      </c>
      <c r="K5" s="69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1"/>
      <c r="J6" s="261"/>
      <c r="K6" s="262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2930429</v>
      </c>
      <c r="K7" s="7">
        <v>-924181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7155064</v>
      </c>
      <c r="K8" s="7">
        <v>8186816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0</v>
      </c>
      <c r="K9" s="7"/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v>1844333</v>
      </c>
      <c r="K10" s="7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18844570</v>
      </c>
      <c r="K11" s="7">
        <v>17735709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1664307</v>
      </c>
      <c r="K12" s="7"/>
    </row>
    <row r="13" spans="1:11" ht="12.75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64">
        <f>SUM(J7:J12)</f>
        <v>32438703</v>
      </c>
      <c r="K13" s="53">
        <f>SUM(K7:K12)</f>
        <v>24998344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17960856</v>
      </c>
      <c r="K14" s="7">
        <v>8005966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0</v>
      </c>
      <c r="K15" s="7">
        <v>5773480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5301130</v>
      </c>
      <c r="K17" s="7">
        <v>760654</v>
      </c>
    </row>
    <row r="18" spans="1:11" ht="12.75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64">
        <f>SUM(J14:J17)</f>
        <v>23261986</v>
      </c>
      <c r="K18" s="53">
        <f>SUM(K14:K17)</f>
        <v>14540100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IF(J13&gt;J18,J13-J18,0)</f>
        <v>9176717</v>
      </c>
      <c r="K19" s="53">
        <f>IF(K13&gt;K18,K13-K18,0)</f>
        <v>10458244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9" t="s">
        <v>159</v>
      </c>
      <c r="B21" s="210"/>
      <c r="C21" s="210"/>
      <c r="D21" s="210"/>
      <c r="E21" s="210"/>
      <c r="F21" s="210"/>
      <c r="G21" s="210"/>
      <c r="H21" s="210"/>
      <c r="I21" s="261"/>
      <c r="J21" s="261"/>
      <c r="K21" s="262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1121890</v>
      </c>
      <c r="K24" s="7">
        <v>1043805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>
        <v>16964858</v>
      </c>
      <c r="K26" s="7">
        <v>2074225</v>
      </c>
    </row>
    <row r="27" spans="1:11" ht="12.75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64">
        <f>SUM(J22:J26)</f>
        <v>18086748</v>
      </c>
      <c r="K27" s="53">
        <f>SUM(K22:K26)</f>
        <v>3118030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8897958</v>
      </c>
      <c r="K28" s="132">
        <v>2596797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64">
        <f>SUM(J28:J30)</f>
        <v>8897958</v>
      </c>
      <c r="K31" s="64">
        <f>SUM(K28:K30)</f>
        <v>2596797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IF(J27&gt;J31,J27-J31,0)</f>
        <v>9188790</v>
      </c>
      <c r="K32" s="53">
        <f>IF(K27&gt;K31,K27-K31,0)</f>
        <v>521233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9" t="s">
        <v>160</v>
      </c>
      <c r="B34" s="210"/>
      <c r="C34" s="210"/>
      <c r="D34" s="210"/>
      <c r="E34" s="210"/>
      <c r="F34" s="210"/>
      <c r="G34" s="210"/>
      <c r="H34" s="210"/>
      <c r="I34" s="261"/>
      <c r="J34" s="261"/>
      <c r="K34" s="262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>
        <v>10696577</v>
      </c>
      <c r="K39" s="130">
        <v>1933390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>
        <v>7770000</v>
      </c>
      <c r="K40" s="130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64">
        <f>SUM(J39:J43)</f>
        <v>18466577</v>
      </c>
      <c r="K44" s="53">
        <f>SUM(K39:K43)</f>
        <v>1933390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IF(J44&gt;J38,J44-J38,0)</f>
        <v>18466577</v>
      </c>
      <c r="K46" s="53">
        <f>IF(K44&gt;K38,K44-K38,0)</f>
        <v>1933390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9046087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101070</v>
      </c>
      <c r="K48" s="64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11978038</v>
      </c>
      <c r="K49" s="5">
        <v>11978038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>
        <v>9046087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101070</v>
      </c>
      <c r="K51" s="7">
        <v>0</v>
      </c>
    </row>
    <row r="52" spans="1:11" ht="12.75">
      <c r="A52" s="199" t="s">
        <v>177</v>
      </c>
      <c r="B52" s="200"/>
      <c r="C52" s="200"/>
      <c r="D52" s="200"/>
      <c r="E52" s="200"/>
      <c r="F52" s="200"/>
      <c r="G52" s="200"/>
      <c r="H52" s="200"/>
      <c r="I52" s="4">
        <v>44</v>
      </c>
      <c r="J52" s="65">
        <v>11876968</v>
      </c>
      <c r="K52" s="61">
        <v>21024125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31:K33 J38:K38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6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2">
        <v>2</v>
      </c>
      <c r="J5" s="73" t="s">
        <v>283</v>
      </c>
      <c r="K5" s="73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1"/>
      <c r="J6" s="261"/>
      <c r="K6" s="262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0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9" t="s">
        <v>159</v>
      </c>
      <c r="B22" s="210"/>
      <c r="C22" s="210"/>
      <c r="D22" s="210"/>
      <c r="E22" s="210"/>
      <c r="F22" s="210"/>
      <c r="G22" s="210"/>
      <c r="H22" s="210"/>
      <c r="I22" s="261"/>
      <c r="J22" s="261"/>
      <c r="K22" s="262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9" t="s">
        <v>160</v>
      </c>
      <c r="B35" s="210"/>
      <c r="C35" s="210"/>
      <c r="D35" s="210"/>
      <c r="E35" s="210"/>
      <c r="F35" s="210"/>
      <c r="G35" s="210"/>
      <c r="H35" s="210"/>
      <c r="I35" s="261">
        <v>0</v>
      </c>
      <c r="J35" s="261"/>
      <c r="K35" s="262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B6">
      <selection activeCell="J21" sqref="J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</row>
    <row r="2" spans="1:12" ht="15.75">
      <c r="A2" s="42"/>
      <c r="B2" s="74"/>
      <c r="C2" s="279" t="s">
        <v>282</v>
      </c>
      <c r="D2" s="279"/>
      <c r="E2" s="77">
        <v>41275</v>
      </c>
      <c r="F2" s="43" t="s">
        <v>250</v>
      </c>
      <c r="G2" s="280">
        <v>41364</v>
      </c>
      <c r="H2" s="281"/>
      <c r="I2" s="74"/>
      <c r="J2" s="74"/>
      <c r="K2" s="74"/>
      <c r="L2" s="78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81" t="s">
        <v>305</v>
      </c>
      <c r="J3" s="82" t="s">
        <v>150</v>
      </c>
      <c r="K3" s="82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79335595</v>
      </c>
      <c r="K5" s="45">
        <v>79335595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29943976</v>
      </c>
      <c r="K7" s="46">
        <v>29943976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254762003</v>
      </c>
      <c r="K8" s="46">
        <v>298064317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41854948</v>
      </c>
      <c r="K9" s="46">
        <v>-924180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133092693</v>
      </c>
      <c r="K10" s="46">
        <v>133013318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9">
        <f>SUM(J5:J13)</f>
        <v>538989215</v>
      </c>
      <c r="K14" s="79">
        <f>SUM(K5:K13)</f>
        <v>539433026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7">
        <v>18</v>
      </c>
      <c r="J23" s="45">
        <v>477053516</v>
      </c>
      <c r="K23" s="45">
        <v>479081403</v>
      </c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8">
        <v>19</v>
      </c>
      <c r="J24" s="80">
        <v>61935699</v>
      </c>
      <c r="K24" s="80">
        <v>60351623</v>
      </c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  <row r="28" ht="12.75">
      <c r="J28" s="1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2013-04-24T11:36:59Z</cp:lastPrinted>
  <dcterms:created xsi:type="dcterms:W3CDTF">2008-10-17T11:51:54Z</dcterms:created>
  <dcterms:modified xsi:type="dcterms:W3CDTF">2013-04-26T12:11:42Z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