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260" windowHeight="29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'PK'!$A$1:$K$41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<sst xmlns="http://schemas.openxmlformats.org/spreadsheetml/2006/main" count="395" uniqueCount="344">
  <si>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</si>
  <si>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</si>
  <si>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</si>
  <si>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</si>
  <si>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</si>
  <si>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</si>
  <si>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</si>
  <si>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</si>
  <si>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</si>
  <si>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</si>
  <si>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</si>
  <si>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</si>
  <si>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</si>
  <si>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</si>
  <si>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</si>
  <si>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</si>
  <si>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</si>
  <si>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</si>
  <si>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</si>
  <si>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</si>
  <si>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</si>
  <si>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</si>
  <si>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</si>
  <si>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</si>
  <si>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</si>
  <si>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</si>
  <si>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</si>
  <si>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</si>
  <si>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</si>
  <si>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</si>
  <si>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</si>
  <si>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</si>
  <si>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</si>
  <si>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</si>
  <si>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</si>
  <si>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</si>
  <si>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</si>
  <si>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</si>
  <si>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</si>
  <si>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</si>
  <si>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</si>
  <si>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</si>
  <si>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</si>
  <si>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</si>
  <si>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</si>
  <si>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</si>
  <si>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</si>
  <si>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</si>
  <si>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</si>
  <si>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</si>
  <si>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</si>
  <si>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</si>
  <si>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</si>
  <si>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</si>
  <si>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</si>
  <si>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</si>
  <si>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</si>
  <si>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</si>
  <si>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</si>
  <si>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</si>
  <si>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</si>
  <si>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</si>
  <si>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</si>
  <si>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</si>
  <si>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</si>
  <si>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</si>
  <si>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</si>
  <si>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</si>
  <si>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</si>
  <si>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</si>
  <si>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</si>
  <si>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</si>
  <si>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</si>
  <si>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</si>
  <si>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</si>
  <si>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</si>
  <si>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</si>
  <si>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</si>
  <si>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</si>
  <si>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</si>
  <si>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</si>
  <si>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</si>
  <si>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</si>
  <si>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</si>
  <si>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</si>
  <si>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</si>
  <si>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</si>
  <si>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</si>
  <si>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</si>
  <si>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</si>
  <si>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</si>
  <si>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</si>
  <si>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</si>
  <si>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</si>
  <si>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</si>
  <si>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</si>
  <si>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</si>
  <si>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</si>
  <si>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</si>
  <si>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</si>
  <si>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</si>
  <si>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</si>
  <si>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</si>
  <si>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</si>
  <si>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</si>
  <si>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</si>
  <si>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</si>
  <si>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</si>
  <si>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</si>
  <si>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</si>
  <si>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</si>
  <si>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</si>
  <si>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</si>
  <si>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</si>
  <si>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</si>
  <si>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</si>
  <si>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</si>
  <si>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</si>
  <si>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</si>
  <si>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</si>
  <si>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</si>
  <si>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</si>
  <si>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</si>
  <si>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</si>
  <si>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</si>
  <si>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</si>
  <si>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</si>
  <si>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</si>
  <si>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</si>
  <si>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</si>
  <si>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</si>
  <si>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</si>
  <si>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</si>
  <si>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</si>
  <si>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</si>
  <si>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</si>
  <si>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</si>
  <si>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</si>
  <si>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</si>
  <si>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</si>
  <si>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</si>
  <si>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</si>
  <si>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</si>
  <si>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</si>
  <si>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</si>
  <si>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</si>
  <si>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</si>
  <si>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</si>
  <si>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</si>
  <si>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</si>
  <si>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</si>
  <si>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</si>
  <si>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</si>
  <si>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</si>
  <si>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</si>
  <si>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</si>
  <si>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</si>
  <si>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</si>
  <si>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</si>
  <si>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</si>
  <si>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</si>
  <si>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</si>
  <si>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</si>
  <si>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</si>
  <si>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</si>
  <si>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</si>
  <si>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</si>
  <si>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</si>
  <si>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</si>
  <si>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</si>
  <si>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</si>
  <si>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</si>
  <si>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</si>
  <si>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</si>
  <si>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</si>
  <si>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</si>
  <si>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</si>
  <si>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</si>
  <si>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</si>
  <si>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</si>
  <si>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</si>
  <si>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</si>
  <si>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</si>
  <si>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</si>
  <si>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</si>
  <si>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</si>
  <si>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</si>
  <si>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</si>
  <si>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</si>
  <si>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</si>
  <si>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</si>
  <si>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</si>
  <si>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</si>
  <si>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</si>
  <si>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</si>
  <si>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</si>
  <si>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</si>
  <si>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</si>
  <si>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</si>
  <si>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</si>
  <si>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</si>
  <si>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</si>
  <si>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</si>
  <si>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</si>
  <si>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</si>
  <si>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</si>
  <si>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</si>
  <si>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</si>
  <si>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</si>
  <si>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</si>
  <si>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</si>
  <si>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</si>
  <si>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</si>
  <si>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</si>
  <si>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</si>
  <si>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</si>
  <si>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</si>
  <si>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</si>
  <si>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</si>
  <si>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</si>
  <si>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</si>
  <si>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</si>
  <si>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</si>
  <si>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</si>
  <si>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</si>
  <si>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</si>
  <si>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</si>
  <si>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</si>
  <si>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</si>
  <si>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</si>
  <si>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</si>
  <si>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</si>
  <si>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</si>
  <si>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</si>
  <si>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</si>
  <si>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</si>
  <si>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</si>
  <si>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</si>
  <si>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</si>
  <si>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</si>
  <si>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</si>
  <si>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</si>
  <si>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</si>
  <si>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</si>
  <si>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</si>
  <si>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</si>
  <si>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</si>
  <si>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</si>
  <si>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</si>
  <si>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</si>
  <si>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</si>
  <si>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</si>
  <si>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</si>
  <si>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</si>
  <si>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</si>
  <si>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</si>
  <si>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</si>
  <si>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</si>
  <si>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</si>
  <si>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</si>
  <si>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</si>
  <si>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</si>
  <si>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</si>
  <si>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</si>
  <si>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</si>
  <si>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</si>
  <si>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</si>
  <si>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</si>
  <si>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</si>
  <si>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</si>
  <si>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</si>
  <si>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</si>
  <si>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</si>
  <si>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</si>
  <si>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</si>
  <si>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</si>
  <si>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</si>
  <si>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</si>
  <si>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</si>
  <si>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</si>
  <si>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</si>
  <si>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</si>
  <si>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</si>
  <si>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</si>
  <si>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</si>
  <si>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</si>
  <si>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</si>
  <si>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</si>
  <si>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</si>
  <si>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</si>
  <si>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</si>
  <si>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</si>
  <si>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</si>
  <si>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</si>
  <si>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</si>
  <si>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</si>
  <si>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</si>
  <si>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</si>
  <si>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</si>
  <si>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</si>
  <si>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</si>
  <si>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</si>
  <si>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</si>
  <si>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</si>
  <si>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</si>
  <si>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</si>
  <si>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</si>
  <si>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</si>
  <si>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</si>
  <si>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</si>
  <si>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</si>
  <si>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</si>
  <si>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</si>
  <si>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</si>
  <si>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</si>
  <si>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</si>
  <si>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</si>
  <si>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</si>
  <si>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</si>
  <si>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</si>
  <si>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</si>
  <si>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</si>
  <si>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</si>
  <si>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</si>
  <si>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</si>
  <si>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</si>
  <si>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</si>
  <si>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</si>
  <si>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</si>
  <si>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</si>
  <si>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</si>
  <si>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040 375 521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</si>
  <si>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</si>
  <si>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</si>
  <si>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</si>
  <si>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</si>
  <si>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1061</t>
  </si>
  <si>
    <t>ne</t>
  </si>
  <si>
    <t>stanje na dan 31.03.2012.</t>
  </si>
  <si>
    <t>u razdoblju 01.01.2012. do 31.03.2012.</t>
  </si>
  <si>
    <t>mlinovi@cak-mlinovi.hr</t>
  </si>
  <si>
    <t>Košir Marina</t>
  </si>
  <si>
    <t>040 375 522</t>
  </si>
  <si>
    <t>marina.kosir@cak-mlinovi.hr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</si>
</sst>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1" fillId="0" borderId="10" xfId="56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0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3" applyFont="1" applyBorder="1" applyAlignment="1" applyProtection="1">
      <alignment horizontal="center" vertical="top"/>
      <protection hidden="1"/>
    </xf>
    <xf numFmtId="0" fontId="3" fillId="0" borderId="31" xfId="53" applyFont="1" applyBorder="1" applyAlignment="1">
      <alignment horizontal="center"/>
      <protection/>
    </xf>
    <xf numFmtId="0" fontId="3" fillId="0" borderId="32" xfId="53" applyFont="1" applyBorder="1" applyAlignment="1">
      <alignment/>
      <protection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3" fillId="0" borderId="29" xfId="53" applyFont="1" applyFill="1" applyBorder="1" applyAlignment="1">
      <alignment horizontal="left" vertical="center"/>
      <protection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7" xfId="53" applyFont="1" applyBorder="1" applyAlignment="1" applyProtection="1">
      <alignment horizontal="center"/>
      <protection hidden="1"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13" fillId="0" borderId="27" xfId="35" applyFont="1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6" xfId="52"/>
    <cellStyle name="Normal_TFI-POD" xfId="53"/>
    <cellStyle name="Obično 2" xfId="54"/>
    <cellStyle name="Obično 3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Stil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cak-mlinovi.hr" TargetMode="External" /><Relationship Id="rId2" Type="http://schemas.openxmlformats.org/officeDocument/2006/relationships/hyperlink" Target="mailto:marina.kosir@cak-mlinovi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51" sqref="C5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7" t="s">
        <v>248</v>
      </c>
      <c r="B1" s="138"/>
      <c r="C1" s="13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1" t="s">
        <v>249</v>
      </c>
      <c r="B2" s="192"/>
      <c r="C2" s="192"/>
      <c r="D2" s="193"/>
      <c r="E2" s="119">
        <v>40909</v>
      </c>
      <c r="F2" s="12"/>
      <c r="G2" s="13" t="s">
        <v>250</v>
      </c>
      <c r="H2" s="119">
        <v>40999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4" t="s">
        <v>317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7" t="s">
        <v>251</v>
      </c>
      <c r="B6" s="158"/>
      <c r="C6" s="148" t="s">
        <v>323</v>
      </c>
      <c r="D6" s="149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7" t="s">
        <v>252</v>
      </c>
      <c r="B8" s="198"/>
      <c r="C8" s="148" t="s">
        <v>324</v>
      </c>
      <c r="D8" s="149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0" t="s">
        <v>253</v>
      </c>
      <c r="B10" s="189"/>
      <c r="C10" s="148" t="s">
        <v>325</v>
      </c>
      <c r="D10" s="14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7" t="s">
        <v>254</v>
      </c>
      <c r="B12" s="158"/>
      <c r="C12" s="142" t="s">
        <v>326</v>
      </c>
      <c r="D12" s="184"/>
      <c r="E12" s="184"/>
      <c r="F12" s="184"/>
      <c r="G12" s="184"/>
      <c r="H12" s="184"/>
      <c r="I12" s="15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7" t="s">
        <v>255</v>
      </c>
      <c r="B14" s="158"/>
      <c r="C14" s="185">
        <v>40000</v>
      </c>
      <c r="D14" s="186"/>
      <c r="E14" s="16"/>
      <c r="F14" s="142" t="s">
        <v>327</v>
      </c>
      <c r="G14" s="187"/>
      <c r="H14" s="187"/>
      <c r="I14" s="18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7" t="s">
        <v>256</v>
      </c>
      <c r="B16" s="158"/>
      <c r="C16" s="142" t="s">
        <v>328</v>
      </c>
      <c r="D16" s="143"/>
      <c r="E16" s="143"/>
      <c r="F16" s="143"/>
      <c r="G16" s="143"/>
      <c r="H16" s="143"/>
      <c r="I16" s="144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7" t="s">
        <v>257</v>
      </c>
      <c r="B18" s="158"/>
      <c r="C18" s="183" t="s">
        <v>340</v>
      </c>
      <c r="D18" s="180"/>
      <c r="E18" s="180"/>
      <c r="F18" s="180"/>
      <c r="G18" s="180"/>
      <c r="H18" s="180"/>
      <c r="I18" s="18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7" t="s">
        <v>258</v>
      </c>
      <c r="B20" s="158"/>
      <c r="C20" s="179" t="s">
        <v>329</v>
      </c>
      <c r="D20" s="180"/>
      <c r="E20" s="180"/>
      <c r="F20" s="180"/>
      <c r="G20" s="180"/>
      <c r="H20" s="180"/>
      <c r="I20" s="18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7" t="s">
        <v>259</v>
      </c>
      <c r="B22" s="158"/>
      <c r="C22" s="120">
        <v>60</v>
      </c>
      <c r="D22" s="142" t="s">
        <v>327</v>
      </c>
      <c r="E22" s="167"/>
      <c r="F22" s="168"/>
      <c r="G22" s="157"/>
      <c r="H22" s="182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7" t="s">
        <v>260</v>
      </c>
      <c r="B24" s="158"/>
      <c r="C24" s="120">
        <v>20</v>
      </c>
      <c r="D24" s="142" t="s">
        <v>330</v>
      </c>
      <c r="E24" s="167"/>
      <c r="F24" s="167"/>
      <c r="G24" s="168"/>
      <c r="H24" s="51" t="s">
        <v>261</v>
      </c>
      <c r="I24" s="130">
        <v>220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126"/>
      <c r="J25" s="10"/>
      <c r="K25" s="10"/>
      <c r="L25" s="10"/>
    </row>
    <row r="26" spans="1:12" ht="12.75">
      <c r="A26" s="157" t="s">
        <v>262</v>
      </c>
      <c r="B26" s="158"/>
      <c r="C26" s="121" t="s">
        <v>337</v>
      </c>
      <c r="D26" s="25"/>
      <c r="E26" s="33"/>
      <c r="F26" s="24"/>
      <c r="G26" s="178" t="s">
        <v>263</v>
      </c>
      <c r="H26" s="158"/>
      <c r="I26" s="122" t="s">
        <v>336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42"/>
      <c r="B30" s="143"/>
      <c r="C30" s="143"/>
      <c r="D30" s="144"/>
      <c r="E30" s="142"/>
      <c r="F30" s="143"/>
      <c r="G30" s="144"/>
      <c r="H30" s="148"/>
      <c r="I30" s="149"/>
      <c r="J30" s="10"/>
      <c r="K30" s="10"/>
      <c r="L30" s="10"/>
    </row>
    <row r="31" spans="1:12" ht="12.75">
      <c r="A31" s="94"/>
      <c r="B31" s="22"/>
      <c r="C31" s="21"/>
      <c r="D31" s="169"/>
      <c r="E31" s="169"/>
      <c r="F31" s="169"/>
      <c r="G31" s="170"/>
      <c r="H31" s="16"/>
      <c r="I31" s="100"/>
      <c r="J31" s="10"/>
      <c r="K31" s="10"/>
      <c r="L31" s="10"/>
    </row>
    <row r="32" spans="1:12" ht="12.75">
      <c r="A32" s="142"/>
      <c r="B32" s="167"/>
      <c r="C32" s="167"/>
      <c r="D32" s="168"/>
      <c r="E32" s="142"/>
      <c r="F32" s="143"/>
      <c r="G32" s="144"/>
      <c r="H32" s="148"/>
      <c r="I32" s="149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2"/>
      <c r="B34" s="167"/>
      <c r="C34" s="167"/>
      <c r="D34" s="168"/>
      <c r="E34" s="142"/>
      <c r="F34" s="167"/>
      <c r="G34" s="168"/>
      <c r="H34" s="148"/>
      <c r="I34" s="149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42"/>
      <c r="B36" s="167"/>
      <c r="C36" s="167"/>
      <c r="D36" s="168"/>
      <c r="E36" s="142"/>
      <c r="F36" s="167"/>
      <c r="G36" s="168"/>
      <c r="H36" s="148"/>
      <c r="I36" s="149"/>
      <c r="J36" s="10"/>
      <c r="K36" s="10"/>
      <c r="L36" s="10"/>
    </row>
    <row r="37" spans="1:12" ht="12.75">
      <c r="A37" s="102"/>
      <c r="B37" s="30"/>
      <c r="C37" s="164"/>
      <c r="D37" s="165"/>
      <c r="E37" s="16"/>
      <c r="F37" s="164"/>
      <c r="G37" s="165"/>
      <c r="H37" s="16"/>
      <c r="I37" s="95"/>
      <c r="J37" s="10"/>
      <c r="K37" s="10"/>
      <c r="L37" s="10"/>
    </row>
    <row r="38" spans="1:12" ht="12.75">
      <c r="A38" s="142"/>
      <c r="B38" s="167"/>
      <c r="C38" s="167"/>
      <c r="D38" s="168"/>
      <c r="E38" s="142"/>
      <c r="F38" s="167"/>
      <c r="G38" s="168"/>
      <c r="H38" s="148"/>
      <c r="I38" s="149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2"/>
      <c r="B40" s="167"/>
      <c r="C40" s="167"/>
      <c r="D40" s="168"/>
      <c r="E40" s="142"/>
      <c r="F40" s="167"/>
      <c r="G40" s="168"/>
      <c r="H40" s="148"/>
      <c r="I40" s="14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40" t="s">
        <v>267</v>
      </c>
      <c r="B44" s="141"/>
      <c r="C44" s="148"/>
      <c r="D44" s="149"/>
      <c r="E44" s="26"/>
      <c r="F44" s="142"/>
      <c r="G44" s="162"/>
      <c r="H44" s="162"/>
      <c r="I44" s="163"/>
      <c r="J44" s="10"/>
      <c r="K44" s="10"/>
      <c r="L44" s="10"/>
    </row>
    <row r="45" spans="1:12" ht="12.75">
      <c r="A45" s="102"/>
      <c r="B45" s="30"/>
      <c r="C45" s="164"/>
      <c r="D45" s="165"/>
      <c r="E45" s="16"/>
      <c r="F45" s="164"/>
      <c r="G45" s="166"/>
      <c r="H45" s="35"/>
      <c r="I45" s="106"/>
      <c r="J45" s="10"/>
      <c r="K45" s="10"/>
      <c r="L45" s="10"/>
    </row>
    <row r="46" spans="1:12" ht="12.75">
      <c r="A46" s="140" t="s">
        <v>268</v>
      </c>
      <c r="B46" s="141"/>
      <c r="C46" s="142" t="s">
        <v>341</v>
      </c>
      <c r="D46" s="143"/>
      <c r="E46" s="143"/>
      <c r="F46" s="143"/>
      <c r="G46" s="143"/>
      <c r="H46" s="143"/>
      <c r="I46" s="144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0" t="s">
        <v>270</v>
      </c>
      <c r="B48" s="141"/>
      <c r="C48" s="145" t="s">
        <v>342</v>
      </c>
      <c r="D48" s="146"/>
      <c r="E48" s="147"/>
      <c r="F48" s="16"/>
      <c r="G48" s="51" t="s">
        <v>271</v>
      </c>
      <c r="H48" s="145" t="s">
        <v>331</v>
      </c>
      <c r="I48" s="14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0" t="s">
        <v>257</v>
      </c>
      <c r="B50" s="141"/>
      <c r="C50" s="301" t="s">
        <v>343</v>
      </c>
      <c r="D50" s="155"/>
      <c r="E50" s="155"/>
      <c r="F50" s="155"/>
      <c r="G50" s="155"/>
      <c r="H50" s="155"/>
      <c r="I50" s="15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7" t="s">
        <v>272</v>
      </c>
      <c r="B52" s="158"/>
      <c r="C52" s="145" t="s">
        <v>332</v>
      </c>
      <c r="D52" s="146"/>
      <c r="E52" s="146"/>
      <c r="F52" s="146"/>
      <c r="G52" s="146"/>
      <c r="H52" s="146"/>
      <c r="I52" s="159"/>
      <c r="J52" s="10"/>
      <c r="K52" s="10"/>
      <c r="L52" s="10"/>
    </row>
    <row r="53" spans="1:12" ht="12.75">
      <c r="A53" s="107"/>
      <c r="B53" s="20"/>
      <c r="C53" s="139" t="s">
        <v>273</v>
      </c>
      <c r="D53" s="139"/>
      <c r="E53" s="139"/>
      <c r="F53" s="139"/>
      <c r="G53" s="139"/>
      <c r="H53" s="139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60" t="s">
        <v>274</v>
      </c>
      <c r="C55" s="161"/>
      <c r="D55" s="161"/>
      <c r="E55" s="161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34" t="s">
        <v>306</v>
      </c>
      <c r="C56" s="135"/>
      <c r="D56" s="135"/>
      <c r="E56" s="135"/>
      <c r="F56" s="135"/>
      <c r="G56" s="135"/>
      <c r="H56" s="135"/>
      <c r="I56" s="136"/>
      <c r="J56" s="10"/>
      <c r="K56" s="10"/>
      <c r="L56" s="10"/>
    </row>
    <row r="57" spans="1:12" ht="12.75">
      <c r="A57" s="107"/>
      <c r="B57" s="134" t="s">
        <v>307</v>
      </c>
      <c r="C57" s="135"/>
      <c r="D57" s="135"/>
      <c r="E57" s="135"/>
      <c r="F57" s="135"/>
      <c r="G57" s="135"/>
      <c r="H57" s="135"/>
      <c r="I57" s="109"/>
      <c r="J57" s="10"/>
      <c r="K57" s="10"/>
      <c r="L57" s="10"/>
    </row>
    <row r="58" spans="1:12" ht="12.75">
      <c r="A58" s="107"/>
      <c r="B58" s="134" t="s">
        <v>308</v>
      </c>
      <c r="C58" s="135"/>
      <c r="D58" s="135"/>
      <c r="E58" s="135"/>
      <c r="F58" s="135"/>
      <c r="G58" s="135"/>
      <c r="H58" s="135"/>
      <c r="I58" s="136"/>
      <c r="J58" s="10"/>
      <c r="K58" s="10"/>
      <c r="L58" s="10"/>
    </row>
    <row r="59" spans="1:12" ht="12.75">
      <c r="A59" s="107"/>
      <c r="B59" s="134" t="s">
        <v>309</v>
      </c>
      <c r="C59" s="135"/>
      <c r="D59" s="135"/>
      <c r="E59" s="135"/>
      <c r="F59" s="135"/>
      <c r="G59" s="135"/>
      <c r="H59" s="135"/>
      <c r="I59" s="136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0" t="s">
        <v>277</v>
      </c>
      <c r="H62" s="151"/>
      <c r="I62" s="152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53"/>
      <c r="H63" s="154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cak-mlinovi.hr"/>
    <hyperlink ref="C50" r:id="rId2" display="marina.kosir@cak-mlinovi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64" sqref="K64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2.8515625" style="52" customWidth="1"/>
    <col min="12" max="16384" width="9.140625" style="52" customWidth="1"/>
  </cols>
  <sheetData>
    <row r="1" spans="1:11" ht="12.75" customHeight="1">
      <c r="A1" s="199" t="s">
        <v>153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00" t="s">
        <v>338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>
      <c r="A3" s="201" t="s">
        <v>333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22.5">
      <c r="A4" s="204" t="s">
        <v>59</v>
      </c>
      <c r="B4" s="205"/>
      <c r="C4" s="205"/>
      <c r="D4" s="205"/>
      <c r="E4" s="205"/>
      <c r="F4" s="205"/>
      <c r="G4" s="205"/>
      <c r="H4" s="206"/>
      <c r="I4" s="58" t="s">
        <v>278</v>
      </c>
      <c r="J4" s="59" t="s">
        <v>319</v>
      </c>
      <c r="K4" s="60" t="s">
        <v>320</v>
      </c>
    </row>
    <row r="5" spans="1:11" ht="12.75">
      <c r="A5" s="207">
        <v>1</v>
      </c>
      <c r="B5" s="207"/>
      <c r="C5" s="207"/>
      <c r="D5" s="207"/>
      <c r="E5" s="207"/>
      <c r="F5" s="207"/>
      <c r="G5" s="207"/>
      <c r="H5" s="207"/>
      <c r="I5" s="57">
        <v>2</v>
      </c>
      <c r="J5" s="56">
        <v>3</v>
      </c>
      <c r="K5" s="56">
        <v>4</v>
      </c>
    </row>
    <row r="6" spans="1:11" ht="12.7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2.75">
      <c r="A7" s="211" t="s">
        <v>60</v>
      </c>
      <c r="B7" s="212"/>
      <c r="C7" s="212"/>
      <c r="D7" s="212"/>
      <c r="E7" s="212"/>
      <c r="F7" s="212"/>
      <c r="G7" s="212"/>
      <c r="H7" s="213"/>
      <c r="I7" s="3">
        <v>1</v>
      </c>
      <c r="J7" s="6"/>
      <c r="K7" s="6"/>
    </row>
    <row r="8" spans="1:11" ht="12.75">
      <c r="A8" s="214" t="s">
        <v>13</v>
      </c>
      <c r="B8" s="215"/>
      <c r="C8" s="215"/>
      <c r="D8" s="215"/>
      <c r="E8" s="215"/>
      <c r="F8" s="215"/>
      <c r="G8" s="215"/>
      <c r="H8" s="216"/>
      <c r="I8" s="1">
        <v>2</v>
      </c>
      <c r="J8" s="53">
        <f>J9+J16+J26+J35+J39</f>
        <v>196910333</v>
      </c>
      <c r="K8" s="53">
        <f>K9+K16+K26+K35+K39</f>
        <v>195530168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/>
      <c r="K10" s="7"/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/>
      <c r="K11" s="7"/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/>
      <c r="K12" s="7"/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/>
      <c r="K13" s="7"/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/>
      <c r="K14" s="7"/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/>
      <c r="K15" s="7"/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53">
        <f>SUM(J17:J25)</f>
        <v>136661085</v>
      </c>
      <c r="K16" s="53">
        <f>SUM(K17:K25)</f>
        <v>134961015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27363267</v>
      </c>
      <c r="K17" s="7">
        <v>27363267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50433464</v>
      </c>
      <c r="K18" s="7">
        <v>50576974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625730</v>
      </c>
      <c r="K19" s="7">
        <v>658203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2076075</v>
      </c>
      <c r="K20" s="7">
        <v>1890189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/>
      <c r="K21" s="7"/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/>
      <c r="K22" s="7"/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78871</v>
      </c>
      <c r="K23" s="7">
        <v>225545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/>
      <c r="K24" s="7"/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56083678</v>
      </c>
      <c r="K25" s="7">
        <v>54246837</v>
      </c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53">
        <f>SUM(J27:J34)</f>
        <v>59784113</v>
      </c>
      <c r="K26" s="53">
        <f>SUM(K27:K34)</f>
        <v>60104018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57583791</v>
      </c>
      <c r="K27" s="7">
        <v>57766191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/>
      <c r="K28" s="7">
        <v>137505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1588879</v>
      </c>
      <c r="K29" s="7">
        <v>1588879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/>
      <c r="K30" s="7"/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413580</v>
      </c>
      <c r="K31" s="7">
        <v>413580</v>
      </c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197863</v>
      </c>
      <c r="K32" s="7">
        <v>197863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/>
      <c r="K33" s="7"/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/>
      <c r="K34" s="7"/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/>
      <c r="K36" s="7"/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/>
      <c r="K37" s="7"/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/>
      <c r="K38" s="7"/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>
        <v>465135</v>
      </c>
      <c r="K39" s="7">
        <v>465135</v>
      </c>
    </row>
    <row r="40" spans="1:11" ht="12.75">
      <c r="A40" s="214" t="s">
        <v>240</v>
      </c>
      <c r="B40" s="215"/>
      <c r="C40" s="215"/>
      <c r="D40" s="215"/>
      <c r="E40" s="215"/>
      <c r="F40" s="215"/>
      <c r="G40" s="215"/>
      <c r="H40" s="216"/>
      <c r="I40" s="1">
        <v>34</v>
      </c>
      <c r="J40" s="53">
        <f>J41+J49+J56+J64</f>
        <v>142411131</v>
      </c>
      <c r="K40" s="53">
        <f>K41+K49+K56+K64</f>
        <v>140278472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3">
        <f>SUM(J42:J48)</f>
        <v>44907867</v>
      </c>
      <c r="K41" s="53">
        <f>SUM(K42:K48)</f>
        <v>27762105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41099816</v>
      </c>
      <c r="K42" s="7">
        <v>22337256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/>
      <c r="K43" s="7"/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>
        <v>3543072</v>
      </c>
      <c r="K44" s="7">
        <v>5184119</v>
      </c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>
        <v>264979</v>
      </c>
      <c r="K45" s="7">
        <v>240730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/>
      <c r="K46" s="7"/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/>
      <c r="K47" s="7"/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/>
      <c r="K48" s="7"/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3">
        <f>SUM(J50:J55)</f>
        <v>42097256</v>
      </c>
      <c r="K49" s="53">
        <f>SUM(K50:K55)</f>
        <v>43598277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v>11231745</v>
      </c>
      <c r="K50" s="7">
        <v>12729720</v>
      </c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29321324</v>
      </c>
      <c r="K51" s="7">
        <v>29826497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>
        <v>263039</v>
      </c>
      <c r="K52" s="7">
        <v>184829</v>
      </c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5788</v>
      </c>
      <c r="K53" s="7">
        <v>1320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186084</v>
      </c>
      <c r="K54" s="7">
        <v>145803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1089276</v>
      </c>
      <c r="K55" s="7">
        <v>710108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3">
        <f>SUM(J57:J63)</f>
        <v>55295446</v>
      </c>
      <c r="K56" s="53">
        <f>SUM(K57:K63)</f>
        <v>68857653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/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>
        <v>2031735</v>
      </c>
      <c r="K58" s="7">
        <v>2031735</v>
      </c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/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/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>
        <v>1549554</v>
      </c>
      <c r="K61" s="7">
        <v>1549554</v>
      </c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51663615</v>
      </c>
      <c r="K62" s="7">
        <v>65225822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>
        <v>50542</v>
      </c>
      <c r="K63" s="7">
        <v>50542</v>
      </c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110562</v>
      </c>
      <c r="K64" s="7">
        <v>60437</v>
      </c>
    </row>
    <row r="65" spans="1:11" ht="12.75">
      <c r="A65" s="214" t="s">
        <v>56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>
        <v>25093</v>
      </c>
      <c r="K65" s="7">
        <v>0</v>
      </c>
    </row>
    <row r="66" spans="1:11" ht="12.75">
      <c r="A66" s="214" t="s">
        <v>241</v>
      </c>
      <c r="B66" s="215"/>
      <c r="C66" s="215"/>
      <c r="D66" s="215"/>
      <c r="E66" s="215"/>
      <c r="F66" s="215"/>
      <c r="G66" s="215"/>
      <c r="H66" s="216"/>
      <c r="I66" s="1">
        <v>60</v>
      </c>
      <c r="J66" s="53">
        <f>J7+J8+J40+J65</f>
        <v>339346557</v>
      </c>
      <c r="K66" s="53">
        <f>K7+K8+K40+K65</f>
        <v>335808640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223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11" t="s">
        <v>191</v>
      </c>
      <c r="B69" s="212"/>
      <c r="C69" s="212"/>
      <c r="D69" s="212"/>
      <c r="E69" s="212"/>
      <c r="F69" s="212"/>
      <c r="G69" s="212"/>
      <c r="H69" s="213"/>
      <c r="I69" s="3">
        <v>62</v>
      </c>
      <c r="J69" s="54">
        <f>J70+J71+J72+J78+J79+J82+J85</f>
        <v>319771894</v>
      </c>
      <c r="K69" s="54">
        <f>K70+K71+K72+K78+K79+K82+K85</f>
        <v>317491363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42000000</v>
      </c>
      <c r="K70" s="7">
        <v>42000000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/>
      <c r="K71" s="7"/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3">
        <f>J73+J74-J75+J76+J77</f>
        <v>22086358</v>
      </c>
      <c r="K72" s="53">
        <f>K73+K74-K75+K76+K77</f>
        <v>22086358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3636985</v>
      </c>
      <c r="K73" s="7">
        <v>3636985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/>
      <c r="K74" s="7"/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/>
      <c r="K75" s="7"/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/>
      <c r="K76" s="7"/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18449373</v>
      </c>
      <c r="K77" s="7">
        <v>18449373</v>
      </c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>
        <v>71943735</v>
      </c>
      <c r="K78" s="7">
        <v>71943735</v>
      </c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53">
        <f>J80-J81</f>
        <v>155981816</v>
      </c>
      <c r="K79" s="53">
        <f>K80-K81</f>
        <v>175971801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155981816</v>
      </c>
      <c r="K80" s="7">
        <v>175971801</v>
      </c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/>
      <c r="K81" s="7"/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53">
        <f>J83-J84</f>
        <v>27759985</v>
      </c>
      <c r="K82" s="53">
        <f>K83-K84</f>
        <v>5489469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27759985</v>
      </c>
      <c r="K83" s="7">
        <v>5489469</v>
      </c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/>
      <c r="K84" s="7"/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/>
      <c r="K85" s="7"/>
    </row>
    <row r="86" spans="1:11" ht="12.75">
      <c r="A86" s="214" t="s">
        <v>19</v>
      </c>
      <c r="B86" s="215"/>
      <c r="C86" s="215"/>
      <c r="D86" s="215"/>
      <c r="E86" s="215"/>
      <c r="F86" s="215"/>
      <c r="G86" s="215"/>
      <c r="H86" s="216"/>
      <c r="I86" s="1">
        <v>79</v>
      </c>
      <c r="J86" s="53">
        <f>SUM(J87:J89)</f>
        <v>994031</v>
      </c>
      <c r="K86" s="53">
        <f>SUM(K87:K89)</f>
        <v>994031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/>
      <c r="K87" s="7"/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994031</v>
      </c>
      <c r="K89" s="7">
        <v>994031</v>
      </c>
    </row>
    <row r="90" spans="1:11" ht="12.75">
      <c r="A90" s="214" t="s">
        <v>20</v>
      </c>
      <c r="B90" s="215"/>
      <c r="C90" s="215"/>
      <c r="D90" s="215"/>
      <c r="E90" s="215"/>
      <c r="F90" s="215"/>
      <c r="G90" s="215"/>
      <c r="H90" s="216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/>
      <c r="K91" s="7"/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/>
      <c r="K92" s="7"/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/>
      <c r="K93" s="7"/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/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/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/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/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/>
      <c r="K98" s="7"/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/>
      <c r="K99" s="7"/>
    </row>
    <row r="100" spans="1:11" ht="12.75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53">
        <f>SUM(J101:J112)</f>
        <v>17800966</v>
      </c>
      <c r="K100" s="53">
        <f>SUM(K101:K112)</f>
        <v>16838818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918088</v>
      </c>
      <c r="K101" s="7">
        <v>767099</v>
      </c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/>
      <c r="K102" s="7"/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/>
      <c r="K103" s="7"/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32796</v>
      </c>
      <c r="K104" s="7">
        <v>92454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9374364</v>
      </c>
      <c r="K105" s="7">
        <v>8083816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/>
      <c r="K106" s="7"/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/>
      <c r="K107" s="7">
        <v>0</v>
      </c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3220517</v>
      </c>
      <c r="K108" s="7">
        <v>2840662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3949525</v>
      </c>
      <c r="K109" s="7">
        <v>4898249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>
        <v>179719</v>
      </c>
      <c r="K110" s="7">
        <v>19251</v>
      </c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/>
      <c r="K111" s="7"/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125957</v>
      </c>
      <c r="K112" s="7">
        <v>137287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>
        <v>779666</v>
      </c>
      <c r="K113" s="7">
        <v>484428</v>
      </c>
    </row>
    <row r="114" spans="1:11" ht="12.75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53">
        <f>J69+J86+J90+J100+J113</f>
        <v>339346557</v>
      </c>
      <c r="K114" s="53">
        <f>K69+K86+K90+K100+K113</f>
        <v>335808640</v>
      </c>
    </row>
    <row r="115" spans="1:11" ht="12.75">
      <c r="A115" s="236" t="s">
        <v>57</v>
      </c>
      <c r="B115" s="237"/>
      <c r="C115" s="237"/>
      <c r="D115" s="237"/>
      <c r="E115" s="237"/>
      <c r="F115" s="237"/>
      <c r="G115" s="237"/>
      <c r="H115" s="238"/>
      <c r="I115" s="2">
        <v>108</v>
      </c>
      <c r="J115" s="8"/>
      <c r="K115" s="8"/>
    </row>
    <row r="116" spans="1:11" ht="12.75">
      <c r="A116" s="223" t="s">
        <v>310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1"/>
    </row>
    <row r="117" spans="1:11" ht="12.75">
      <c r="A117" s="211" t="s">
        <v>186</v>
      </c>
      <c r="B117" s="212"/>
      <c r="C117" s="212"/>
      <c r="D117" s="212"/>
      <c r="E117" s="212"/>
      <c r="F117" s="212"/>
      <c r="G117" s="212"/>
      <c r="H117" s="212"/>
      <c r="I117" s="242"/>
      <c r="J117" s="242"/>
      <c r="K117" s="243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/>
      <c r="K118" s="7"/>
    </row>
    <row r="119" spans="1:11" ht="12.75">
      <c r="A119" s="229" t="s">
        <v>9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/>
      <c r="K119" s="8"/>
    </row>
    <row r="120" spans="1:11" ht="12.75">
      <c r="A120" s="232" t="s">
        <v>311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20" sqref="J20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9.140625" style="52" customWidth="1"/>
    <col min="10" max="10" width="11.57421875" style="52" customWidth="1"/>
    <col min="11" max="11" width="12.421875" style="52" customWidth="1"/>
    <col min="12" max="12" width="11.421875" style="52" customWidth="1"/>
    <col min="13" max="13" width="11.8515625" style="52" customWidth="1"/>
    <col min="14" max="16384" width="9.140625" style="52" customWidth="1"/>
  </cols>
  <sheetData>
    <row r="1" spans="1:13" ht="12.75" customHeight="1">
      <c r="A1" s="199" t="s">
        <v>154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253" t="s">
        <v>339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6" t="s">
        <v>334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5" t="s">
        <v>59</v>
      </c>
      <c r="B4" s="245"/>
      <c r="C4" s="245"/>
      <c r="D4" s="245"/>
      <c r="E4" s="245"/>
      <c r="F4" s="245"/>
      <c r="G4" s="245"/>
      <c r="H4" s="245"/>
      <c r="I4" s="58" t="s">
        <v>279</v>
      </c>
      <c r="J4" s="244" t="s">
        <v>319</v>
      </c>
      <c r="K4" s="244"/>
      <c r="L4" s="244" t="s">
        <v>320</v>
      </c>
      <c r="M4" s="244"/>
    </row>
    <row r="5" spans="1:13" ht="12.75">
      <c r="A5" s="245"/>
      <c r="B5" s="245"/>
      <c r="C5" s="245"/>
      <c r="D5" s="245"/>
      <c r="E5" s="245"/>
      <c r="F5" s="245"/>
      <c r="G5" s="245"/>
      <c r="H5" s="24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1" t="s">
        <v>26</v>
      </c>
      <c r="B7" s="212"/>
      <c r="C7" s="212"/>
      <c r="D7" s="212"/>
      <c r="E7" s="212"/>
      <c r="F7" s="212"/>
      <c r="G7" s="212"/>
      <c r="H7" s="213"/>
      <c r="I7" s="3">
        <v>111</v>
      </c>
      <c r="J7" s="54">
        <f>SUM(J8:J9)</f>
        <v>48894209</v>
      </c>
      <c r="K7" s="54">
        <f>SUM(K8:K9)</f>
        <v>48894209</v>
      </c>
      <c r="L7" s="54">
        <f>SUM(L8:L9)</f>
        <v>40028504</v>
      </c>
      <c r="M7" s="54">
        <f>SUM(M8:M9)</f>
        <v>40028504</v>
      </c>
    </row>
    <row r="8" spans="1:13" ht="12.75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46624186</v>
      </c>
      <c r="K8" s="7">
        <v>46624186</v>
      </c>
      <c r="L8" s="7">
        <v>39623327</v>
      </c>
      <c r="M8" s="7">
        <v>39623327</v>
      </c>
    </row>
    <row r="9" spans="1:13" ht="12.75">
      <c r="A9" s="214" t="s">
        <v>103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2270023</v>
      </c>
      <c r="K9" s="7">
        <v>2270023</v>
      </c>
      <c r="L9" s="7">
        <v>405177</v>
      </c>
      <c r="M9" s="7">
        <v>405177</v>
      </c>
    </row>
    <row r="10" spans="1:13" ht="12.75">
      <c r="A10" s="214" t="s">
        <v>12</v>
      </c>
      <c r="B10" s="215"/>
      <c r="C10" s="215"/>
      <c r="D10" s="215"/>
      <c r="E10" s="215"/>
      <c r="F10" s="215"/>
      <c r="G10" s="215"/>
      <c r="H10" s="216"/>
      <c r="I10" s="1">
        <v>114</v>
      </c>
      <c r="J10" s="53">
        <f>J11+J12+J16+J20+J21+J22+J25+J26</f>
        <v>33827980</v>
      </c>
      <c r="K10" s="53">
        <f>K11+K12+K16+K20+K21+K22+K25+K26</f>
        <v>33827980</v>
      </c>
      <c r="L10" s="53">
        <f>L11+L12+L16+L20+L21+L22+L25+L26</f>
        <v>34976378</v>
      </c>
      <c r="M10" s="53">
        <f>M11+M12+M16+M20+M21+M22+M25+M26</f>
        <v>34976378</v>
      </c>
    </row>
    <row r="11" spans="1:13" ht="12.75">
      <c r="A11" s="214" t="s">
        <v>104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>
        <v>-200658</v>
      </c>
      <c r="K11" s="7">
        <v>-200658</v>
      </c>
      <c r="L11" s="7">
        <v>-1669745</v>
      </c>
      <c r="M11" s="7">
        <v>-1669745</v>
      </c>
    </row>
    <row r="12" spans="1:13" ht="12.75">
      <c r="A12" s="214" t="s">
        <v>22</v>
      </c>
      <c r="B12" s="215"/>
      <c r="C12" s="215"/>
      <c r="D12" s="215"/>
      <c r="E12" s="215"/>
      <c r="F12" s="215"/>
      <c r="G12" s="215"/>
      <c r="H12" s="216"/>
      <c r="I12" s="1">
        <v>116</v>
      </c>
      <c r="J12" s="53">
        <f>SUM(J13:J15)</f>
        <v>25102035</v>
      </c>
      <c r="K12" s="53">
        <f>SUM(K13:K15)</f>
        <v>25102035</v>
      </c>
      <c r="L12" s="53">
        <f>SUM(L13:L15)</f>
        <v>26857901</v>
      </c>
      <c r="M12" s="53">
        <f>SUM(M13:M15)</f>
        <v>26857901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23261289</v>
      </c>
      <c r="K13" s="7">
        <v>23261289</v>
      </c>
      <c r="L13" s="128">
        <v>24504020</v>
      </c>
      <c r="M13" s="128">
        <v>24504020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86901</v>
      </c>
      <c r="K14" s="7">
        <v>86901</v>
      </c>
      <c r="L14" s="128">
        <v>712069</v>
      </c>
      <c r="M14" s="128">
        <v>712069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1753845</v>
      </c>
      <c r="K15" s="7">
        <v>1753845</v>
      </c>
      <c r="L15" s="128">
        <v>1641812</v>
      </c>
      <c r="M15" s="128">
        <v>1641812</v>
      </c>
    </row>
    <row r="16" spans="1:13" ht="12.75">
      <c r="A16" s="214" t="s">
        <v>23</v>
      </c>
      <c r="B16" s="215"/>
      <c r="C16" s="215"/>
      <c r="D16" s="215"/>
      <c r="E16" s="215"/>
      <c r="F16" s="215"/>
      <c r="G16" s="215"/>
      <c r="H16" s="216"/>
      <c r="I16" s="1">
        <v>120</v>
      </c>
      <c r="J16" s="53">
        <f>SUM(J17:J19)</f>
        <v>5214912</v>
      </c>
      <c r="K16" s="53">
        <f>SUM(K17:K19)</f>
        <v>5214912</v>
      </c>
      <c r="L16" s="53">
        <f>SUM(L17:L19)</f>
        <v>5591514</v>
      </c>
      <c r="M16" s="53">
        <f>SUM(M17:M19)</f>
        <v>5591514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3019437</v>
      </c>
      <c r="K17" s="7">
        <v>3019437</v>
      </c>
      <c r="L17" s="7">
        <v>3207296</v>
      </c>
      <c r="M17" s="7">
        <v>3207296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1436994</v>
      </c>
      <c r="K18" s="7">
        <v>1436994</v>
      </c>
      <c r="L18" s="7">
        <v>1567742</v>
      </c>
      <c r="M18" s="7">
        <v>1567742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758481</v>
      </c>
      <c r="K19" s="7">
        <v>758481</v>
      </c>
      <c r="L19" s="7">
        <v>816476</v>
      </c>
      <c r="M19" s="7">
        <v>816476</v>
      </c>
    </row>
    <row r="20" spans="1:13" ht="12.75">
      <c r="A20" s="214" t="s">
        <v>105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2505282</v>
      </c>
      <c r="K20" s="7">
        <v>2505282</v>
      </c>
      <c r="L20" s="7">
        <v>2640826</v>
      </c>
      <c r="M20" s="7">
        <v>2640826</v>
      </c>
    </row>
    <row r="21" spans="1:13" ht="12.75">
      <c r="A21" s="214" t="s">
        <v>106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>
        <v>988817</v>
      </c>
      <c r="K21" s="7">
        <v>988817</v>
      </c>
      <c r="L21" s="7">
        <v>1129035</v>
      </c>
      <c r="M21" s="7">
        <v>1129035</v>
      </c>
    </row>
    <row r="22" spans="1:13" ht="12.75">
      <c r="A22" s="214" t="s">
        <v>24</v>
      </c>
      <c r="B22" s="215"/>
      <c r="C22" s="215"/>
      <c r="D22" s="215"/>
      <c r="E22" s="215"/>
      <c r="F22" s="215"/>
      <c r="G22" s="215"/>
      <c r="H22" s="216"/>
      <c r="I22" s="1">
        <v>126</v>
      </c>
      <c r="J22" s="53">
        <f>SUM(J23:J24)</f>
        <v>52597</v>
      </c>
      <c r="K22" s="53">
        <f>SUM(K23:K24)</f>
        <v>52597</v>
      </c>
      <c r="L22" s="53">
        <f>SUM(L23:L24)</f>
        <v>34863</v>
      </c>
      <c r="M22" s="53">
        <f>SUM(M23:M24)</f>
        <v>34863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>
        <v>52597</v>
      </c>
      <c r="K24" s="7">
        <v>52597</v>
      </c>
      <c r="L24" s="7">
        <v>34863</v>
      </c>
      <c r="M24" s="7">
        <v>34863</v>
      </c>
    </row>
    <row r="25" spans="1:13" ht="12.75">
      <c r="A25" s="214" t="s">
        <v>107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4" t="s">
        <v>50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164995</v>
      </c>
      <c r="K26" s="7">
        <v>164995</v>
      </c>
      <c r="L26" s="7">
        <v>391984</v>
      </c>
      <c r="M26" s="7">
        <v>391984</v>
      </c>
    </row>
    <row r="27" spans="1:13" ht="12.75">
      <c r="A27" s="214" t="s">
        <v>213</v>
      </c>
      <c r="B27" s="215"/>
      <c r="C27" s="215"/>
      <c r="D27" s="215"/>
      <c r="E27" s="215"/>
      <c r="F27" s="215"/>
      <c r="G27" s="215"/>
      <c r="H27" s="216"/>
      <c r="I27" s="1">
        <v>131</v>
      </c>
      <c r="J27" s="53">
        <f>SUM(J28:J32)</f>
        <v>270865</v>
      </c>
      <c r="K27" s="53">
        <f>SUM(K28:K32)</f>
        <v>270865</v>
      </c>
      <c r="L27" s="53">
        <f>SUM(L28:L32)</f>
        <v>930625</v>
      </c>
      <c r="M27" s="53">
        <f>SUM(M28:M32)</f>
        <v>930625</v>
      </c>
    </row>
    <row r="28" spans="1:13" ht="12.75">
      <c r="A28" s="214" t="s">
        <v>227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>
        <v>10973</v>
      </c>
      <c r="K28" s="7">
        <v>10973</v>
      </c>
      <c r="L28" s="7">
        <v>39432</v>
      </c>
      <c r="M28" s="7">
        <v>39432</v>
      </c>
    </row>
    <row r="29" spans="1:13" ht="12.75">
      <c r="A29" s="214" t="s">
        <v>155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259892</v>
      </c>
      <c r="K29" s="7">
        <v>259892</v>
      </c>
      <c r="L29" s="7">
        <v>891193</v>
      </c>
      <c r="M29" s="7">
        <v>891193</v>
      </c>
    </row>
    <row r="30" spans="1:13" ht="12.75">
      <c r="A30" s="214" t="s">
        <v>139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/>
      <c r="K30" s="7"/>
      <c r="L30" s="7"/>
      <c r="M30" s="7"/>
    </row>
    <row r="31" spans="1:13" ht="12.75">
      <c r="A31" s="214" t="s">
        <v>223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/>
      <c r="K31" s="7"/>
      <c r="L31" s="7"/>
      <c r="M31" s="7"/>
    </row>
    <row r="32" spans="1:13" ht="12.75">
      <c r="A32" s="214" t="s">
        <v>140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/>
      <c r="K32" s="7"/>
      <c r="L32" s="7"/>
      <c r="M32" s="7"/>
    </row>
    <row r="33" spans="1:13" ht="12.75">
      <c r="A33" s="214" t="s">
        <v>214</v>
      </c>
      <c r="B33" s="215"/>
      <c r="C33" s="215"/>
      <c r="D33" s="215"/>
      <c r="E33" s="215"/>
      <c r="F33" s="215"/>
      <c r="G33" s="215"/>
      <c r="H33" s="216"/>
      <c r="I33" s="1">
        <v>137</v>
      </c>
      <c r="J33" s="53">
        <f>SUM(J34:J37)</f>
        <v>13882</v>
      </c>
      <c r="K33" s="53">
        <f>SUM(K34:K37)</f>
        <v>13882</v>
      </c>
      <c r="L33" s="53">
        <f>SUM(L34:L37)</f>
        <v>60613</v>
      </c>
      <c r="M33" s="53">
        <f>SUM(M34:M37)</f>
        <v>60613</v>
      </c>
    </row>
    <row r="34" spans="1:13" ht="12.75">
      <c r="A34" s="214" t="s">
        <v>66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/>
      <c r="K34" s="7"/>
      <c r="L34" s="7"/>
      <c r="M34" s="7"/>
    </row>
    <row r="35" spans="1:13" ht="12.75">
      <c r="A35" s="214" t="s">
        <v>65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13882</v>
      </c>
      <c r="K35" s="7">
        <v>13882</v>
      </c>
      <c r="L35" s="7">
        <v>60613</v>
      </c>
      <c r="M35" s="7">
        <v>60613</v>
      </c>
    </row>
    <row r="36" spans="1:13" ht="12.75">
      <c r="A36" s="214" t="s">
        <v>224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/>
      <c r="K36" s="7"/>
      <c r="L36" s="7"/>
      <c r="M36" s="7"/>
    </row>
    <row r="37" spans="1:13" ht="12.75">
      <c r="A37" s="214" t="s">
        <v>67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/>
      <c r="K37" s="7"/>
      <c r="L37" s="7"/>
      <c r="M37" s="7"/>
    </row>
    <row r="38" spans="1:13" ht="12.75">
      <c r="A38" s="214" t="s">
        <v>195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/>
      <c r="M38" s="7"/>
    </row>
    <row r="39" spans="1:13" ht="12.75">
      <c r="A39" s="214" t="s">
        <v>196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4" t="s">
        <v>225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4" t="s">
        <v>226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4" t="s">
        <v>215</v>
      </c>
      <c r="B42" s="215"/>
      <c r="C42" s="215"/>
      <c r="D42" s="215"/>
      <c r="E42" s="215"/>
      <c r="F42" s="215"/>
      <c r="G42" s="215"/>
      <c r="H42" s="216"/>
      <c r="I42" s="1">
        <v>146</v>
      </c>
      <c r="J42" s="53">
        <f>J7+J27+J38+J40</f>
        <v>49165074</v>
      </c>
      <c r="K42" s="53">
        <f>K7+K27+K38+K40</f>
        <v>49165074</v>
      </c>
      <c r="L42" s="53">
        <f>L7+L27+L38+L40</f>
        <v>40959129</v>
      </c>
      <c r="M42" s="53">
        <f>M7+M27+M38+M40</f>
        <v>40959129</v>
      </c>
    </row>
    <row r="43" spans="1:13" ht="12.75">
      <c r="A43" s="214" t="s">
        <v>216</v>
      </c>
      <c r="B43" s="215"/>
      <c r="C43" s="215"/>
      <c r="D43" s="215"/>
      <c r="E43" s="215"/>
      <c r="F43" s="215"/>
      <c r="G43" s="215"/>
      <c r="H43" s="216"/>
      <c r="I43" s="1">
        <v>147</v>
      </c>
      <c r="J43" s="53">
        <f>J10+J33+J39+J41</f>
        <v>33841862</v>
      </c>
      <c r="K43" s="53">
        <f>K10+K33+K39+K41</f>
        <v>33841862</v>
      </c>
      <c r="L43" s="53">
        <f>L10+L33+L39+L41</f>
        <v>35036991</v>
      </c>
      <c r="M43" s="53">
        <f>M10+M33+M39+M41</f>
        <v>35036991</v>
      </c>
    </row>
    <row r="44" spans="1:13" ht="12.75">
      <c r="A44" s="214" t="s">
        <v>236</v>
      </c>
      <c r="B44" s="215"/>
      <c r="C44" s="215"/>
      <c r="D44" s="215"/>
      <c r="E44" s="215"/>
      <c r="F44" s="215"/>
      <c r="G44" s="215"/>
      <c r="H44" s="216"/>
      <c r="I44" s="1">
        <v>148</v>
      </c>
      <c r="J44" s="53">
        <f>J42-J43</f>
        <v>15323212</v>
      </c>
      <c r="K44" s="53">
        <f>K42-K43</f>
        <v>15323212</v>
      </c>
      <c r="L44" s="53">
        <f>L42-L43</f>
        <v>5922138</v>
      </c>
      <c r="M44" s="53">
        <f>M42-M43</f>
        <v>5922138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3">
        <f>IF(J42&gt;J43,J42-J43,0)</f>
        <v>15323212</v>
      </c>
      <c r="K45" s="53">
        <f>IF(K42&gt;K43,K42-K43,0)</f>
        <v>15323212</v>
      </c>
      <c r="L45" s="53">
        <f>IF(L42&gt;L43,L42-L43,0)</f>
        <v>5922138</v>
      </c>
      <c r="M45" s="53">
        <f>IF(M42&gt;M43,M42-M43,0)</f>
        <v>5922138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4" t="s">
        <v>217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>
        <v>319454</v>
      </c>
      <c r="K47" s="7">
        <v>319454</v>
      </c>
      <c r="L47" s="7">
        <v>432669</v>
      </c>
      <c r="M47" s="7">
        <v>432669</v>
      </c>
    </row>
    <row r="48" spans="1:13" ht="12.75">
      <c r="A48" s="214" t="s">
        <v>237</v>
      </c>
      <c r="B48" s="215"/>
      <c r="C48" s="215"/>
      <c r="D48" s="215"/>
      <c r="E48" s="215"/>
      <c r="F48" s="215"/>
      <c r="G48" s="215"/>
      <c r="H48" s="216"/>
      <c r="I48" s="1">
        <v>152</v>
      </c>
      <c r="J48" s="53">
        <f>J44-J47</f>
        <v>15003758</v>
      </c>
      <c r="K48" s="53">
        <f>K44-K47</f>
        <v>15003758</v>
      </c>
      <c r="L48" s="53">
        <f>L44-L47</f>
        <v>5489469</v>
      </c>
      <c r="M48" s="53">
        <f>M44-M47</f>
        <v>5489469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3">
        <f>IF(J48&gt;0,J48,0)</f>
        <v>15003758</v>
      </c>
      <c r="K49" s="53">
        <f>IF(K48&gt;0,K48,0)</f>
        <v>15003758</v>
      </c>
      <c r="L49" s="53">
        <f>IF(L48&gt;0,L48,0)</f>
        <v>5489469</v>
      </c>
      <c r="M49" s="53">
        <f>IF(M48&gt;0,M48,0)</f>
        <v>5489469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3" t="s">
        <v>312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1:13" ht="12.75" customHeight="1">
      <c r="A52" s="211" t="s">
        <v>187</v>
      </c>
      <c r="B52" s="212"/>
      <c r="C52" s="212"/>
      <c r="D52" s="212"/>
      <c r="E52" s="212"/>
      <c r="F52" s="212"/>
      <c r="G52" s="212"/>
      <c r="H52" s="212"/>
      <c r="I52" s="55"/>
      <c r="J52" s="55"/>
      <c r="K52" s="55"/>
      <c r="L52" s="55"/>
      <c r="M52" s="62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23" t="s">
        <v>189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</row>
    <row r="56" spans="1:13" ht="12.75">
      <c r="A56" s="211" t="s">
        <v>204</v>
      </c>
      <c r="B56" s="212"/>
      <c r="C56" s="212"/>
      <c r="D56" s="212"/>
      <c r="E56" s="212"/>
      <c r="F56" s="212"/>
      <c r="G56" s="212"/>
      <c r="H56" s="213"/>
      <c r="I56" s="9">
        <v>157</v>
      </c>
      <c r="J56" s="6">
        <f>SUM(J48)</f>
        <v>15003758</v>
      </c>
      <c r="K56" s="6">
        <f>SUM(K48)</f>
        <v>15003758</v>
      </c>
      <c r="L56" s="6">
        <f>SUM(L48)</f>
        <v>5489469</v>
      </c>
      <c r="M56" s="6">
        <f>SUM(M48)</f>
        <v>5489469</v>
      </c>
    </row>
    <row r="57" spans="1:13" ht="12.75">
      <c r="A57" s="214" t="s">
        <v>221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4" t="s">
        <v>228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/>
      <c r="K58" s="7"/>
      <c r="L58" s="53"/>
      <c r="M58" s="53"/>
    </row>
    <row r="59" spans="1:13" ht="12.75">
      <c r="A59" s="214" t="s">
        <v>229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53"/>
      <c r="M59" s="53"/>
    </row>
    <row r="60" spans="1:13" ht="12.75">
      <c r="A60" s="214" t="s">
        <v>45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/>
      <c r="K60" s="7"/>
      <c r="L60" s="7"/>
      <c r="M60" s="7"/>
    </row>
    <row r="61" spans="1:13" ht="12.75">
      <c r="A61" s="214" t="s">
        <v>230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/>
      <c r="M61" s="7"/>
    </row>
    <row r="62" spans="1:13" ht="12.75">
      <c r="A62" s="214" t="s">
        <v>231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</row>
    <row r="63" spans="1:13" ht="12.75">
      <c r="A63" s="214" t="s">
        <v>232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 ht="12.75">
      <c r="A64" s="214" t="s">
        <v>233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 ht="12.75">
      <c r="A65" s="214" t="s">
        <v>222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</row>
    <row r="66" spans="1:13" ht="12.75">
      <c r="A66" s="214" t="s">
        <v>193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3">
        <f>SUM(J57-J65)</f>
        <v>0</v>
      </c>
      <c r="K66" s="53">
        <f>SUM(K57-K65)</f>
        <v>0</v>
      </c>
      <c r="L66" s="53">
        <f>SUM(L57-L65)</f>
        <v>0</v>
      </c>
      <c r="M66" s="53">
        <f>SUM(M57-M65)</f>
        <v>0</v>
      </c>
    </row>
    <row r="67" spans="1:13" ht="12.75">
      <c r="A67" s="214" t="s">
        <v>194</v>
      </c>
      <c r="B67" s="215"/>
      <c r="C67" s="215"/>
      <c r="D67" s="215"/>
      <c r="E67" s="215"/>
      <c r="F67" s="215"/>
      <c r="G67" s="215"/>
      <c r="H67" s="216"/>
      <c r="I67" s="1">
        <v>168</v>
      </c>
      <c r="J67" s="61">
        <f>J56+J66</f>
        <v>15003758</v>
      </c>
      <c r="K67" s="61">
        <f>K56+K66</f>
        <v>15003758</v>
      </c>
      <c r="L67" s="61">
        <f>L56+L66</f>
        <v>5489469</v>
      </c>
      <c r="M67" s="61">
        <f>M56+M66</f>
        <v>5489469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57:M57 L53:M54 J47:M47 K58:L65 K66:M67 J70:M71 J56:J67 J53:J54 K56:L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2:M12 K10 K34:L41 J48:M50 K27:M27 K22 K33:M33 M24:M26 L16:M22 M29 M35 M38:M39 J7:J10 L7:M10 K7 K28 K13:K16 L28:L32 L23:L26 J12:J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32" sqref="K32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6.710937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339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335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8">
        <v>2</v>
      </c>
      <c r="J5" s="69" t="s">
        <v>283</v>
      </c>
      <c r="K5" s="69" t="s">
        <v>284</v>
      </c>
    </row>
    <row r="6" spans="1:11" ht="12.75">
      <c r="A6" s="223" t="s">
        <v>156</v>
      </c>
      <c r="B6" s="239"/>
      <c r="C6" s="239"/>
      <c r="D6" s="239"/>
      <c r="E6" s="239"/>
      <c r="F6" s="239"/>
      <c r="G6" s="239"/>
      <c r="H6" s="239"/>
      <c r="I6" s="268"/>
      <c r="J6" s="268"/>
      <c r="K6" s="269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15323212</v>
      </c>
      <c r="K7" s="7">
        <v>5922138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5">
        <v>2505282</v>
      </c>
      <c r="K8" s="7">
        <v>2640826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5">
        <v>15904106</v>
      </c>
      <c r="K11" s="7">
        <v>17145762</v>
      </c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5">
        <v>45060</v>
      </c>
      <c r="K12" s="7">
        <v>25093</v>
      </c>
    </row>
    <row r="13" spans="1:11" ht="12.75">
      <c r="A13" s="214" t="s">
        <v>157</v>
      </c>
      <c r="B13" s="215"/>
      <c r="C13" s="215"/>
      <c r="D13" s="215"/>
      <c r="E13" s="215"/>
      <c r="F13" s="215"/>
      <c r="G13" s="215"/>
      <c r="H13" s="215"/>
      <c r="I13" s="1">
        <v>7</v>
      </c>
      <c r="J13" s="64">
        <f>SUM(J7:J12)</f>
        <v>33777660</v>
      </c>
      <c r="K13" s="53">
        <f>SUM(K7:K12)</f>
        <v>25733819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5">
        <v>4573376</v>
      </c>
      <c r="K14" s="7">
        <v>962148</v>
      </c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5">
        <v>13427512</v>
      </c>
      <c r="K15" s="7">
        <v>1501021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>
        <v>1022872</v>
      </c>
      <c r="K17" s="7">
        <v>1849797</v>
      </c>
    </row>
    <row r="18" spans="1:11" ht="12.75">
      <c r="A18" s="214" t="s">
        <v>158</v>
      </c>
      <c r="B18" s="215"/>
      <c r="C18" s="215"/>
      <c r="D18" s="215"/>
      <c r="E18" s="215"/>
      <c r="F18" s="215"/>
      <c r="G18" s="215"/>
      <c r="H18" s="215"/>
      <c r="I18" s="1">
        <v>12</v>
      </c>
      <c r="J18" s="64">
        <f>SUM(J14:J17)</f>
        <v>19023760</v>
      </c>
      <c r="K18" s="53">
        <f>SUM(K14:K17)</f>
        <v>4312966</v>
      </c>
    </row>
    <row r="19" spans="1:11" ht="12.75">
      <c r="A19" s="214" t="s">
        <v>36</v>
      </c>
      <c r="B19" s="215"/>
      <c r="C19" s="215"/>
      <c r="D19" s="215"/>
      <c r="E19" s="215"/>
      <c r="F19" s="215"/>
      <c r="G19" s="215"/>
      <c r="H19" s="215"/>
      <c r="I19" s="1">
        <v>13</v>
      </c>
      <c r="J19" s="64">
        <f>IF(J13&gt;J18,J13-J18,0)</f>
        <v>14753900</v>
      </c>
      <c r="K19" s="53">
        <f>IF(K13&gt;K18,K13-K18,0)</f>
        <v>21420853</v>
      </c>
    </row>
    <row r="20" spans="1:11" ht="12.75">
      <c r="A20" s="214" t="s">
        <v>37</v>
      </c>
      <c r="B20" s="215"/>
      <c r="C20" s="215"/>
      <c r="D20" s="215"/>
      <c r="E20" s="215"/>
      <c r="F20" s="215"/>
      <c r="G20" s="215"/>
      <c r="H20" s="215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23" t="s">
        <v>159</v>
      </c>
      <c r="B21" s="239"/>
      <c r="C21" s="239"/>
      <c r="D21" s="239"/>
      <c r="E21" s="239"/>
      <c r="F21" s="239"/>
      <c r="G21" s="239"/>
      <c r="H21" s="239"/>
      <c r="I21" s="268"/>
      <c r="J21" s="268"/>
      <c r="K21" s="269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/>
      <c r="K22" s="7"/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>
        <v>267597</v>
      </c>
      <c r="K24" s="7">
        <v>1121890</v>
      </c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4" t="s">
        <v>168</v>
      </c>
      <c r="B27" s="215"/>
      <c r="C27" s="215"/>
      <c r="D27" s="215"/>
      <c r="E27" s="215"/>
      <c r="F27" s="215"/>
      <c r="G27" s="215"/>
      <c r="H27" s="215"/>
      <c r="I27" s="1">
        <v>20</v>
      </c>
      <c r="J27" s="64">
        <f>SUM(J22:J26)</f>
        <v>267597</v>
      </c>
      <c r="K27" s="53">
        <f>SUM(K22:K26)</f>
        <v>1121890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7">
        <v>575922</v>
      </c>
      <c r="K28" s="7">
        <v>940756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7"/>
      <c r="K29" s="7"/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7"/>
      <c r="K30" s="7"/>
    </row>
    <row r="31" spans="1:11" ht="12.75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64">
        <f>SUM(J28:J30)</f>
        <v>575922</v>
      </c>
      <c r="K31" s="64">
        <f>SUM(K28:K30)</f>
        <v>940756</v>
      </c>
    </row>
    <row r="32" spans="1:11" ht="12.75">
      <c r="A32" s="214" t="s">
        <v>38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4">
        <f>IF(J27&gt;J31,J27-J31,0)</f>
        <v>0</v>
      </c>
      <c r="K32" s="53">
        <f>IF(K27&gt;K31,K27-K31,0)</f>
        <v>181134</v>
      </c>
    </row>
    <row r="33" spans="1:11" ht="12.75">
      <c r="A33" s="214" t="s">
        <v>39</v>
      </c>
      <c r="B33" s="215"/>
      <c r="C33" s="215"/>
      <c r="D33" s="215"/>
      <c r="E33" s="215"/>
      <c r="F33" s="215"/>
      <c r="G33" s="215"/>
      <c r="H33" s="215"/>
      <c r="I33" s="1">
        <v>26</v>
      </c>
      <c r="J33" s="64">
        <f>IF(J31&gt;J27,J31-J27,0)</f>
        <v>308325</v>
      </c>
      <c r="K33" s="53">
        <f>IF(K31&gt;K27,K31-K27,0)</f>
        <v>0</v>
      </c>
    </row>
    <row r="34" spans="1:11" ht="12.75">
      <c r="A34" s="223" t="s">
        <v>160</v>
      </c>
      <c r="B34" s="239"/>
      <c r="C34" s="239"/>
      <c r="D34" s="239"/>
      <c r="E34" s="239"/>
      <c r="F34" s="239"/>
      <c r="G34" s="239"/>
      <c r="H34" s="239"/>
      <c r="I34" s="268"/>
      <c r="J34" s="268"/>
      <c r="K34" s="269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/>
      <c r="K35" s="7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4" t="s">
        <v>68</v>
      </c>
      <c r="B38" s="215"/>
      <c r="C38" s="215"/>
      <c r="D38" s="215"/>
      <c r="E38" s="215"/>
      <c r="F38" s="215"/>
      <c r="G38" s="215"/>
      <c r="H38" s="215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5"/>
      <c r="K39" s="129"/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129">
        <v>7770000</v>
      </c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>
        <v>14422080</v>
      </c>
      <c r="K43" s="7">
        <v>13882112</v>
      </c>
    </row>
    <row r="44" spans="1:11" ht="12.75">
      <c r="A44" s="214" t="s">
        <v>69</v>
      </c>
      <c r="B44" s="215"/>
      <c r="C44" s="215"/>
      <c r="D44" s="215"/>
      <c r="E44" s="215"/>
      <c r="F44" s="215"/>
      <c r="G44" s="215"/>
      <c r="H44" s="215"/>
      <c r="I44" s="1">
        <v>36</v>
      </c>
      <c r="J44" s="64">
        <f>SUM(J39:J43)</f>
        <v>14422080</v>
      </c>
      <c r="K44" s="53">
        <f>SUM(K39:K43)</f>
        <v>21652112</v>
      </c>
    </row>
    <row r="45" spans="1:11" ht="12.75">
      <c r="A45" s="214" t="s">
        <v>17</v>
      </c>
      <c r="B45" s="215"/>
      <c r="C45" s="215"/>
      <c r="D45" s="215"/>
      <c r="E45" s="215"/>
      <c r="F45" s="215"/>
      <c r="G45" s="215"/>
      <c r="H45" s="215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4" t="s">
        <v>18</v>
      </c>
      <c r="B46" s="215"/>
      <c r="C46" s="215"/>
      <c r="D46" s="215"/>
      <c r="E46" s="215"/>
      <c r="F46" s="215"/>
      <c r="G46" s="215"/>
      <c r="H46" s="215"/>
      <c r="I46" s="1">
        <v>38</v>
      </c>
      <c r="J46" s="64">
        <f>IF(J44&gt;J38,J44-J38,0)</f>
        <v>14422080</v>
      </c>
      <c r="K46" s="53">
        <f>IF(K44&gt;K38,K44-K38,0)</f>
        <v>21652112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64">
        <f>IF(J19-J20+J32-J33+J45-J46&gt;0,J19-J20+J32-J33+J45-J46,0)</f>
        <v>23495</v>
      </c>
      <c r="K47" s="53">
        <f>IF(K19-K20+K32-K33+K45-K46&gt;0,K19-K20+K32-K33+K45-K46,0)</f>
        <v>0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64">
        <f>IF(J20-J19+J33-J32+J46-J45&gt;0,J20-J19+J33-J32+J46-J45,0)</f>
        <v>0</v>
      </c>
      <c r="K48" s="64">
        <f>IF(K20-K19+K33-K32+K46-K45&gt;0,K20-K19+K33-K32+K46-K45,0)</f>
        <v>50125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5">
        <v>241993</v>
      </c>
      <c r="K49" s="5">
        <v>110562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>
        <f>IF(J47&gt;0,J47,0)</f>
        <v>23495</v>
      </c>
      <c r="K50" s="7">
        <f>IF(K47&gt;0,K47,0)</f>
        <v>0</v>
      </c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>
        <f>IF(J48&gt;0,J48,0)</f>
        <v>0</v>
      </c>
      <c r="K51" s="7">
        <f>IF(K48&gt;0,K48,0)</f>
        <v>50125</v>
      </c>
    </row>
    <row r="52" spans="1:11" ht="12.75">
      <c r="A52" s="229" t="s">
        <v>177</v>
      </c>
      <c r="B52" s="230"/>
      <c r="C52" s="230"/>
      <c r="D52" s="230"/>
      <c r="E52" s="230"/>
      <c r="F52" s="230"/>
      <c r="G52" s="230"/>
      <c r="H52" s="230"/>
      <c r="I52" s="4">
        <v>44</v>
      </c>
      <c r="J52" s="65">
        <f>SUM(J49+J50-J51)</f>
        <v>265488</v>
      </c>
      <c r="K52" s="61">
        <f>SUM(K49+K50-K51)</f>
        <v>60437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28:K30 J7:K12 J35:K37 J39:K43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319</v>
      </c>
      <c r="K4" s="67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2">
        <v>2</v>
      </c>
      <c r="J5" s="73" t="s">
        <v>283</v>
      </c>
      <c r="K5" s="73" t="s">
        <v>284</v>
      </c>
    </row>
    <row r="6" spans="1:11" ht="12.75">
      <c r="A6" s="223" t="s">
        <v>156</v>
      </c>
      <c r="B6" s="239"/>
      <c r="C6" s="239"/>
      <c r="D6" s="239"/>
      <c r="E6" s="239"/>
      <c r="F6" s="239"/>
      <c r="G6" s="239"/>
      <c r="H6" s="239"/>
      <c r="I6" s="268"/>
      <c r="J6" s="268"/>
      <c r="K6" s="269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14" t="s">
        <v>198</v>
      </c>
      <c r="B12" s="215"/>
      <c r="C12" s="215"/>
      <c r="D12" s="215"/>
      <c r="E12" s="215"/>
      <c r="F12" s="215"/>
      <c r="G12" s="215"/>
      <c r="H12" s="215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14" t="s">
        <v>47</v>
      </c>
      <c r="B19" s="215"/>
      <c r="C19" s="215"/>
      <c r="D19" s="215"/>
      <c r="E19" s="215"/>
      <c r="F19" s="215"/>
      <c r="G19" s="215"/>
      <c r="H19" s="215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4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3" t="s">
        <v>159</v>
      </c>
      <c r="B22" s="239"/>
      <c r="C22" s="239"/>
      <c r="D22" s="239"/>
      <c r="E22" s="239"/>
      <c r="F22" s="239"/>
      <c r="G22" s="239"/>
      <c r="H22" s="239"/>
      <c r="I22" s="268"/>
      <c r="J22" s="268"/>
      <c r="K22" s="269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14" t="s">
        <v>114</v>
      </c>
      <c r="B28" s="215"/>
      <c r="C28" s="215"/>
      <c r="D28" s="215"/>
      <c r="E28" s="215"/>
      <c r="F28" s="215"/>
      <c r="G28" s="215"/>
      <c r="H28" s="215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14" t="s">
        <v>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4" t="s">
        <v>110</v>
      </c>
      <c r="B33" s="215"/>
      <c r="C33" s="215"/>
      <c r="D33" s="215"/>
      <c r="E33" s="215"/>
      <c r="F33" s="215"/>
      <c r="G33" s="215"/>
      <c r="H33" s="21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4" t="s">
        <v>111</v>
      </c>
      <c r="B34" s="215"/>
      <c r="C34" s="215"/>
      <c r="D34" s="215"/>
      <c r="E34" s="215"/>
      <c r="F34" s="215"/>
      <c r="G34" s="215"/>
      <c r="H34" s="21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3" t="s">
        <v>160</v>
      </c>
      <c r="B35" s="239"/>
      <c r="C35" s="239"/>
      <c r="D35" s="239"/>
      <c r="E35" s="239"/>
      <c r="F35" s="239"/>
      <c r="G35" s="239"/>
      <c r="H35" s="239"/>
      <c r="I35" s="268">
        <v>0</v>
      </c>
      <c r="J35" s="268"/>
      <c r="K35" s="269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14" t="s">
        <v>49</v>
      </c>
      <c r="B39" s="215"/>
      <c r="C39" s="215"/>
      <c r="D39" s="215"/>
      <c r="E39" s="215"/>
      <c r="F39" s="215"/>
      <c r="G39" s="215"/>
      <c r="H39" s="215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14" t="s">
        <v>148</v>
      </c>
      <c r="B45" s="215"/>
      <c r="C45" s="215"/>
      <c r="D45" s="215"/>
      <c r="E45" s="215"/>
      <c r="F45" s="215"/>
      <c r="G45" s="215"/>
      <c r="H45" s="215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4" t="s">
        <v>162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4" t="s">
        <v>163</v>
      </c>
      <c r="B47" s="215"/>
      <c r="C47" s="215"/>
      <c r="D47" s="215"/>
      <c r="E47" s="215"/>
      <c r="F47" s="215"/>
      <c r="G47" s="215"/>
      <c r="H47" s="21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4" t="s">
        <v>149</v>
      </c>
      <c r="B48" s="215"/>
      <c r="C48" s="215"/>
      <c r="D48" s="215"/>
      <c r="E48" s="215"/>
      <c r="F48" s="215"/>
      <c r="G48" s="215"/>
      <c r="H48" s="21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4" t="s">
        <v>15</v>
      </c>
      <c r="B49" s="215"/>
      <c r="C49" s="215"/>
      <c r="D49" s="215"/>
      <c r="E49" s="215"/>
      <c r="F49" s="215"/>
      <c r="G49" s="215"/>
      <c r="H49" s="21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4" t="s">
        <v>161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175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176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52:H52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125" zoomScaleSheetLayoutView="125" zoomScalePageLayoutView="0" workbookViewId="0" topLeftCell="A1">
      <selection activeCell="A18" sqref="A18:H18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28125" style="76" customWidth="1"/>
    <col min="11" max="11" width="12.00390625" style="76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93" t="s">
        <v>282</v>
      </c>
      <c r="D2" s="293"/>
      <c r="E2" s="77">
        <v>40909</v>
      </c>
      <c r="F2" s="43" t="s">
        <v>250</v>
      </c>
      <c r="G2" s="294">
        <v>40999</v>
      </c>
      <c r="H2" s="295"/>
      <c r="I2" s="74"/>
      <c r="J2" s="74"/>
      <c r="K2" s="74"/>
      <c r="L2" s="78"/>
    </row>
    <row r="3" spans="1:11" ht="23.25">
      <c r="A3" s="296" t="s">
        <v>59</v>
      </c>
      <c r="B3" s="296"/>
      <c r="C3" s="296"/>
      <c r="D3" s="296"/>
      <c r="E3" s="296"/>
      <c r="F3" s="296"/>
      <c r="G3" s="296"/>
      <c r="H3" s="296"/>
      <c r="I3" s="81" t="s">
        <v>305</v>
      </c>
      <c r="J3" s="82" t="s">
        <v>150</v>
      </c>
      <c r="K3" s="82" t="s">
        <v>151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4">
        <v>2</v>
      </c>
      <c r="J4" s="83" t="s">
        <v>283</v>
      </c>
      <c r="K4" s="83" t="s">
        <v>284</v>
      </c>
    </row>
    <row r="5" spans="1:11" ht="12.75">
      <c r="A5" s="285" t="s">
        <v>285</v>
      </c>
      <c r="B5" s="286"/>
      <c r="C5" s="286"/>
      <c r="D5" s="286"/>
      <c r="E5" s="286"/>
      <c r="F5" s="286"/>
      <c r="G5" s="286"/>
      <c r="H5" s="286"/>
      <c r="I5" s="44">
        <v>1</v>
      </c>
      <c r="J5" s="6">
        <v>42000000</v>
      </c>
      <c r="K5" s="45">
        <v>42000000</v>
      </c>
    </row>
    <row r="6" spans="1:11" ht="12.75">
      <c r="A6" s="285" t="s">
        <v>286</v>
      </c>
      <c r="B6" s="286"/>
      <c r="C6" s="286"/>
      <c r="D6" s="286"/>
      <c r="E6" s="286"/>
      <c r="F6" s="286"/>
      <c r="G6" s="286"/>
      <c r="H6" s="286"/>
      <c r="I6" s="44">
        <v>2</v>
      </c>
      <c r="J6" s="7"/>
      <c r="K6" s="46"/>
    </row>
    <row r="7" spans="1:11" ht="12.75">
      <c r="A7" s="285" t="s">
        <v>287</v>
      </c>
      <c r="B7" s="286"/>
      <c r="C7" s="286"/>
      <c r="D7" s="286"/>
      <c r="E7" s="286"/>
      <c r="F7" s="286"/>
      <c r="G7" s="286"/>
      <c r="H7" s="286"/>
      <c r="I7" s="44">
        <v>3</v>
      </c>
      <c r="J7" s="7">
        <v>22086358</v>
      </c>
      <c r="K7" s="46">
        <v>22086358</v>
      </c>
    </row>
    <row r="8" spans="1:11" ht="12.75">
      <c r="A8" s="285" t="s">
        <v>288</v>
      </c>
      <c r="B8" s="286"/>
      <c r="C8" s="286"/>
      <c r="D8" s="286"/>
      <c r="E8" s="286"/>
      <c r="F8" s="286"/>
      <c r="G8" s="286"/>
      <c r="H8" s="286"/>
      <c r="I8" s="44">
        <v>4</v>
      </c>
      <c r="J8" s="7">
        <v>155981816</v>
      </c>
      <c r="K8" s="46">
        <v>175971801</v>
      </c>
    </row>
    <row r="9" spans="1:11" ht="12.75">
      <c r="A9" s="285" t="s">
        <v>289</v>
      </c>
      <c r="B9" s="286"/>
      <c r="C9" s="286"/>
      <c r="D9" s="286"/>
      <c r="E9" s="286"/>
      <c r="F9" s="286"/>
      <c r="G9" s="286"/>
      <c r="H9" s="286"/>
      <c r="I9" s="44">
        <v>5</v>
      </c>
      <c r="J9" s="7">
        <v>27759985</v>
      </c>
      <c r="K9" s="46">
        <v>5489469</v>
      </c>
    </row>
    <row r="10" spans="1:11" ht="12.75">
      <c r="A10" s="285" t="s">
        <v>290</v>
      </c>
      <c r="B10" s="286"/>
      <c r="C10" s="286"/>
      <c r="D10" s="286"/>
      <c r="E10" s="286"/>
      <c r="F10" s="286"/>
      <c r="G10" s="286"/>
      <c r="H10" s="286"/>
      <c r="I10" s="44">
        <v>6</v>
      </c>
      <c r="J10" s="7">
        <v>71943735</v>
      </c>
      <c r="K10" s="46">
        <v>71943735</v>
      </c>
    </row>
    <row r="11" spans="1:11" ht="12.75">
      <c r="A11" s="285" t="s">
        <v>291</v>
      </c>
      <c r="B11" s="286"/>
      <c r="C11" s="286"/>
      <c r="D11" s="286"/>
      <c r="E11" s="286"/>
      <c r="F11" s="286"/>
      <c r="G11" s="286"/>
      <c r="H11" s="286"/>
      <c r="I11" s="44">
        <v>7</v>
      </c>
      <c r="J11" s="7"/>
      <c r="K11" s="46"/>
    </row>
    <row r="12" spans="1:11" ht="12.75">
      <c r="A12" s="285" t="s">
        <v>292</v>
      </c>
      <c r="B12" s="286"/>
      <c r="C12" s="286"/>
      <c r="D12" s="286"/>
      <c r="E12" s="286"/>
      <c r="F12" s="286"/>
      <c r="G12" s="286"/>
      <c r="H12" s="286"/>
      <c r="I12" s="44">
        <v>8</v>
      </c>
      <c r="J12" s="7"/>
      <c r="K12" s="46"/>
    </row>
    <row r="13" spans="1:11" ht="12.75">
      <c r="A13" s="285" t="s">
        <v>293</v>
      </c>
      <c r="B13" s="286"/>
      <c r="C13" s="286"/>
      <c r="D13" s="286"/>
      <c r="E13" s="286"/>
      <c r="F13" s="286"/>
      <c r="G13" s="286"/>
      <c r="H13" s="286"/>
      <c r="I13" s="44">
        <v>9</v>
      </c>
      <c r="J13" s="7"/>
      <c r="K13" s="46"/>
    </row>
    <row r="14" spans="1:11" ht="12.75">
      <c r="A14" s="287" t="s">
        <v>294</v>
      </c>
      <c r="B14" s="288"/>
      <c r="C14" s="288"/>
      <c r="D14" s="288"/>
      <c r="E14" s="288"/>
      <c r="F14" s="288"/>
      <c r="G14" s="288"/>
      <c r="H14" s="288"/>
      <c r="I14" s="44">
        <v>10</v>
      </c>
      <c r="J14" s="79">
        <f>SUM(J5:J13)</f>
        <v>319771894</v>
      </c>
      <c r="K14" s="79">
        <f>SUM(K5:K13)</f>
        <v>317491363</v>
      </c>
    </row>
    <row r="15" spans="1:11" ht="12.75">
      <c r="A15" s="285" t="s">
        <v>295</v>
      </c>
      <c r="B15" s="286"/>
      <c r="C15" s="286"/>
      <c r="D15" s="286"/>
      <c r="E15" s="286"/>
      <c r="F15" s="286"/>
      <c r="G15" s="286"/>
      <c r="H15" s="286"/>
      <c r="I15" s="44">
        <v>11</v>
      </c>
      <c r="J15" s="46"/>
      <c r="K15" s="46"/>
    </row>
    <row r="16" spans="1:11" ht="12.75">
      <c r="A16" s="285" t="s">
        <v>296</v>
      </c>
      <c r="B16" s="286"/>
      <c r="C16" s="286"/>
      <c r="D16" s="286"/>
      <c r="E16" s="286"/>
      <c r="F16" s="286"/>
      <c r="G16" s="286"/>
      <c r="H16" s="286"/>
      <c r="I16" s="44">
        <v>12</v>
      </c>
      <c r="J16" s="46"/>
      <c r="K16" s="46"/>
    </row>
    <row r="17" spans="1:11" ht="12.75">
      <c r="A17" s="285" t="s">
        <v>297</v>
      </c>
      <c r="B17" s="286"/>
      <c r="C17" s="286"/>
      <c r="D17" s="286"/>
      <c r="E17" s="286"/>
      <c r="F17" s="286"/>
      <c r="G17" s="286"/>
      <c r="H17" s="286"/>
      <c r="I17" s="44">
        <v>13</v>
      </c>
      <c r="J17" s="46"/>
      <c r="K17" s="46"/>
    </row>
    <row r="18" spans="1:11" ht="12.75">
      <c r="A18" s="285" t="s">
        <v>298</v>
      </c>
      <c r="B18" s="286"/>
      <c r="C18" s="286"/>
      <c r="D18" s="286"/>
      <c r="E18" s="286"/>
      <c r="F18" s="286"/>
      <c r="G18" s="286"/>
      <c r="H18" s="286"/>
      <c r="I18" s="44">
        <v>14</v>
      </c>
      <c r="J18" s="46"/>
      <c r="K18" s="46"/>
    </row>
    <row r="19" spans="1:11" ht="12.75">
      <c r="A19" s="285" t="s">
        <v>299</v>
      </c>
      <c r="B19" s="286"/>
      <c r="C19" s="286"/>
      <c r="D19" s="286"/>
      <c r="E19" s="286"/>
      <c r="F19" s="286"/>
      <c r="G19" s="286"/>
      <c r="H19" s="286"/>
      <c r="I19" s="44">
        <v>15</v>
      </c>
      <c r="J19" s="46"/>
      <c r="K19" s="46"/>
    </row>
    <row r="20" spans="1:11" ht="12.75">
      <c r="A20" s="285" t="s">
        <v>300</v>
      </c>
      <c r="B20" s="286"/>
      <c r="C20" s="286"/>
      <c r="D20" s="286"/>
      <c r="E20" s="286"/>
      <c r="F20" s="286"/>
      <c r="G20" s="286"/>
      <c r="H20" s="286"/>
      <c r="I20" s="44">
        <v>16</v>
      </c>
      <c r="J20" s="46"/>
      <c r="K20" s="46"/>
    </row>
    <row r="21" spans="1:11" ht="12.75">
      <c r="A21" s="287" t="s">
        <v>301</v>
      </c>
      <c r="B21" s="288"/>
      <c r="C21" s="288"/>
      <c r="D21" s="288"/>
      <c r="E21" s="288"/>
      <c r="F21" s="288"/>
      <c r="G21" s="288"/>
      <c r="H21" s="288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7"/>
      <c r="K23" s="7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"/>
      <c r="K24" s="8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  <row r="26" spans="10:11" ht="12.75">
      <c r="J26" s="131"/>
      <c r="K26" s="127"/>
    </row>
    <row r="27" ht="12.75">
      <c r="J27" s="131"/>
    </row>
    <row r="28" ht="12.75">
      <c r="J28" s="127"/>
    </row>
    <row r="34" ht="12.75">
      <c r="J34" s="132"/>
    </row>
    <row r="35" ht="12.75">
      <c r="J35" s="131"/>
    </row>
    <row r="36" ht="12.75">
      <c r="J36" s="131"/>
    </row>
    <row r="37" ht="12.75">
      <c r="J37" s="133"/>
    </row>
    <row r="38" ht="12.75">
      <c r="J38" s="13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15:K20 J35:J36 J26:J27 J23:K24 K5:K13 J11:J13 J5:J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VLATKAP</cp:lastModifiedBy>
  <cp:lastPrinted>2011-03-28T11:17:39Z</cp:lastPrinted>
  <dcterms:created xsi:type="dcterms:W3CDTF">2008-10-17T11:51:54Z</dcterms:created>
  <dcterms:modified xsi:type="dcterms:W3CDTF">2014-04-22T12:03:13Z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