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<sst xmlns="http://schemas.openxmlformats.org/spreadsheetml/2006/main" count="397" uniqueCount="344">
  <si>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</si>
  <si>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</si>
  <si>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</si>
  <si>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</si>
  <si>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</si>
  <si>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</si>
  <si>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</si>
  <si>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</si>
  <si>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</si>
  <si>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</si>
  <si>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</si>
  <si>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</si>
  <si>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</si>
  <si>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</si>
  <si>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</si>
  <si>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</si>
  <si>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</si>
  <si>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</si>
  <si>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</si>
  <si>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</si>
  <si>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</si>
  <si>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</si>
  <si>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</si>
  <si>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</si>
  <si>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</si>
  <si>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</si>
  <si>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</si>
  <si>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</si>
  <si>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</si>
  <si>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</si>
  <si>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</si>
  <si>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</si>
  <si>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</si>
  <si>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</si>
  <si>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</si>
  <si>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</si>
  <si>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</si>
  <si>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</si>
  <si>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</si>
  <si>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</si>
  <si>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</si>
  <si>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</si>
  <si>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</si>
  <si>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</si>
  <si>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</si>
  <si>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</si>
  <si>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</si>
  <si>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</si>
  <si>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</si>
  <si>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</si>
  <si>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</si>
  <si>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</si>
  <si>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</si>
  <si>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</si>
  <si>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</si>
  <si>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</si>
  <si>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</si>
  <si>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</si>
  <si>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</si>
  <si>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</si>
  <si>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</si>
  <si>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</si>
  <si>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</si>
  <si>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</si>
  <si>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</si>
  <si>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</si>
  <si>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</si>
  <si>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</si>
  <si>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</si>
  <si>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</si>
  <si>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</si>
  <si>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</si>
  <si>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</si>
  <si>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</si>
  <si>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</si>
  <si>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</si>
  <si>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</si>
  <si>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</si>
  <si>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</si>
  <si>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</si>
  <si>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</si>
  <si>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</si>
  <si>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</si>
  <si>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</si>
  <si>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</si>
  <si>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</si>
  <si>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</si>
  <si>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</si>
  <si>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</si>
  <si>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</si>
  <si>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</si>
  <si>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</si>
  <si>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</si>
  <si>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</si>
  <si>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</si>
  <si>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</si>
  <si>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</si>
  <si>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</si>
  <si>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</si>
  <si>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</si>
  <si>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</si>
  <si>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</si>
  <si>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</si>
  <si>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</si>
  <si>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</si>
  <si>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</si>
  <si>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</si>
  <si>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</si>
  <si>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</si>
  <si>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</si>
  <si>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</si>
  <si>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</si>
  <si>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</si>
  <si>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</si>
  <si>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</si>
  <si>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</si>
  <si>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</si>
  <si>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</si>
  <si>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</si>
  <si>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</si>
  <si>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</si>
  <si>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</si>
  <si>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</si>
  <si>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</si>
  <si>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</si>
  <si>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</si>
  <si>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</si>
  <si>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</si>
  <si>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</si>
  <si>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</si>
  <si>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</si>
  <si>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</si>
  <si>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</si>
  <si>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</si>
  <si>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</si>
  <si>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</si>
  <si>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</si>
  <si>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</si>
  <si>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</si>
  <si>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</si>
  <si>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</si>
  <si>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</si>
  <si>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</si>
  <si>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</si>
  <si>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</si>
  <si>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</si>
  <si>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</si>
  <si>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</si>
  <si>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</si>
  <si>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</si>
  <si>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</si>
  <si>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</si>
  <si>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</si>
  <si>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</si>
  <si>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</si>
  <si>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</si>
  <si>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</si>
  <si>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</si>
  <si>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</si>
  <si>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</si>
  <si>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</si>
  <si>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</si>
  <si>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</si>
  <si>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</si>
  <si>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</si>
  <si>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</si>
  <si>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</si>
  <si>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</si>
  <si>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</si>
  <si>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</si>
  <si>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</si>
  <si>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</si>
  <si>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</si>
  <si>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</si>
  <si>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</si>
  <si>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</si>
  <si>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</si>
  <si>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</si>
  <si>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</si>
  <si>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</si>
  <si>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</si>
  <si>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</si>
  <si>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</si>
  <si>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</si>
  <si>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</si>
  <si>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</si>
  <si>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</si>
  <si>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</si>
  <si>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</si>
  <si>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</si>
  <si>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</si>
  <si>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</si>
  <si>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</si>
  <si>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</si>
  <si>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</si>
  <si>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</si>
  <si>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</si>
  <si>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</si>
  <si>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</si>
  <si>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</si>
  <si>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</si>
  <si>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</si>
  <si>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</si>
  <si>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</si>
  <si>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</si>
  <si>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</si>
  <si>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</si>
  <si>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</si>
  <si>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</si>
  <si>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</si>
  <si>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</si>
  <si>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</si>
  <si>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</si>
  <si>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</si>
  <si>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</si>
  <si>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</si>
  <si>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</si>
  <si>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</si>
  <si>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</si>
  <si>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</si>
  <si>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</si>
  <si>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</si>
  <si>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</si>
  <si>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</si>
  <si>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</si>
  <si>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</si>
  <si>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</si>
  <si>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</si>
  <si>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</si>
  <si>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</si>
  <si>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</si>
  <si>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</si>
  <si>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</si>
  <si>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</si>
  <si>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</si>
  <si>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</si>
  <si>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</si>
  <si>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</si>
  <si>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</si>
  <si>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</si>
  <si>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</si>
  <si>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</si>
  <si>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</si>
  <si>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</si>
  <si>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</si>
  <si>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</si>
  <si>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</si>
  <si>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</si>
  <si>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</si>
  <si>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</si>
  <si>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</si>
  <si>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</si>
  <si>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</si>
  <si>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</si>
  <si>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</si>
  <si>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</si>
  <si>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</si>
  <si>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</si>
  <si>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</si>
  <si>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</si>
  <si>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</si>
  <si>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</si>
  <si>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</si>
  <si>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</si>
  <si>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</si>
  <si>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</si>
  <si>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</si>
  <si>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</si>
  <si>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</si>
  <si>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</si>
  <si>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</si>
  <si>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</si>
  <si>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</si>
  <si>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</si>
  <si>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</si>
  <si>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</si>
  <si>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</si>
  <si>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</si>
  <si>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</si>
  <si>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</si>
  <si>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</si>
  <si>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</si>
  <si>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</si>
  <si>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</si>
  <si>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</si>
  <si>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</si>
  <si>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</si>
  <si>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</si>
  <si>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</si>
  <si>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</si>
  <si>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</si>
  <si>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</si>
  <si>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</si>
  <si>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</si>
  <si>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</si>
  <si>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</si>
  <si>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</si>
  <si>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</si>
  <si>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</si>
  <si>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</si>
  <si>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</si>
  <si>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</si>
  <si>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</si>
  <si>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</si>
  <si>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</si>
  <si>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</si>
  <si>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</si>
  <si>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</si>
  <si>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</si>
  <si>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</si>
  <si>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</si>
  <si>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</si>
  <si>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</si>
  <si>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</si>
  <si>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</si>
  <si>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</si>
  <si>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</si>
  <si>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</si>
  <si>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</si>
  <si>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</si>
  <si>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</si>
  <si>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</si>
  <si>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</si>
  <si>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</si>
  <si>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03040356</t>
  </si>
  <si>
    <t>010003021</t>
  </si>
  <si>
    <t>29531974087</t>
  </si>
  <si>
    <t>BILOKALNIK-IPA d.d.</t>
  </si>
  <si>
    <t>KOPRIVNICA</t>
  </si>
  <si>
    <t>marketing@bilokalnik.hr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</si>
  <si>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</si>
  <si>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</si>
  <si>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</si>
  <si>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</si>
  <si>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</si>
  <si>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</si>
  <si>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</si>
  <si>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Obveznik: BILOKALNIK-IPA d.d.</t>
  </si>
  <si>
    <t>048639602</t>
  </si>
  <si>
    <t>Soldo Ana</t>
  </si>
  <si>
    <t>31.03.2014.</t>
  </si>
  <si>
    <t>stanje na dan 31.03.2014.</t>
  </si>
  <si>
    <t>u razdoblju 01.01.2014. do 31.03.2014.</t>
  </si>
  <si>
    <t>Dravska ulica 19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</si>
</sst>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0" borderId="14" xfId="56" applyNumberFormat="1" applyFont="1" applyFill="1" applyBorder="1" applyAlignment="1" applyProtection="1">
      <alignment horizontal="right" vertical="center"/>
      <protection locked="0"/>
    </xf>
    <xf numFmtId="3" fontId="1" fillId="0" borderId="10" xfId="56" applyNumberFormat="1" applyFont="1" applyFill="1" applyBorder="1" applyAlignment="1" applyProtection="1">
      <alignment horizontal="right" vertical="center"/>
      <protection locked="0"/>
    </xf>
    <xf numFmtId="3" fontId="1" fillId="0" borderId="14" xfId="56" applyNumberFormat="1" applyFont="1" applyFill="1" applyBorder="1" applyAlignment="1" applyProtection="1">
      <alignment horizontal="right" vertical="center"/>
      <protection hidden="1"/>
    </xf>
    <xf numFmtId="3" fontId="6" fillId="0" borderId="14" xfId="56" applyNumberFormat="1" applyFont="1" applyFill="1" applyBorder="1" applyAlignment="1" applyProtection="1">
      <alignment horizontal="right" vertical="center"/>
      <protection locked="0"/>
    </xf>
    <xf numFmtId="3" fontId="6" fillId="0" borderId="14" xfId="56" applyNumberFormat="1" applyFont="1" applyFill="1" applyBorder="1" applyAlignment="1" applyProtection="1">
      <alignment horizontal="right" vertical="center"/>
      <protection hidden="1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6" fillId="0" borderId="10" xfId="56" applyNumberFormat="1" applyFont="1" applyFill="1" applyBorder="1" applyAlignment="1" applyProtection="1">
      <alignment horizontal="right" vertical="center"/>
      <protection locked="0"/>
    </xf>
    <xf numFmtId="3" fontId="6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5" t="s">
        <v>249</v>
      </c>
      <c r="B2" s="146"/>
      <c r="C2" s="146"/>
      <c r="D2" s="147"/>
      <c r="E2" s="120" t="s">
        <v>323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8" t="s">
        <v>317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1" t="s">
        <v>251</v>
      </c>
      <c r="B6" s="152"/>
      <c r="C6" s="143" t="s">
        <v>324</v>
      </c>
      <c r="D6" s="14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3" t="s">
        <v>252</v>
      </c>
      <c r="B8" s="154"/>
      <c r="C8" s="143" t="s">
        <v>325</v>
      </c>
      <c r="D8" s="14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141"/>
      <c r="C10" s="143" t="s">
        <v>326</v>
      </c>
      <c r="D10" s="14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1" t="s">
        <v>254</v>
      </c>
      <c r="B12" s="152"/>
      <c r="C12" s="155" t="s">
        <v>327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1" t="s">
        <v>255</v>
      </c>
      <c r="B14" s="152"/>
      <c r="C14" s="158">
        <v>48000</v>
      </c>
      <c r="D14" s="159"/>
      <c r="E14" s="16"/>
      <c r="F14" s="155" t="s">
        <v>328</v>
      </c>
      <c r="G14" s="156"/>
      <c r="H14" s="156"/>
      <c r="I14" s="15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1" t="s">
        <v>256</v>
      </c>
      <c r="B16" s="152"/>
      <c r="C16" s="155" t="s">
        <v>343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1" t="s">
        <v>257</v>
      </c>
      <c r="B18" s="152"/>
      <c r="C18" s="160" t="s">
        <v>329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1" t="s">
        <v>258</v>
      </c>
      <c r="B20" s="152"/>
      <c r="C20" s="160" t="s">
        <v>330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1" t="s">
        <v>259</v>
      </c>
      <c r="B22" s="152"/>
      <c r="C22" s="121">
        <v>201</v>
      </c>
      <c r="D22" s="155" t="s">
        <v>328</v>
      </c>
      <c r="E22" s="163"/>
      <c r="F22" s="164"/>
      <c r="G22" s="151"/>
      <c r="H22" s="16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1" t="s">
        <v>260</v>
      </c>
      <c r="B24" s="152"/>
      <c r="C24" s="121">
        <v>6</v>
      </c>
      <c r="D24" s="155" t="s">
        <v>331</v>
      </c>
      <c r="E24" s="163"/>
      <c r="F24" s="163"/>
      <c r="G24" s="164"/>
      <c r="H24" s="51" t="s">
        <v>261</v>
      </c>
      <c r="I24" s="122">
        <v>163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1" t="s">
        <v>262</v>
      </c>
      <c r="B26" s="152"/>
      <c r="C26" s="123" t="s">
        <v>332</v>
      </c>
      <c r="D26" s="25"/>
      <c r="E26" s="33"/>
      <c r="F26" s="24"/>
      <c r="G26" s="166" t="s">
        <v>263</v>
      </c>
      <c r="H26" s="152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43"/>
      <c r="I30" s="144"/>
      <c r="J30" s="10"/>
      <c r="K30" s="10"/>
      <c r="L30" s="10"/>
    </row>
    <row r="31" spans="1:12" ht="12.75">
      <c r="A31" s="94"/>
      <c r="B31" s="22"/>
      <c r="C31" s="21"/>
      <c r="D31" s="177"/>
      <c r="E31" s="177"/>
      <c r="F31" s="177"/>
      <c r="G31" s="178"/>
      <c r="H31" s="16"/>
      <c r="I31" s="101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43"/>
      <c r="I32" s="14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43"/>
      <c r="I34" s="14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43"/>
      <c r="I36" s="144"/>
      <c r="J36" s="10"/>
      <c r="K36" s="10"/>
      <c r="L36" s="10"/>
    </row>
    <row r="37" spans="1:12" ht="12.75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43"/>
      <c r="I38" s="14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43"/>
      <c r="I40" s="14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0" t="s">
        <v>267</v>
      </c>
      <c r="B44" s="184"/>
      <c r="C44" s="143"/>
      <c r="D44" s="144"/>
      <c r="E44" s="26"/>
      <c r="F44" s="155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.75">
      <c r="A46" s="140" t="s">
        <v>268</v>
      </c>
      <c r="B46" s="184"/>
      <c r="C46" s="155" t="s">
        <v>334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84"/>
      <c r="C48" s="185" t="s">
        <v>338</v>
      </c>
      <c r="D48" s="186"/>
      <c r="E48" s="187"/>
      <c r="F48" s="16"/>
      <c r="G48" s="51" t="s">
        <v>271</v>
      </c>
      <c r="H48" s="185" t="s">
        <v>335</v>
      </c>
      <c r="I48" s="18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84"/>
      <c r="C50" s="196" t="s">
        <v>336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1" t="s">
        <v>272</v>
      </c>
      <c r="B52" s="152"/>
      <c r="C52" s="185" t="s">
        <v>339</v>
      </c>
      <c r="D52" s="186"/>
      <c r="E52" s="186"/>
      <c r="F52" s="186"/>
      <c r="G52" s="186"/>
      <c r="H52" s="186"/>
      <c r="I52" s="157"/>
      <c r="J52" s="10"/>
      <c r="K52" s="10"/>
      <c r="L52" s="10"/>
    </row>
    <row r="53" spans="1:12" ht="12.75">
      <c r="A53" s="108"/>
      <c r="B53" s="20"/>
      <c r="C53" s="190" t="s">
        <v>273</v>
      </c>
      <c r="D53" s="190"/>
      <c r="E53" s="190"/>
      <c r="F53" s="190"/>
      <c r="G53" s="190"/>
      <c r="H53" s="19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7" t="s">
        <v>274</v>
      </c>
      <c r="C55" s="198"/>
      <c r="D55" s="198"/>
      <c r="E55" s="19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9" t="s">
        <v>306</v>
      </c>
      <c r="C56" s="200"/>
      <c r="D56" s="200"/>
      <c r="E56" s="200"/>
      <c r="F56" s="200"/>
      <c r="G56" s="200"/>
      <c r="H56" s="200"/>
      <c r="I56" s="201"/>
      <c r="J56" s="10"/>
      <c r="K56" s="10"/>
      <c r="L56" s="10"/>
    </row>
    <row r="57" spans="1:12" ht="12.75">
      <c r="A57" s="108"/>
      <c r="B57" s="199" t="s">
        <v>307</v>
      </c>
      <c r="C57" s="200"/>
      <c r="D57" s="200"/>
      <c r="E57" s="200"/>
      <c r="F57" s="200"/>
      <c r="G57" s="200"/>
      <c r="H57" s="200"/>
      <c r="I57" s="110"/>
      <c r="J57" s="10"/>
      <c r="K57" s="10"/>
      <c r="L57" s="10"/>
    </row>
    <row r="58" spans="1:12" ht="12.75">
      <c r="A58" s="108"/>
      <c r="B58" s="199" t="s">
        <v>308</v>
      </c>
      <c r="C58" s="200"/>
      <c r="D58" s="200"/>
      <c r="E58" s="200"/>
      <c r="F58" s="200"/>
      <c r="G58" s="200"/>
      <c r="H58" s="200"/>
      <c r="I58" s="201"/>
      <c r="J58" s="10"/>
      <c r="K58" s="10"/>
      <c r="L58" s="10"/>
    </row>
    <row r="59" spans="1:12" ht="12.75">
      <c r="A59" s="108"/>
      <c r="B59" s="199" t="s">
        <v>309</v>
      </c>
      <c r="C59" s="200"/>
      <c r="D59" s="200"/>
      <c r="E59" s="200"/>
      <c r="F59" s="200"/>
      <c r="G59" s="200"/>
      <c r="H59" s="200"/>
      <c r="I59" s="20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1" t="s">
        <v>277</v>
      </c>
      <c r="H62" s="192"/>
      <c r="I62" s="19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4"/>
      <c r="H63" s="19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337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59</v>
      </c>
      <c r="B4" s="245"/>
      <c r="C4" s="245"/>
      <c r="D4" s="245"/>
      <c r="E4" s="245"/>
      <c r="F4" s="245"/>
      <c r="G4" s="245"/>
      <c r="H4" s="246"/>
      <c r="I4" s="58" t="s">
        <v>278</v>
      </c>
      <c r="J4" s="59" t="s">
        <v>319</v>
      </c>
      <c r="K4" s="60" t="s">
        <v>320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7">
        <v>2</v>
      </c>
      <c r="J5" s="56">
        <v>3</v>
      </c>
      <c r="K5" s="56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29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137">
        <f>J9+J16+J26+J35+J39</f>
        <v>89995719</v>
      </c>
      <c r="K8" s="137">
        <f>K9+K16+K26+K35+K39</f>
        <v>90403782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137">
        <f>SUM(J10:J15)</f>
        <v>32094</v>
      </c>
      <c r="K9" s="137">
        <f>SUM(K10:K15)</f>
        <v>29273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32094</v>
      </c>
      <c r="K11" s="7">
        <v>29273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137">
        <f>SUM(J17:J25)</f>
        <v>82913454</v>
      </c>
      <c r="K16" s="137">
        <f>SUM(K17:K25)</f>
        <v>83584830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4228888</v>
      </c>
      <c r="K17" s="7">
        <v>4228888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37189423</v>
      </c>
      <c r="K18" s="7">
        <v>36859464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38805763</v>
      </c>
      <c r="K19" s="7">
        <v>37062725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623544</v>
      </c>
      <c r="K20" s="7">
        <v>587460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225869</v>
      </c>
      <c r="K22" s="7">
        <v>2686130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908558</v>
      </c>
      <c r="K23" s="7">
        <v>1228754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931409</v>
      </c>
      <c r="K25" s="7">
        <v>931409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137">
        <f>SUM(J27:J34)</f>
        <v>5208373</v>
      </c>
      <c r="K26" s="137">
        <f>SUM(K27:K34)</f>
        <v>4929965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/>
      <c r="K27" s="7"/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5121375</v>
      </c>
      <c r="K32" s="7">
        <v>4841665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86998</v>
      </c>
      <c r="K33" s="7">
        <v>88300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137">
        <f>SUM(J36:J38)</f>
        <v>0</v>
      </c>
      <c r="K35" s="137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1841798</v>
      </c>
      <c r="K39" s="7">
        <v>1859714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137">
        <f>J41+J49+J56+J64</f>
        <v>75510537</v>
      </c>
      <c r="K40" s="137">
        <f>K41+K49+K56+K64</f>
        <v>78183129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137">
        <f>SUM(J42:J48)</f>
        <v>17830143</v>
      </c>
      <c r="K41" s="137">
        <f>SUM(K42:K48)</f>
        <v>17150247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8230320</v>
      </c>
      <c r="K42" s="7">
        <v>7220553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94188</v>
      </c>
      <c r="K43" s="7">
        <v>949778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1400744</v>
      </c>
      <c r="K44" s="7">
        <v>1548445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/>
      <c r="K45" s="7"/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1547</v>
      </c>
      <c r="K46" s="7">
        <v>508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8103344</v>
      </c>
      <c r="K47" s="7">
        <v>7430963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137">
        <f>SUM(J50:J55)</f>
        <v>27937635</v>
      </c>
      <c r="K49" s="137">
        <f>SUM(K50:K55)</f>
        <v>34246040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225687</v>
      </c>
      <c r="K50" s="7">
        <v>434089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25392349</v>
      </c>
      <c r="K51" s="7">
        <v>31069231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10187</v>
      </c>
      <c r="K53" s="7">
        <v>2826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2291781</v>
      </c>
      <c r="K54" s="7">
        <v>2720395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17631</v>
      </c>
      <c r="K55" s="7">
        <v>19499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137">
        <f>SUM(J57:J63)</f>
        <v>12291378</v>
      </c>
      <c r="K56" s="137">
        <f>SUM(K57:K63)</f>
        <v>10400814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10000000</v>
      </c>
      <c r="K58" s="7">
        <v>8000000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2291378</v>
      </c>
      <c r="K62" s="7">
        <v>2400814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17451381</v>
      </c>
      <c r="K64" s="7">
        <v>16386028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22216</v>
      </c>
      <c r="K65" s="7">
        <v>446024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137">
        <f>J7+J8+J40+J65</f>
        <v>165528472</v>
      </c>
      <c r="K66" s="137">
        <f>K7+K8+K40+K65</f>
        <v>169032935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07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29"/>
      <c r="I69" s="3">
        <v>62</v>
      </c>
      <c r="J69" s="138">
        <f>J70+J71+J72+J78+J79+J82+J85</f>
        <v>155584842</v>
      </c>
      <c r="K69" s="138">
        <f>K70+K71+K72+K78+K79+K82+K85</f>
        <v>156024985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149874600</v>
      </c>
      <c r="K70" s="7">
        <v>149874600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/>
      <c r="K71" s="7"/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137">
        <f>J73+J74-J75+J76+J77</f>
        <v>4680102</v>
      </c>
      <c r="K72" s="137">
        <f>K73+K74-K75+K76+K77</f>
        <v>4680102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2384159</v>
      </c>
      <c r="K73" s="7">
        <v>2384159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2295943</v>
      </c>
      <c r="K77" s="7">
        <v>2295943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137">
        <f>J80-J81</f>
        <v>160604</v>
      </c>
      <c r="K79" s="137">
        <f>K80-K81</f>
        <v>1030139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160604</v>
      </c>
      <c r="K80" s="7">
        <v>1030139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137">
        <f>J83-J84</f>
        <v>869536</v>
      </c>
      <c r="K82" s="137">
        <f>K83-K84</f>
        <v>440144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869536</v>
      </c>
      <c r="K83" s="7">
        <v>440144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137">
        <f>SUM(J87:J89)</f>
        <v>720580</v>
      </c>
      <c r="K86" s="137">
        <f>SUM(K87:K89)</f>
        <v>720580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720580</v>
      </c>
      <c r="K87" s="7">
        <v>720580</v>
      </c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137">
        <f>SUM(J91:J99)</f>
        <v>462060</v>
      </c>
      <c r="K90" s="137">
        <f>SUM(K91:K99)</f>
        <v>462060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450000</v>
      </c>
      <c r="K92" s="7">
        <v>450000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/>
      <c r="K93" s="7"/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12060</v>
      </c>
      <c r="K99" s="7">
        <v>12060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37">
        <f>SUM(J101:J112)</f>
        <v>8042643</v>
      </c>
      <c r="K100" s="137">
        <f>SUM(K101:K112)</f>
        <v>10013780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2024059</v>
      </c>
      <c r="K101" s="7">
        <v>3265712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367160</v>
      </c>
      <c r="K102" s="7">
        <v>367160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/>
      <c r="K103" s="7"/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27995</v>
      </c>
      <c r="K104" s="7">
        <v>65567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2184132</v>
      </c>
      <c r="K105" s="7">
        <v>2726412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2905205</v>
      </c>
      <c r="K108" s="7">
        <v>2536588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534092</v>
      </c>
      <c r="K109" s="7">
        <v>1052341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/>
      <c r="K112" s="7"/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718347</v>
      </c>
      <c r="K113" s="7">
        <v>1811530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137">
        <f>J69+J86+J90+J100+J113</f>
        <v>165528472</v>
      </c>
      <c r="K114" s="137">
        <f>K69+K86+K90+K100+K113</f>
        <v>169032935</v>
      </c>
    </row>
    <row r="115" spans="1:11" ht="12.75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/>
      <c r="K115" s="8"/>
    </row>
    <row r="116" spans="1:11" ht="12.75">
      <c r="A116" s="207" t="s">
        <v>310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10" zoomScaleNormal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7" t="s">
        <v>342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2" t="s">
        <v>337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3" t="s">
        <v>59</v>
      </c>
      <c r="B4" s="263"/>
      <c r="C4" s="263"/>
      <c r="D4" s="263"/>
      <c r="E4" s="263"/>
      <c r="F4" s="263"/>
      <c r="G4" s="263"/>
      <c r="H4" s="263"/>
      <c r="I4" s="58" t="s">
        <v>279</v>
      </c>
      <c r="J4" s="264" t="s">
        <v>319</v>
      </c>
      <c r="K4" s="264"/>
      <c r="L4" s="264" t="s">
        <v>320</v>
      </c>
      <c r="M4" s="264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29"/>
      <c r="I7" s="3">
        <v>111</v>
      </c>
      <c r="J7" s="54">
        <f>SUM(J8:J9)</f>
        <v>25149049</v>
      </c>
      <c r="K7" s="54">
        <f>SUM(K8:K9)</f>
        <v>25149049</v>
      </c>
      <c r="L7" s="54">
        <f>SUM(L8:L9)</f>
        <v>26452330</v>
      </c>
      <c r="M7" s="54">
        <f>SUM(M8:M9)</f>
        <v>26452330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129">
        <v>24330541</v>
      </c>
      <c r="K8" s="129">
        <v>24330541</v>
      </c>
      <c r="L8" s="129">
        <v>26263547</v>
      </c>
      <c r="M8" s="130">
        <v>26263547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129">
        <v>818508</v>
      </c>
      <c r="K9" s="129">
        <v>818508</v>
      </c>
      <c r="L9" s="129">
        <v>188783</v>
      </c>
      <c r="M9" s="130">
        <v>188783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24417931</v>
      </c>
      <c r="K10" s="53">
        <f>K11+K12+K16+K20+K21+K22+K25+K26</f>
        <v>24417931</v>
      </c>
      <c r="L10" s="53">
        <f>L11+L12+L16+L20+L21+L22+L25+L26</f>
        <v>25896968</v>
      </c>
      <c r="M10" s="53">
        <f>M11+M12+M16+M20+M21+M22+M25+M26</f>
        <v>25896968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-38463</v>
      </c>
      <c r="K11" s="7">
        <v>-38463</v>
      </c>
      <c r="L11" s="7">
        <v>-1003292</v>
      </c>
      <c r="M11" s="7">
        <v>-1003292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16848596</v>
      </c>
      <c r="K12" s="53">
        <f>SUM(K13:K15)</f>
        <v>16848596</v>
      </c>
      <c r="L12" s="53">
        <f>SUM(L13:L15)</f>
        <v>18950223</v>
      </c>
      <c r="M12" s="53">
        <f>SUM(M13:M15)</f>
        <v>18950223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14600929</v>
      </c>
      <c r="K13" s="7">
        <v>14600929</v>
      </c>
      <c r="L13" s="7">
        <v>16672322</v>
      </c>
      <c r="M13" s="7">
        <v>16672322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75154</v>
      </c>
      <c r="K14" s="7">
        <v>75154</v>
      </c>
      <c r="L14" s="7">
        <v>325051</v>
      </c>
      <c r="M14" s="7">
        <v>325051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2172513</v>
      </c>
      <c r="K15" s="7">
        <v>2172513</v>
      </c>
      <c r="L15" s="7">
        <v>1952850</v>
      </c>
      <c r="M15" s="7">
        <v>1952850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3646891</v>
      </c>
      <c r="K16" s="53">
        <f>SUM(K17:K19)</f>
        <v>3646891</v>
      </c>
      <c r="L16" s="53">
        <f>SUM(L17:L19)</f>
        <v>3706998</v>
      </c>
      <c r="M16" s="53">
        <f>SUM(M17:M19)</f>
        <v>3706998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2273970</v>
      </c>
      <c r="K17" s="7">
        <v>2273970</v>
      </c>
      <c r="L17" s="7">
        <v>2302812</v>
      </c>
      <c r="M17" s="7">
        <v>2302812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892850</v>
      </c>
      <c r="K18" s="7">
        <v>892850</v>
      </c>
      <c r="L18" s="7">
        <v>918609</v>
      </c>
      <c r="M18" s="7">
        <v>918609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480071</v>
      </c>
      <c r="K19" s="7">
        <v>480071</v>
      </c>
      <c r="L19" s="7">
        <v>485577</v>
      </c>
      <c r="M19" s="7">
        <v>485577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2008504</v>
      </c>
      <c r="K20" s="7">
        <v>2008504</v>
      </c>
      <c r="L20" s="7">
        <v>2111903</v>
      </c>
      <c r="M20" s="7">
        <v>2111903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1504305</v>
      </c>
      <c r="K21" s="7">
        <v>1504305</v>
      </c>
      <c r="L21" s="7">
        <v>1741653</v>
      </c>
      <c r="M21" s="7">
        <v>1741653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SUM(J23:J24)</f>
        <v>207167</v>
      </c>
      <c r="K22" s="53">
        <f>SUM(K23:K24)</f>
        <v>207167</v>
      </c>
      <c r="L22" s="53">
        <f>SUM(L23:L24)</f>
        <v>150000</v>
      </c>
      <c r="M22" s="53">
        <f>SUM(M23:M24)</f>
        <v>150000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129">
        <v>207167</v>
      </c>
      <c r="K24" s="129">
        <v>207167</v>
      </c>
      <c r="L24" s="129">
        <v>150000</v>
      </c>
      <c r="M24" s="130">
        <v>150000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131">
        <v>238204</v>
      </c>
      <c r="K25" s="131">
        <v>238204</v>
      </c>
      <c r="L25" s="131">
        <v>199540</v>
      </c>
      <c r="M25" s="139">
        <v>199540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129">
        <v>2727</v>
      </c>
      <c r="K26" s="129">
        <v>2727</v>
      </c>
      <c r="L26" s="129">
        <v>39943</v>
      </c>
      <c r="M26" s="130">
        <v>39943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134036</v>
      </c>
      <c r="K27" s="53">
        <f>SUM(K28:K32)</f>
        <v>134036</v>
      </c>
      <c r="L27" s="53">
        <f>SUM(L28:L32)</f>
        <v>156767</v>
      </c>
      <c r="M27" s="53">
        <f>SUM(M28:M32)</f>
        <v>156767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131">
        <v>195</v>
      </c>
      <c r="K28" s="131">
        <v>195</v>
      </c>
      <c r="L28" s="131">
        <v>71023</v>
      </c>
      <c r="M28" s="134">
        <v>71023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131">
        <v>133841</v>
      </c>
      <c r="K29" s="131">
        <v>133841</v>
      </c>
      <c r="L29" s="131">
        <v>85744</v>
      </c>
      <c r="M29" s="134">
        <v>85744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129">
        <v>0</v>
      </c>
      <c r="K30" s="129">
        <v>0</v>
      </c>
      <c r="L30" s="129">
        <v>0</v>
      </c>
      <c r="M30" s="130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129">
        <v>0</v>
      </c>
      <c r="K31" s="129">
        <v>0</v>
      </c>
      <c r="L31" s="129">
        <v>0</v>
      </c>
      <c r="M31" s="130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129">
        <v>0</v>
      </c>
      <c r="K32" s="129">
        <v>0</v>
      </c>
      <c r="L32" s="129">
        <v>0</v>
      </c>
      <c r="M32" s="130">
        <v>0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107042</v>
      </c>
      <c r="K33" s="53">
        <f>SUM(K34:K37)</f>
        <v>107042</v>
      </c>
      <c r="L33" s="53">
        <f>SUM(L34:L37)</f>
        <v>127949</v>
      </c>
      <c r="M33" s="53">
        <f>SUM(M34:M37)</f>
        <v>127949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129">
        <v>2222</v>
      </c>
      <c r="K34" s="129">
        <v>2222</v>
      </c>
      <c r="L34" s="129">
        <v>0</v>
      </c>
      <c r="M34" s="130">
        <v>0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129">
        <v>104820</v>
      </c>
      <c r="K35" s="129">
        <v>104820</v>
      </c>
      <c r="L35" s="129">
        <v>127949</v>
      </c>
      <c r="M35" s="130">
        <v>127949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131">
        <v>0</v>
      </c>
      <c r="K36" s="131">
        <v>0</v>
      </c>
      <c r="L36" s="131">
        <v>0</v>
      </c>
      <c r="M36" s="134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129">
        <v>0</v>
      </c>
      <c r="K37" s="129">
        <v>0</v>
      </c>
      <c r="L37" s="129">
        <v>0</v>
      </c>
      <c r="M37" s="130">
        <v>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132">
        <v>0</v>
      </c>
      <c r="K38" s="135">
        <v>0</v>
      </c>
      <c r="L38" s="132">
        <v>0</v>
      </c>
      <c r="M38" s="135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133">
        <v>0</v>
      </c>
      <c r="K39" s="136">
        <v>0</v>
      </c>
      <c r="L39" s="133">
        <v>0</v>
      </c>
      <c r="M39" s="136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133">
        <v>0</v>
      </c>
      <c r="K40" s="136">
        <v>0</v>
      </c>
      <c r="L40" s="133">
        <v>0</v>
      </c>
      <c r="M40" s="136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133">
        <v>0</v>
      </c>
      <c r="K41" s="136">
        <v>0</v>
      </c>
      <c r="L41" s="133">
        <v>0</v>
      </c>
      <c r="M41" s="136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25283085</v>
      </c>
      <c r="K42" s="53">
        <f>K7+K27+K38+K40</f>
        <v>25283085</v>
      </c>
      <c r="L42" s="53">
        <f>L7+L27+L38+L40</f>
        <v>26609097</v>
      </c>
      <c r="M42" s="53">
        <f>M7+M27+M38+M40</f>
        <v>26609097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24524973</v>
      </c>
      <c r="K43" s="53">
        <f>K10+K33+K39+K41</f>
        <v>24524973</v>
      </c>
      <c r="L43" s="53">
        <f>L10+L33+L39+L41</f>
        <v>26024917</v>
      </c>
      <c r="M43" s="53">
        <f>M10+M33+M39+M41</f>
        <v>26024917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758112</v>
      </c>
      <c r="K44" s="53">
        <f>K42-K43</f>
        <v>758112</v>
      </c>
      <c r="L44" s="53">
        <f>L42-L43</f>
        <v>584180</v>
      </c>
      <c r="M44" s="53">
        <f>M42-M43</f>
        <v>584180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758112</v>
      </c>
      <c r="K45" s="53">
        <f>IF(K42&gt;K43,K42-K43,0)</f>
        <v>758112</v>
      </c>
      <c r="L45" s="53">
        <f>IF(L42&gt;L43,L42-L43,0)</f>
        <v>584180</v>
      </c>
      <c r="M45" s="53">
        <f>IF(M42&gt;M43,M42-M43,0)</f>
        <v>584180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154388</v>
      </c>
      <c r="K47" s="7">
        <v>154388</v>
      </c>
      <c r="L47" s="7">
        <v>144036</v>
      </c>
      <c r="M47" s="7">
        <v>144036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603724</v>
      </c>
      <c r="K48" s="53">
        <f>K44-K47</f>
        <v>603724</v>
      </c>
      <c r="L48" s="53">
        <f>L44-L47</f>
        <v>440144</v>
      </c>
      <c r="M48" s="53">
        <f>M44-M47</f>
        <v>440144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603724</v>
      </c>
      <c r="K49" s="53">
        <f>IF(K48&gt;0,K48,0)</f>
        <v>603724</v>
      </c>
      <c r="L49" s="53">
        <f>IF(L48&gt;0,L48,0)</f>
        <v>440144</v>
      </c>
      <c r="M49" s="53">
        <f>IF(M48&gt;0,M48,0)</f>
        <v>440144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7" t="s">
        <v>312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61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5"/>
      <c r="J52" s="55"/>
      <c r="K52" s="55"/>
      <c r="L52" s="55"/>
      <c r="M52" s="62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29"/>
      <c r="I56" s="9">
        <v>157</v>
      </c>
      <c r="J56" s="6">
        <f>J48</f>
        <v>603724</v>
      </c>
      <c r="K56" s="6">
        <f>K48</f>
        <v>603724</v>
      </c>
      <c r="L56" s="6">
        <f>L48</f>
        <v>440144</v>
      </c>
      <c r="M56" s="6">
        <f>M48</f>
        <v>440144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603724</v>
      </c>
      <c r="K67" s="61">
        <f>K56+K66</f>
        <v>603724</v>
      </c>
      <c r="L67" s="61">
        <f>L56+L66</f>
        <v>440144</v>
      </c>
      <c r="M67" s="61">
        <f>M56+M66</f>
        <v>440144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protectedRanges>
    <protectedRange sqref="L8" name="Range1"/>
    <protectedRange sqref="L9" name="Range1_1"/>
    <protectedRange sqref="L24:M24 L25" name="Range1_5"/>
    <protectedRange sqref="L26:M26" name="Range1_6"/>
    <protectedRange sqref="L28:M32" name="Range1_7"/>
    <protectedRange sqref="L34:M41" name="Range1_8"/>
    <protectedRange sqref="J38:K41" name="Range1_8_1"/>
    <protectedRange sqref="J8:K8" name="Range1_2"/>
    <protectedRange sqref="J9:K9" name="Range1_1_2"/>
    <protectedRange sqref="J24:K24" name="Range1_5_2"/>
    <protectedRange sqref="J25:K25" name="Range1_5_3"/>
    <protectedRange sqref="J26:K26" name="Range1_6_2"/>
    <protectedRange sqref="J28:K32" name="Range1_7_2"/>
    <protectedRange sqref="J34:K37" name="Range1_8_2"/>
  </protectedRanges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56:J67 L58:L65 J70:L71 K56:M57 K58:K63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M12:M24 M26:M46 J12:L46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337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128">
        <v>758112</v>
      </c>
      <c r="K7" s="128">
        <v>584180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128">
        <v>2008504</v>
      </c>
      <c r="K8" s="128">
        <v>2111903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128">
        <v>0</v>
      </c>
      <c r="K9" s="128">
        <v>1971137</v>
      </c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128">
        <v>0</v>
      </c>
      <c r="K10" s="128">
        <v>0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128">
        <v>1807020</v>
      </c>
      <c r="K11" s="128">
        <v>679896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128">
        <v>998809</v>
      </c>
      <c r="K12" s="128">
        <v>1093183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53">
        <f>SUM(J7:J12)</f>
        <v>5572445</v>
      </c>
      <c r="K13" s="53">
        <f>SUM(K7:K12)</f>
        <v>6440299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128">
        <v>325042</v>
      </c>
      <c r="K14" s="128">
        <v>0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128">
        <v>4162166</v>
      </c>
      <c r="K15" s="128">
        <v>6308405</v>
      </c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128">
        <v>0</v>
      </c>
      <c r="K16" s="128">
        <v>0</v>
      </c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128">
        <v>1027042</v>
      </c>
      <c r="K17" s="128">
        <v>3046024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3">
        <f>SUM(J14:J17)</f>
        <v>5514250</v>
      </c>
      <c r="K18" s="53">
        <f>SUM(K14:K17)</f>
        <v>9354429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3">
        <f>IF(J13&gt;J18,J13-J18,0)</f>
        <v>58195</v>
      </c>
      <c r="K19" s="53">
        <f>IF(K13&gt;K18,K13-K18,0)</f>
        <v>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53">
        <f>IF(J18&gt;J13,J18-J13,0)</f>
        <v>0</v>
      </c>
      <c r="K20" s="53">
        <f>IF(K18&gt;K13,K18-K13,0)</f>
        <v>2914130</v>
      </c>
    </row>
    <row r="21" spans="1:11" ht="12.75">
      <c r="A21" s="207" t="s">
        <v>159</v>
      </c>
      <c r="B21" s="208"/>
      <c r="C21" s="208"/>
      <c r="D21" s="208"/>
      <c r="E21" s="208"/>
      <c r="F21" s="208"/>
      <c r="G21" s="208"/>
      <c r="H21" s="208"/>
      <c r="I21" s="265"/>
      <c r="J21" s="265"/>
      <c r="K21" s="266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128">
        <v>0</v>
      </c>
      <c r="K22" s="128">
        <v>0</v>
      </c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128">
        <v>0</v>
      </c>
      <c r="K23" s="128">
        <v>0</v>
      </c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128">
        <v>0</v>
      </c>
      <c r="K24" s="128">
        <v>0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128">
        <v>0</v>
      </c>
      <c r="K25" s="128">
        <v>0</v>
      </c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128">
        <v>0</v>
      </c>
      <c r="K26" s="128">
        <v>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128">
        <v>59517</v>
      </c>
      <c r="K28" s="128">
        <v>320196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128">
        <v>0</v>
      </c>
      <c r="K29" s="128">
        <v>0</v>
      </c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128">
        <v>0</v>
      </c>
      <c r="K30" s="128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53">
        <f>SUM(J28:J30)</f>
        <v>59517</v>
      </c>
      <c r="K31" s="53">
        <f>SUM(K28:K30)</f>
        <v>320196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3">
        <f>IF(J31&gt;J27,J31-J27,0)</f>
        <v>59517</v>
      </c>
      <c r="K33" s="53">
        <f>IF(K31&gt;K27,K31-K27,0)</f>
        <v>320196</v>
      </c>
    </row>
    <row r="34" spans="1:11" ht="12.75">
      <c r="A34" s="207" t="s">
        <v>160</v>
      </c>
      <c r="B34" s="208"/>
      <c r="C34" s="208"/>
      <c r="D34" s="208"/>
      <c r="E34" s="208"/>
      <c r="F34" s="208"/>
      <c r="G34" s="208"/>
      <c r="H34" s="208"/>
      <c r="I34" s="265"/>
      <c r="J34" s="265"/>
      <c r="K34" s="266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128">
        <v>0</v>
      </c>
      <c r="K35" s="128">
        <v>0</v>
      </c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128">
        <v>1046461</v>
      </c>
      <c r="K36" s="128">
        <v>2598981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128">
        <v>0</v>
      </c>
      <c r="K37" s="128"/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53">
        <f>SUM(J35:J37)</f>
        <v>1046461</v>
      </c>
      <c r="K38" s="53">
        <f>SUM(K35:K37)</f>
        <v>2598981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128">
        <v>347700</v>
      </c>
      <c r="K39" s="128">
        <v>430008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128">
        <v>0</v>
      </c>
      <c r="K40" s="128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128">
        <v>0</v>
      </c>
      <c r="K41" s="128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128">
        <v>0</v>
      </c>
      <c r="K42" s="128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128">
        <v>0</v>
      </c>
      <c r="K43" s="128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53">
        <f>SUM(J39:J43)</f>
        <v>347700</v>
      </c>
      <c r="K44" s="53">
        <f>SUM(K39:K43)</f>
        <v>430008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53">
        <f>IF(J38&gt;J44,J38-J44,0)</f>
        <v>698761</v>
      </c>
      <c r="K45" s="53">
        <f>IF(K38&gt;K44,K38-K44,0)</f>
        <v>2168973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3">
        <f>IF(J19-J20+J32-J33+J45-J46&gt;0,J19-J20+J32-J33+J45-J46,0)</f>
        <v>697439</v>
      </c>
      <c r="K47" s="53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1065353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128">
        <v>15387979</v>
      </c>
      <c r="K49" s="128">
        <v>17451381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128">
        <v>697439</v>
      </c>
      <c r="K50" s="128">
        <v>0</v>
      </c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128">
        <v>0</v>
      </c>
      <c r="K51" s="128">
        <v>1065353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1">
        <f>J49+J50-J51</f>
        <v>16085418</v>
      </c>
      <c r="K52" s="61">
        <f>K49+K50-K51</f>
        <v>16386028</v>
      </c>
    </row>
  </sheetData>
  <sheetProtection/>
  <protectedRanges>
    <protectedRange sqref="K7:K12" name="Range1"/>
    <protectedRange sqref="K14:K17" name="Range1_1"/>
    <protectedRange sqref="K22:K26" name="Range1_2"/>
    <protectedRange sqref="K28:K30" name="Range1_3"/>
    <protectedRange sqref="K35:K37" name="Range1_4"/>
    <protectedRange sqref="K39:K43" name="Range1_5"/>
    <protectedRange sqref="K49:K51" name="Range1_6"/>
    <protectedRange sqref="J7:J12" name="Range1_7"/>
    <protectedRange sqref="J14:J17" name="Range1_1_1"/>
    <protectedRange sqref="J22:J26" name="Range1_2_1"/>
    <protectedRange sqref="J28:J30" name="Range1_3_1"/>
    <protectedRange sqref="J35:J37" name="Range1_4_1"/>
    <protectedRange sqref="J39:J43" name="Range1_5_1"/>
    <protectedRange sqref="J49:J51" name="Range1_6_1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greaterThanOrEqual" allowBlank="1" showInputMessage="1" showErrorMessage="1" errorTitle="Pogrešan unos" error="Mogu se unijeti samo cjelobrojne pozitivne vrijednosti." sqref="J31:K33 J44:K48 J38:K38 J13:K13 J18:K20 J27:K27 J52:K52">
      <formula1>0</formula1>
    </dataValidation>
    <dataValidation operator="greaterThan" allowBlank="1" showInputMessage="1" showErrorMessage="1" sqref="J49:K51 J28:K30 J14:K17 J39:K43 J22:K26 J7:K12 J35:K37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6" t="s">
        <v>279</v>
      </c>
      <c r="J4" s="67" t="s">
        <v>319</v>
      </c>
      <c r="K4" s="67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283</v>
      </c>
      <c r="K5" s="73" t="s">
        <v>284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0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7" t="s">
        <v>159</v>
      </c>
      <c r="B22" s="208"/>
      <c r="C22" s="208"/>
      <c r="D22" s="208"/>
      <c r="E22" s="208"/>
      <c r="F22" s="208"/>
      <c r="G22" s="208"/>
      <c r="H22" s="208"/>
      <c r="I22" s="265"/>
      <c r="J22" s="265"/>
      <c r="K22" s="266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7" t="s">
        <v>160</v>
      </c>
      <c r="B35" s="208"/>
      <c r="C35" s="208"/>
      <c r="D35" s="208"/>
      <c r="E35" s="208"/>
      <c r="F35" s="208"/>
      <c r="G35" s="208"/>
      <c r="H35" s="208"/>
      <c r="I35" s="265">
        <v>0</v>
      </c>
      <c r="J35" s="265"/>
      <c r="K35" s="266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5"/>
    </row>
    <row r="2" spans="1:12" ht="15.75">
      <c r="A2" s="42"/>
      <c r="B2" s="74"/>
      <c r="C2" s="281" t="s">
        <v>282</v>
      </c>
      <c r="D2" s="281"/>
      <c r="E2" s="77">
        <v>41640</v>
      </c>
      <c r="F2" s="43" t="s">
        <v>250</v>
      </c>
      <c r="G2" s="282">
        <v>41729</v>
      </c>
      <c r="H2" s="283"/>
      <c r="I2" s="74"/>
      <c r="J2" s="74"/>
      <c r="K2" s="74"/>
      <c r="L2" s="78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305</v>
      </c>
      <c r="J3" s="82" t="s">
        <v>150</v>
      </c>
      <c r="K3" s="82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283</v>
      </c>
      <c r="K4" s="8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149874600</v>
      </c>
      <c r="K5" s="45">
        <v>149874600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46">
        <v>0</v>
      </c>
      <c r="K6" s="46">
        <v>0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4027164</v>
      </c>
      <c r="K7" s="46">
        <v>4680102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821548</v>
      </c>
      <c r="K8" s="46">
        <v>1030139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603724</v>
      </c>
      <c r="K9" s="46">
        <v>440144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>
        <v>0</v>
      </c>
      <c r="K10" s="46">
        <v>0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>
        <v>0</v>
      </c>
      <c r="K11" s="46">
        <v>0</v>
      </c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>
        <v>0</v>
      </c>
      <c r="K12" s="46">
        <v>0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>
        <v>0</v>
      </c>
      <c r="K13" s="46">
        <v>0</v>
      </c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155327036</v>
      </c>
      <c r="K14" s="79">
        <f>SUM(K5:K13)</f>
        <v>156024985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>
        <v>603724</v>
      </c>
      <c r="K20" s="46">
        <v>440144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603724</v>
      </c>
      <c r="K21" s="80">
        <f>SUM(K15:K20)</f>
        <v>440144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/>
      <c r="K23" s="45"/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48">
        <v>19</v>
      </c>
      <c r="J24" s="80"/>
      <c r="K24" s="80"/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kovact</cp:lastModifiedBy>
  <cp:lastPrinted>2014-02-10T07:26:04Z</cp:lastPrinted>
  <dcterms:created xsi:type="dcterms:W3CDTF">2008-10-17T11:51:54Z</dcterms:created>
  <dcterms:modified xsi:type="dcterms:W3CDTF">2014-04-14T07:25:14Z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