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<sst xmlns="http://schemas.openxmlformats.org/spreadsheetml/2006/main" count="397" uniqueCount="344">
  <si>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</si>
  <si>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</si>
  <si>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</si>
  <si>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</si>
  <si>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</si>
  <si>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</si>
  <si>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</si>
  <si>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</si>
  <si>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</si>
  <si>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</si>
  <si>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</si>
  <si>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</si>
  <si>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</si>
  <si>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</si>
  <si>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</si>
  <si>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</si>
  <si>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</si>
  <si>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</si>
  <si>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</si>
  <si>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</si>
  <si>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</si>
  <si>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</si>
  <si>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</si>
  <si>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</si>
  <si>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</si>
  <si>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</si>
  <si>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</si>
  <si>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</si>
  <si>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</si>
  <si>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</si>
  <si>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</si>
  <si>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</si>
  <si>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</si>
  <si>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</si>
  <si>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</si>
  <si>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</si>
  <si>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</si>
  <si>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</si>
  <si>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</si>
  <si>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</si>
  <si>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</si>
  <si>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</si>
  <si>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</si>
  <si>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</si>
  <si>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</si>
  <si>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</si>
  <si>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</si>
  <si>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</si>
  <si>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</si>
  <si>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</si>
  <si>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</si>
  <si>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</si>
  <si>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</si>
  <si>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</si>
  <si>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</si>
  <si>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</si>
  <si>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</si>
  <si>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</si>
  <si>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</si>
  <si>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</si>
  <si>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</si>
  <si>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</si>
  <si>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</si>
  <si>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</si>
  <si>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</si>
  <si>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</si>
  <si>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</si>
  <si>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</si>
  <si>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</si>
  <si>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</si>
  <si>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</si>
  <si>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</si>
  <si>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</si>
  <si>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</si>
  <si>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</si>
  <si>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</si>
  <si>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</si>
  <si>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</si>
  <si>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</si>
  <si>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</si>
  <si>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</si>
  <si>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</si>
  <si>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</si>
  <si>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</si>
  <si>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</si>
  <si>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</si>
  <si>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</si>
  <si>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</si>
  <si>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</si>
  <si>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</si>
  <si>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</si>
  <si>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</si>
  <si>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</si>
  <si>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</si>
  <si>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</si>
  <si>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</si>
  <si>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</si>
  <si>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</si>
  <si>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</si>
  <si>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</si>
  <si>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</si>
  <si>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</si>
  <si>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</si>
  <si>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</si>
  <si>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</si>
  <si>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</si>
  <si>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</si>
  <si>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</si>
  <si>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</si>
  <si>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</si>
  <si>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</si>
  <si>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</si>
  <si>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</si>
  <si>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</si>
  <si>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</si>
  <si>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</si>
  <si>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</si>
  <si>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</si>
  <si>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</si>
  <si>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</si>
  <si>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</si>
  <si>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</si>
  <si>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</si>
  <si>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</si>
  <si>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</si>
  <si>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</si>
  <si>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</si>
  <si>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</si>
  <si>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</si>
  <si>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</si>
  <si>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</si>
  <si>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</si>
  <si>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</si>
  <si>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</si>
  <si>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</si>
  <si>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</si>
  <si>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</si>
  <si>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</si>
  <si>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</si>
  <si>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</si>
  <si>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</si>
  <si>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</si>
  <si>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</si>
  <si>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</si>
  <si>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</si>
  <si>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</si>
  <si>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</si>
  <si>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</si>
  <si>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</si>
  <si>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</si>
  <si>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</si>
  <si>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</si>
  <si>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</si>
  <si>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</si>
  <si>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</si>
  <si>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</si>
  <si>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</si>
  <si>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</si>
  <si>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</si>
  <si>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</si>
  <si>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</si>
  <si>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</si>
  <si>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</si>
  <si>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</si>
  <si>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</si>
  <si>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</si>
  <si>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</si>
  <si>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</si>
  <si>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</si>
  <si>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</si>
  <si>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</si>
  <si>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</si>
  <si>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</si>
  <si>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</si>
  <si>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</si>
  <si>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</si>
  <si>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</si>
  <si>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</si>
  <si>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</si>
  <si>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</si>
  <si>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</si>
  <si>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</si>
  <si>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</si>
  <si>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</si>
  <si>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</si>
  <si>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</si>
  <si>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</si>
  <si>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</si>
  <si>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</si>
  <si>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</si>
  <si>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</si>
  <si>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</si>
  <si>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</si>
  <si>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</si>
  <si>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</si>
  <si>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</si>
  <si>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</si>
  <si>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</si>
  <si>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</si>
  <si>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</si>
  <si>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</si>
  <si>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</si>
  <si>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</si>
  <si>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</si>
  <si>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</si>
  <si>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</si>
  <si>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</si>
  <si>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</si>
  <si>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</si>
  <si>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</si>
  <si>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</si>
  <si>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</si>
  <si>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</si>
  <si>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</si>
  <si>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</si>
  <si>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</si>
  <si>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</si>
  <si>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</si>
  <si>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</si>
  <si>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</si>
  <si>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</si>
  <si>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</si>
  <si>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</si>
  <si>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</si>
  <si>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</si>
  <si>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</si>
  <si>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</si>
  <si>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</si>
  <si>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</si>
  <si>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</si>
  <si>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</si>
  <si>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</si>
  <si>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</si>
  <si>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</si>
  <si>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</si>
  <si>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</si>
  <si>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</si>
  <si>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</si>
  <si>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</si>
  <si>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</si>
  <si>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</si>
  <si>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</si>
  <si>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</si>
  <si>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</si>
  <si>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</si>
  <si>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</si>
  <si>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</si>
  <si>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</si>
  <si>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</si>
  <si>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</si>
  <si>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</si>
  <si>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</si>
  <si>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</si>
  <si>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</si>
  <si>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</si>
  <si>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</si>
  <si>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</si>
  <si>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</si>
  <si>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</si>
  <si>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</si>
  <si>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</si>
  <si>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</si>
  <si>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</si>
  <si>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</si>
  <si>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</si>
  <si>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</si>
  <si>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</si>
  <si>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</si>
  <si>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</si>
  <si>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</si>
  <si>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</si>
  <si>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</si>
  <si>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</si>
  <si>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</si>
  <si>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</si>
  <si>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</si>
  <si>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</si>
  <si>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</si>
  <si>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</si>
  <si>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</si>
  <si>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</si>
  <si>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</si>
  <si>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</si>
  <si>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</si>
  <si>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</si>
  <si>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</si>
  <si>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</si>
  <si>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</si>
  <si>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</si>
  <si>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</si>
  <si>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</si>
  <si>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</si>
  <si>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</si>
  <si>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</si>
  <si>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</si>
  <si>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</si>
  <si>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</si>
  <si>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</si>
  <si>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</si>
  <si>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</si>
  <si>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</si>
  <si>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</si>
  <si>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</si>
  <si>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</si>
  <si>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</si>
  <si>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</si>
  <si>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</si>
  <si>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</si>
  <si>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</si>
  <si>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</si>
  <si>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</si>
  <si>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</si>
  <si>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</si>
  <si>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</si>
  <si>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</si>
  <si>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</si>
  <si>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</si>
  <si>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</si>
  <si>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</si>
  <si>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</si>
  <si>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</si>
  <si>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</si>
  <si>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</si>
  <si>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</si>
  <si>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03040356</t>
  </si>
  <si>
    <t>010003021</t>
  </si>
  <si>
    <t>29531974087</t>
  </si>
  <si>
    <t>BILOKALNIK-IPA d.d.</t>
  </si>
  <si>
    <t>KOPRIVNICA</t>
  </si>
  <si>
    <t>marketing@bilokalnik.hr</t>
  </si>
  <si>
    <t>www.bilokalnik.hr</t>
  </si>
  <si>
    <t>KOPRIVNIČKO-KRIŽEVAČKA</t>
  </si>
  <si>
    <t>NE</t>
  </si>
  <si>
    <t>1721</t>
  </si>
  <si>
    <t>Kovač Tanja</t>
  </si>
  <si>
    <t>048647637</t>
  </si>
  <si>
    <t>tanja.kovac@bilokalnik.hr</t>
  </si>
  <si>
    <t>Obveznik: BILOKALNIK-IPA d.d.</t>
  </si>
  <si>
    <t>048639602</t>
  </si>
  <si>
    <t>Soldo Ana</t>
  </si>
  <si>
    <t>Dravska ulica 19</t>
  </si>
  <si>
    <t>30.06.2014.</t>
  </si>
  <si>
    <t>stanje na dan 30.06.2014.</t>
  </si>
  <si>
    <t>u razdoblju 01.01.2014. do 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</si>
</sst>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6" applyNumberFormat="1" applyFont="1" applyFill="1" applyBorder="1" applyAlignment="1" applyProtection="1">
      <alignment horizontal="right" vertical="center"/>
      <protection hidden="1"/>
    </xf>
    <xf numFmtId="3" fontId="1" fillId="0" borderId="14" xfId="56" applyNumberFormat="1" applyFont="1" applyFill="1" applyBorder="1" applyAlignment="1" applyProtection="1">
      <alignment horizontal="right" vertical="center"/>
      <protection locked="0"/>
    </xf>
    <xf numFmtId="3" fontId="1" fillId="0" borderId="10" xfId="56" applyNumberFormat="1" applyFont="1" applyFill="1" applyBorder="1" applyAlignment="1" applyProtection="1">
      <alignment horizontal="right" vertical="center"/>
      <protection locked="0"/>
    </xf>
    <xf numFmtId="3" fontId="1" fillId="0" borderId="14" xfId="56" applyNumberFormat="1" applyFont="1" applyFill="1" applyBorder="1" applyAlignment="1" applyProtection="1">
      <alignment horizontal="right" vertical="center"/>
      <protection hidden="1"/>
    </xf>
    <xf numFmtId="3" fontId="6" fillId="0" borderId="14" xfId="56" applyNumberFormat="1" applyFont="1" applyFill="1" applyBorder="1" applyAlignment="1" applyProtection="1">
      <alignment horizontal="right" vertical="center"/>
      <protection locked="0"/>
    </xf>
    <xf numFmtId="3" fontId="6" fillId="0" borderId="14" xfId="56" applyNumberFormat="1" applyFont="1" applyFill="1" applyBorder="1" applyAlignment="1" applyProtection="1">
      <alignment horizontal="right" vertical="center"/>
      <protection hidden="1"/>
    </xf>
    <xf numFmtId="3" fontId="1" fillId="0" borderId="10" xfId="56" applyNumberFormat="1" applyFont="1" applyFill="1" applyBorder="1" applyAlignment="1" applyProtection="1">
      <alignment horizontal="right" vertical="center"/>
      <protection hidden="1"/>
    </xf>
    <xf numFmtId="3" fontId="6" fillId="0" borderId="10" xfId="56" applyNumberFormat="1" applyFont="1" applyFill="1" applyBorder="1" applyAlignment="1" applyProtection="1">
      <alignment horizontal="right" vertical="center"/>
      <protection locked="0"/>
    </xf>
    <xf numFmtId="3" fontId="6" fillId="0" borderId="10" xfId="56" applyNumberFormat="1" applyFont="1" applyFill="1" applyBorder="1" applyAlignment="1" applyProtection="1">
      <alignment horizontal="right"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bilokalnik.hr" TargetMode="External" /><Relationship Id="rId2" Type="http://schemas.openxmlformats.org/officeDocument/2006/relationships/hyperlink" Target="http://www.bilokalnik.hr/" TargetMode="External" /><Relationship Id="rId3" Type="http://schemas.openxmlformats.org/officeDocument/2006/relationships/hyperlink" Target="mailto:tanja.kovac@bilokaln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6" t="s">
        <v>248</v>
      </c>
      <c r="B1" s="157"/>
      <c r="C1" s="15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4" t="s">
        <v>249</v>
      </c>
      <c r="B2" s="195"/>
      <c r="C2" s="195"/>
      <c r="D2" s="196"/>
      <c r="E2" s="120" t="s">
        <v>323</v>
      </c>
      <c r="F2" s="12"/>
      <c r="G2" s="13" t="s">
        <v>250</v>
      </c>
      <c r="H2" s="120" t="s">
        <v>341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7" t="s">
        <v>317</v>
      </c>
      <c r="B4" s="198"/>
      <c r="C4" s="198"/>
      <c r="D4" s="198"/>
      <c r="E4" s="198"/>
      <c r="F4" s="198"/>
      <c r="G4" s="198"/>
      <c r="H4" s="198"/>
      <c r="I4" s="19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7" t="s">
        <v>251</v>
      </c>
      <c r="B6" s="148"/>
      <c r="C6" s="162" t="s">
        <v>324</v>
      </c>
      <c r="D6" s="16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200" t="s">
        <v>252</v>
      </c>
      <c r="B8" s="201"/>
      <c r="C8" s="162" t="s">
        <v>325</v>
      </c>
      <c r="D8" s="16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2" t="s">
        <v>253</v>
      </c>
      <c r="B10" s="192"/>
      <c r="C10" s="162" t="s">
        <v>326</v>
      </c>
      <c r="D10" s="16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3"/>
      <c r="B11" s="19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7" t="s">
        <v>254</v>
      </c>
      <c r="B12" s="148"/>
      <c r="C12" s="164" t="s">
        <v>327</v>
      </c>
      <c r="D12" s="189"/>
      <c r="E12" s="189"/>
      <c r="F12" s="189"/>
      <c r="G12" s="189"/>
      <c r="H12" s="189"/>
      <c r="I12" s="15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7" t="s">
        <v>255</v>
      </c>
      <c r="B14" s="148"/>
      <c r="C14" s="190">
        <v>48000</v>
      </c>
      <c r="D14" s="191"/>
      <c r="E14" s="16"/>
      <c r="F14" s="164" t="s">
        <v>328</v>
      </c>
      <c r="G14" s="189"/>
      <c r="H14" s="189"/>
      <c r="I14" s="15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7" t="s">
        <v>256</v>
      </c>
      <c r="B16" s="148"/>
      <c r="C16" s="164" t="s">
        <v>340</v>
      </c>
      <c r="D16" s="189"/>
      <c r="E16" s="189"/>
      <c r="F16" s="189"/>
      <c r="G16" s="189"/>
      <c r="H16" s="189"/>
      <c r="I16" s="150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7" t="s">
        <v>257</v>
      </c>
      <c r="B18" s="148"/>
      <c r="C18" s="185" t="s">
        <v>329</v>
      </c>
      <c r="D18" s="186"/>
      <c r="E18" s="186"/>
      <c r="F18" s="186"/>
      <c r="G18" s="186"/>
      <c r="H18" s="186"/>
      <c r="I18" s="187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7" t="s">
        <v>258</v>
      </c>
      <c r="B20" s="148"/>
      <c r="C20" s="185" t="s">
        <v>330</v>
      </c>
      <c r="D20" s="186"/>
      <c r="E20" s="186"/>
      <c r="F20" s="186"/>
      <c r="G20" s="186"/>
      <c r="H20" s="186"/>
      <c r="I20" s="187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7" t="s">
        <v>259</v>
      </c>
      <c r="B22" s="148"/>
      <c r="C22" s="121">
        <v>201</v>
      </c>
      <c r="D22" s="164" t="s">
        <v>328</v>
      </c>
      <c r="E22" s="175"/>
      <c r="F22" s="176"/>
      <c r="G22" s="147"/>
      <c r="H22" s="188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7" t="s">
        <v>260</v>
      </c>
      <c r="B24" s="148"/>
      <c r="C24" s="121">
        <v>6</v>
      </c>
      <c r="D24" s="164" t="s">
        <v>331</v>
      </c>
      <c r="E24" s="175"/>
      <c r="F24" s="175"/>
      <c r="G24" s="176"/>
      <c r="H24" s="51" t="s">
        <v>261</v>
      </c>
      <c r="I24" s="139">
        <v>173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7" t="s">
        <v>262</v>
      </c>
      <c r="B26" s="148"/>
      <c r="C26" s="122" t="s">
        <v>332</v>
      </c>
      <c r="D26" s="25"/>
      <c r="E26" s="33"/>
      <c r="F26" s="24"/>
      <c r="G26" s="177" t="s">
        <v>263</v>
      </c>
      <c r="H26" s="148"/>
      <c r="I26" s="123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8" t="s">
        <v>264</v>
      </c>
      <c r="B28" s="179"/>
      <c r="C28" s="180"/>
      <c r="D28" s="180"/>
      <c r="E28" s="181" t="s">
        <v>265</v>
      </c>
      <c r="F28" s="182"/>
      <c r="G28" s="182"/>
      <c r="H28" s="183" t="s">
        <v>266</v>
      </c>
      <c r="I28" s="18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2"/>
      <c r="B30" s="165"/>
      <c r="C30" s="165"/>
      <c r="D30" s="166"/>
      <c r="E30" s="172"/>
      <c r="F30" s="165"/>
      <c r="G30" s="165"/>
      <c r="H30" s="162"/>
      <c r="I30" s="163"/>
      <c r="J30" s="10"/>
      <c r="K30" s="10"/>
      <c r="L30" s="10"/>
    </row>
    <row r="31" spans="1:12" ht="12.75">
      <c r="A31" s="94"/>
      <c r="B31" s="22"/>
      <c r="C31" s="21"/>
      <c r="D31" s="173"/>
      <c r="E31" s="173"/>
      <c r="F31" s="173"/>
      <c r="G31" s="174"/>
      <c r="H31" s="16"/>
      <c r="I31" s="101"/>
      <c r="J31" s="10"/>
      <c r="K31" s="10"/>
      <c r="L31" s="10"/>
    </row>
    <row r="32" spans="1:12" ht="12.75">
      <c r="A32" s="172"/>
      <c r="B32" s="165"/>
      <c r="C32" s="165"/>
      <c r="D32" s="166"/>
      <c r="E32" s="172"/>
      <c r="F32" s="165"/>
      <c r="G32" s="165"/>
      <c r="H32" s="162"/>
      <c r="I32" s="16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2"/>
      <c r="B34" s="165"/>
      <c r="C34" s="165"/>
      <c r="D34" s="166"/>
      <c r="E34" s="172"/>
      <c r="F34" s="165"/>
      <c r="G34" s="165"/>
      <c r="H34" s="162"/>
      <c r="I34" s="16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2"/>
      <c r="B36" s="165"/>
      <c r="C36" s="165"/>
      <c r="D36" s="166"/>
      <c r="E36" s="172"/>
      <c r="F36" s="165"/>
      <c r="G36" s="165"/>
      <c r="H36" s="162"/>
      <c r="I36" s="163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72"/>
      <c r="B38" s="165"/>
      <c r="C38" s="165"/>
      <c r="D38" s="166"/>
      <c r="E38" s="172"/>
      <c r="F38" s="165"/>
      <c r="G38" s="165"/>
      <c r="H38" s="162"/>
      <c r="I38" s="16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2"/>
      <c r="B40" s="165"/>
      <c r="C40" s="165"/>
      <c r="D40" s="166"/>
      <c r="E40" s="172"/>
      <c r="F40" s="165"/>
      <c r="G40" s="165"/>
      <c r="H40" s="162"/>
      <c r="I40" s="163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2" t="s">
        <v>267</v>
      </c>
      <c r="B44" s="143"/>
      <c r="C44" s="162"/>
      <c r="D44" s="163"/>
      <c r="E44" s="26"/>
      <c r="F44" s="164"/>
      <c r="G44" s="165"/>
      <c r="H44" s="165"/>
      <c r="I44" s="166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42" t="s">
        <v>268</v>
      </c>
      <c r="B46" s="143"/>
      <c r="C46" s="164" t="s">
        <v>334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2" t="s">
        <v>270</v>
      </c>
      <c r="B48" s="143"/>
      <c r="C48" s="149" t="s">
        <v>338</v>
      </c>
      <c r="D48" s="145"/>
      <c r="E48" s="146"/>
      <c r="F48" s="16"/>
      <c r="G48" s="51" t="s">
        <v>271</v>
      </c>
      <c r="H48" s="149" t="s">
        <v>335</v>
      </c>
      <c r="I48" s="14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2" t="s">
        <v>257</v>
      </c>
      <c r="B50" s="143"/>
      <c r="C50" s="144" t="s">
        <v>336</v>
      </c>
      <c r="D50" s="145"/>
      <c r="E50" s="145"/>
      <c r="F50" s="145"/>
      <c r="G50" s="145"/>
      <c r="H50" s="145"/>
      <c r="I50" s="14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7" t="s">
        <v>272</v>
      </c>
      <c r="B52" s="148"/>
      <c r="C52" s="149" t="s">
        <v>339</v>
      </c>
      <c r="D52" s="145"/>
      <c r="E52" s="145"/>
      <c r="F52" s="145"/>
      <c r="G52" s="145"/>
      <c r="H52" s="145"/>
      <c r="I52" s="150"/>
      <c r="J52" s="10"/>
      <c r="K52" s="10"/>
      <c r="L52" s="10"/>
    </row>
    <row r="53" spans="1:12" ht="12.75">
      <c r="A53" s="108"/>
      <c r="B53" s="20"/>
      <c r="C53" s="158" t="s">
        <v>273</v>
      </c>
      <c r="D53" s="158"/>
      <c r="E53" s="158"/>
      <c r="F53" s="158"/>
      <c r="G53" s="158"/>
      <c r="H53" s="15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51" t="s">
        <v>274</v>
      </c>
      <c r="C55" s="152"/>
      <c r="D55" s="152"/>
      <c r="E55" s="152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53" t="s">
        <v>306</v>
      </c>
      <c r="C56" s="154"/>
      <c r="D56" s="154"/>
      <c r="E56" s="154"/>
      <c r="F56" s="154"/>
      <c r="G56" s="154"/>
      <c r="H56" s="154"/>
      <c r="I56" s="155"/>
      <c r="J56" s="10"/>
      <c r="K56" s="10"/>
      <c r="L56" s="10"/>
    </row>
    <row r="57" spans="1:12" ht="12.75">
      <c r="A57" s="108"/>
      <c r="B57" s="153" t="s">
        <v>307</v>
      </c>
      <c r="C57" s="154"/>
      <c r="D57" s="154"/>
      <c r="E57" s="154"/>
      <c r="F57" s="154"/>
      <c r="G57" s="154"/>
      <c r="H57" s="154"/>
      <c r="I57" s="110"/>
      <c r="J57" s="10"/>
      <c r="K57" s="10"/>
      <c r="L57" s="10"/>
    </row>
    <row r="58" spans="1:12" ht="12.75">
      <c r="A58" s="108"/>
      <c r="B58" s="153" t="s">
        <v>308</v>
      </c>
      <c r="C58" s="154"/>
      <c r="D58" s="154"/>
      <c r="E58" s="154"/>
      <c r="F58" s="154"/>
      <c r="G58" s="154"/>
      <c r="H58" s="154"/>
      <c r="I58" s="155"/>
      <c r="J58" s="10"/>
      <c r="K58" s="10"/>
      <c r="L58" s="10"/>
    </row>
    <row r="59" spans="1:12" ht="12.75">
      <c r="A59" s="108"/>
      <c r="B59" s="153" t="s">
        <v>309</v>
      </c>
      <c r="C59" s="154"/>
      <c r="D59" s="154"/>
      <c r="E59" s="154"/>
      <c r="F59" s="154"/>
      <c r="G59" s="154"/>
      <c r="H59" s="154"/>
      <c r="I59" s="155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9" t="s">
        <v>277</v>
      </c>
      <c r="H62" s="160"/>
      <c r="I62" s="16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40"/>
      <c r="H63" s="141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rketing@bilokalnik.hr"/>
    <hyperlink ref="C20" r:id="rId2" display="www.bilokalnik.hr"/>
    <hyperlink ref="C50" r:id="rId3" display="tanja.kovac@bilokalnik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10.8515625" style="52" customWidth="1"/>
    <col min="12" max="16384" width="9.140625" style="52" customWidth="1"/>
  </cols>
  <sheetData>
    <row r="1" spans="1:11" ht="12.75" customHeight="1">
      <c r="A1" s="212" t="s">
        <v>153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342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337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2.5">
      <c r="A4" s="217" t="s">
        <v>59</v>
      </c>
      <c r="B4" s="218"/>
      <c r="C4" s="218"/>
      <c r="D4" s="218"/>
      <c r="E4" s="218"/>
      <c r="F4" s="218"/>
      <c r="G4" s="218"/>
      <c r="H4" s="219"/>
      <c r="I4" s="58" t="s">
        <v>278</v>
      </c>
      <c r="J4" s="59" t="s">
        <v>319</v>
      </c>
      <c r="K4" s="60" t="s">
        <v>320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7">
        <v>2</v>
      </c>
      <c r="J5" s="56">
        <v>3</v>
      </c>
      <c r="K5" s="56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136">
        <f>J9+J16+J26+J35+J39</f>
        <v>89995719</v>
      </c>
      <c r="K8" s="136">
        <f>K9+K16+K26+K35+K39</f>
        <v>98423022</v>
      </c>
    </row>
    <row r="9" spans="1:11" ht="12.75">
      <c r="A9" s="220" t="s">
        <v>205</v>
      </c>
      <c r="B9" s="221"/>
      <c r="C9" s="221"/>
      <c r="D9" s="221"/>
      <c r="E9" s="221"/>
      <c r="F9" s="221"/>
      <c r="G9" s="221"/>
      <c r="H9" s="222"/>
      <c r="I9" s="1">
        <v>3</v>
      </c>
      <c r="J9" s="136">
        <f>SUM(J10:J15)</f>
        <v>32094</v>
      </c>
      <c r="K9" s="136">
        <f>SUM(K10:K15)</f>
        <v>26764</v>
      </c>
    </row>
    <row r="10" spans="1:11" ht="12.75">
      <c r="A10" s="220" t="s">
        <v>112</v>
      </c>
      <c r="B10" s="221"/>
      <c r="C10" s="221"/>
      <c r="D10" s="221"/>
      <c r="E10" s="221"/>
      <c r="F10" s="221"/>
      <c r="G10" s="221"/>
      <c r="H10" s="222"/>
      <c r="I10" s="1">
        <v>4</v>
      </c>
      <c r="J10" s="7"/>
      <c r="K10" s="7"/>
    </row>
    <row r="11" spans="1:11" ht="12.75">
      <c r="A11" s="220" t="s">
        <v>14</v>
      </c>
      <c r="B11" s="221"/>
      <c r="C11" s="221"/>
      <c r="D11" s="221"/>
      <c r="E11" s="221"/>
      <c r="F11" s="221"/>
      <c r="G11" s="221"/>
      <c r="H11" s="222"/>
      <c r="I11" s="1">
        <v>5</v>
      </c>
      <c r="J11" s="7">
        <v>32094</v>
      </c>
      <c r="K11" s="7">
        <v>26764</v>
      </c>
    </row>
    <row r="12" spans="1:11" ht="12.75">
      <c r="A12" s="220" t="s">
        <v>113</v>
      </c>
      <c r="B12" s="221"/>
      <c r="C12" s="221"/>
      <c r="D12" s="221"/>
      <c r="E12" s="221"/>
      <c r="F12" s="221"/>
      <c r="G12" s="221"/>
      <c r="H12" s="222"/>
      <c r="I12" s="1">
        <v>6</v>
      </c>
      <c r="J12" s="7"/>
      <c r="K12" s="7"/>
    </row>
    <row r="13" spans="1:11" ht="12.75">
      <c r="A13" s="220" t="s">
        <v>208</v>
      </c>
      <c r="B13" s="221"/>
      <c r="C13" s="221"/>
      <c r="D13" s="221"/>
      <c r="E13" s="221"/>
      <c r="F13" s="221"/>
      <c r="G13" s="221"/>
      <c r="H13" s="222"/>
      <c r="I13" s="1">
        <v>7</v>
      </c>
      <c r="J13" s="7"/>
      <c r="K13" s="7"/>
    </row>
    <row r="14" spans="1:11" ht="12.75">
      <c r="A14" s="220" t="s">
        <v>209</v>
      </c>
      <c r="B14" s="221"/>
      <c r="C14" s="221"/>
      <c r="D14" s="221"/>
      <c r="E14" s="221"/>
      <c r="F14" s="221"/>
      <c r="G14" s="221"/>
      <c r="H14" s="222"/>
      <c r="I14" s="1">
        <v>8</v>
      </c>
      <c r="J14" s="7"/>
      <c r="K14" s="7"/>
    </row>
    <row r="15" spans="1:11" ht="12.75">
      <c r="A15" s="220" t="s">
        <v>210</v>
      </c>
      <c r="B15" s="221"/>
      <c r="C15" s="221"/>
      <c r="D15" s="221"/>
      <c r="E15" s="221"/>
      <c r="F15" s="221"/>
      <c r="G15" s="221"/>
      <c r="H15" s="222"/>
      <c r="I15" s="1">
        <v>9</v>
      </c>
      <c r="J15" s="7"/>
      <c r="K15" s="7"/>
    </row>
    <row r="16" spans="1:11" ht="12.75">
      <c r="A16" s="220" t="s">
        <v>206</v>
      </c>
      <c r="B16" s="221"/>
      <c r="C16" s="221"/>
      <c r="D16" s="221"/>
      <c r="E16" s="221"/>
      <c r="F16" s="221"/>
      <c r="G16" s="221"/>
      <c r="H16" s="222"/>
      <c r="I16" s="1">
        <v>10</v>
      </c>
      <c r="J16" s="136">
        <f>SUM(J17:J25)</f>
        <v>82913454</v>
      </c>
      <c r="K16" s="136">
        <f>SUM(K17:K25)</f>
        <v>82164658</v>
      </c>
    </row>
    <row r="17" spans="1:11" ht="12.75">
      <c r="A17" s="220" t="s">
        <v>211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4228888</v>
      </c>
      <c r="K17" s="7">
        <v>4228888</v>
      </c>
    </row>
    <row r="18" spans="1:11" ht="12.75">
      <c r="A18" s="220" t="s">
        <v>247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37189423</v>
      </c>
      <c r="K18" s="7">
        <v>36533616</v>
      </c>
    </row>
    <row r="19" spans="1:11" ht="12.75">
      <c r="A19" s="220" t="s">
        <v>212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38805763</v>
      </c>
      <c r="K19" s="7">
        <v>35326996</v>
      </c>
    </row>
    <row r="20" spans="1:11" ht="12.75">
      <c r="A20" s="220" t="s">
        <v>27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623544</v>
      </c>
      <c r="K20" s="7">
        <v>551737</v>
      </c>
    </row>
    <row r="21" spans="1:11" ht="12.75">
      <c r="A21" s="220" t="s">
        <v>28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/>
      <c r="K21" s="7"/>
    </row>
    <row r="22" spans="1:11" ht="12.75">
      <c r="A22" s="220" t="s">
        <v>72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>
        <v>225869</v>
      </c>
      <c r="K22" s="7"/>
    </row>
    <row r="23" spans="1:11" ht="12.75">
      <c r="A23" s="220" t="s">
        <v>73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908558</v>
      </c>
      <c r="K23" s="7">
        <v>4592012</v>
      </c>
    </row>
    <row r="24" spans="1:11" ht="12.75">
      <c r="A24" s="220" t="s">
        <v>74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/>
      <c r="K24" s="7"/>
    </row>
    <row r="25" spans="1:11" ht="12.75">
      <c r="A25" s="220" t="s">
        <v>75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>
        <v>931409</v>
      </c>
      <c r="K25" s="7">
        <v>931409</v>
      </c>
    </row>
    <row r="26" spans="1:11" ht="12.75">
      <c r="A26" s="220" t="s">
        <v>190</v>
      </c>
      <c r="B26" s="221"/>
      <c r="C26" s="221"/>
      <c r="D26" s="221"/>
      <c r="E26" s="221"/>
      <c r="F26" s="221"/>
      <c r="G26" s="221"/>
      <c r="H26" s="222"/>
      <c r="I26" s="1">
        <v>20</v>
      </c>
      <c r="J26" s="136">
        <f>SUM(J27:J34)</f>
        <v>5208373</v>
      </c>
      <c r="K26" s="136">
        <f>SUM(K27:K34)</f>
        <v>14356629</v>
      </c>
    </row>
    <row r="27" spans="1:11" ht="12.75">
      <c r="A27" s="220" t="s">
        <v>76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/>
      <c r="K27" s="7"/>
    </row>
    <row r="28" spans="1:11" ht="12.75">
      <c r="A28" s="220" t="s">
        <v>77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/>
      <c r="K28" s="7"/>
    </row>
    <row r="29" spans="1:11" ht="12.75">
      <c r="A29" s="220" t="s">
        <v>78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/>
      <c r="K29" s="7"/>
    </row>
    <row r="30" spans="1:11" ht="12.75">
      <c r="A30" s="220" t="s">
        <v>83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/>
      <c r="K30" s="7"/>
    </row>
    <row r="31" spans="1:11" ht="12.75">
      <c r="A31" s="220" t="s">
        <v>84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/>
      <c r="K31" s="7"/>
    </row>
    <row r="32" spans="1:11" ht="12.75">
      <c r="A32" s="220" t="s">
        <v>85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>
        <v>5121375</v>
      </c>
      <c r="K32" s="7">
        <v>14266429</v>
      </c>
    </row>
    <row r="33" spans="1:11" ht="12.75">
      <c r="A33" s="220" t="s">
        <v>79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v>86998</v>
      </c>
      <c r="K33" s="7">
        <v>90200</v>
      </c>
    </row>
    <row r="34" spans="1:11" ht="12.75">
      <c r="A34" s="220" t="s">
        <v>183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/>
      <c r="K34" s="7"/>
    </row>
    <row r="35" spans="1:11" ht="12.75">
      <c r="A35" s="220" t="s">
        <v>184</v>
      </c>
      <c r="B35" s="221"/>
      <c r="C35" s="221"/>
      <c r="D35" s="221"/>
      <c r="E35" s="221"/>
      <c r="F35" s="221"/>
      <c r="G35" s="221"/>
      <c r="H35" s="222"/>
      <c r="I35" s="1">
        <v>29</v>
      </c>
      <c r="J35" s="136">
        <f>SUM(J36:J38)</f>
        <v>0</v>
      </c>
      <c r="K35" s="136">
        <f>SUM(K36:K38)</f>
        <v>0</v>
      </c>
    </row>
    <row r="36" spans="1:11" ht="12.75">
      <c r="A36" s="220" t="s">
        <v>80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/>
      <c r="K36" s="7"/>
    </row>
    <row r="37" spans="1:11" ht="12.75">
      <c r="A37" s="220" t="s">
        <v>81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/>
      <c r="K37" s="7"/>
    </row>
    <row r="38" spans="1:11" ht="12.75">
      <c r="A38" s="220" t="s">
        <v>82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/>
      <c r="K38" s="7"/>
    </row>
    <row r="39" spans="1:11" ht="12.75">
      <c r="A39" s="220" t="s">
        <v>185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>
        <v>1841798</v>
      </c>
      <c r="K39" s="7">
        <v>1874971</v>
      </c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136">
        <f>J41+J49+J56+J64</f>
        <v>75510537</v>
      </c>
      <c r="K40" s="136">
        <f>K41+K49+K56+K64</f>
        <v>71327976</v>
      </c>
    </row>
    <row r="41" spans="1:11" ht="12.75">
      <c r="A41" s="220" t="s">
        <v>100</v>
      </c>
      <c r="B41" s="221"/>
      <c r="C41" s="221"/>
      <c r="D41" s="221"/>
      <c r="E41" s="221"/>
      <c r="F41" s="221"/>
      <c r="G41" s="221"/>
      <c r="H41" s="222"/>
      <c r="I41" s="1">
        <v>35</v>
      </c>
      <c r="J41" s="136">
        <f>SUM(J42:J48)</f>
        <v>17830143</v>
      </c>
      <c r="K41" s="136">
        <f>SUM(K42:K48)</f>
        <v>17695045</v>
      </c>
    </row>
    <row r="42" spans="1:11" ht="12.75">
      <c r="A42" s="220" t="s">
        <v>117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8230320</v>
      </c>
      <c r="K42" s="7">
        <v>7988662</v>
      </c>
    </row>
    <row r="43" spans="1:11" ht="12.75">
      <c r="A43" s="220" t="s">
        <v>118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>
        <v>94188</v>
      </c>
      <c r="K43" s="7">
        <v>627931</v>
      </c>
    </row>
    <row r="44" spans="1:11" ht="12.75">
      <c r="A44" s="220" t="s">
        <v>86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>
        <v>1400744</v>
      </c>
      <c r="K44" s="7">
        <v>1633857</v>
      </c>
    </row>
    <row r="45" spans="1:11" ht="12.75">
      <c r="A45" s="220" t="s">
        <v>87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/>
      <c r="K45" s="7"/>
    </row>
    <row r="46" spans="1:11" ht="12.75">
      <c r="A46" s="220" t="s">
        <v>88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>
        <v>1547</v>
      </c>
      <c r="K46" s="7">
        <v>13272</v>
      </c>
    </row>
    <row r="47" spans="1:11" ht="12.75">
      <c r="A47" s="220" t="s">
        <v>89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>
        <v>8103344</v>
      </c>
      <c r="K47" s="7">
        <v>7431323</v>
      </c>
    </row>
    <row r="48" spans="1:11" ht="12.75">
      <c r="A48" s="220" t="s">
        <v>90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/>
      <c r="K48" s="7"/>
    </row>
    <row r="49" spans="1:11" ht="12.75">
      <c r="A49" s="220" t="s">
        <v>101</v>
      </c>
      <c r="B49" s="221"/>
      <c r="C49" s="221"/>
      <c r="D49" s="221"/>
      <c r="E49" s="221"/>
      <c r="F49" s="221"/>
      <c r="G49" s="221"/>
      <c r="H49" s="222"/>
      <c r="I49" s="1">
        <v>43</v>
      </c>
      <c r="J49" s="136">
        <f>SUM(J50:J55)</f>
        <v>27937635</v>
      </c>
      <c r="K49" s="136">
        <f>SUM(K50:K55)</f>
        <v>35829981</v>
      </c>
    </row>
    <row r="50" spans="1:11" ht="12.75">
      <c r="A50" s="220" t="s">
        <v>200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>
        <v>225687</v>
      </c>
      <c r="K50" s="7">
        <v>286058</v>
      </c>
    </row>
    <row r="51" spans="1:11" ht="12.75">
      <c r="A51" s="220" t="s">
        <v>201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25392349</v>
      </c>
      <c r="K51" s="7">
        <v>32516390</v>
      </c>
    </row>
    <row r="52" spans="1:11" ht="12.75">
      <c r="A52" s="220" t="s">
        <v>202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/>
      <c r="K52" s="7"/>
    </row>
    <row r="53" spans="1:11" ht="12.75">
      <c r="A53" s="220" t="s">
        <v>203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10187</v>
      </c>
      <c r="K53" s="7">
        <v>2517</v>
      </c>
    </row>
    <row r="54" spans="1:11" ht="12.75">
      <c r="A54" s="220" t="s">
        <v>10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2291781</v>
      </c>
      <c r="K54" s="7">
        <v>3016028</v>
      </c>
    </row>
    <row r="55" spans="1:11" ht="12.75">
      <c r="A55" s="220" t="s">
        <v>11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17631</v>
      </c>
      <c r="K55" s="7">
        <v>8988</v>
      </c>
    </row>
    <row r="56" spans="1:11" ht="12.75">
      <c r="A56" s="220" t="s">
        <v>102</v>
      </c>
      <c r="B56" s="221"/>
      <c r="C56" s="221"/>
      <c r="D56" s="221"/>
      <c r="E56" s="221"/>
      <c r="F56" s="221"/>
      <c r="G56" s="221"/>
      <c r="H56" s="222"/>
      <c r="I56" s="1">
        <v>50</v>
      </c>
      <c r="J56" s="136">
        <f>SUM(J57:J63)</f>
        <v>12291378</v>
      </c>
      <c r="K56" s="136">
        <f>SUM(K57:K63)</f>
        <v>6886209</v>
      </c>
    </row>
    <row r="57" spans="1:11" ht="12.75">
      <c r="A57" s="220" t="s">
        <v>76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/>
      <c r="K57" s="7"/>
    </row>
    <row r="58" spans="1:11" ht="12.75">
      <c r="A58" s="220" t="s">
        <v>77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>
        <v>10000000</v>
      </c>
      <c r="K58" s="7">
        <v>4500000</v>
      </c>
    </row>
    <row r="59" spans="1:11" ht="12.75">
      <c r="A59" s="220" t="s">
        <v>242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/>
      <c r="K59" s="7"/>
    </row>
    <row r="60" spans="1:11" ht="12.75">
      <c r="A60" s="220" t="s">
        <v>83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/>
      <c r="K60" s="7"/>
    </row>
    <row r="61" spans="1:11" ht="12.75">
      <c r="A61" s="220" t="s">
        <v>84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/>
      <c r="K61" s="7"/>
    </row>
    <row r="62" spans="1:11" ht="12.75">
      <c r="A62" s="220" t="s">
        <v>85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2291378</v>
      </c>
      <c r="K62" s="7">
        <v>2386209</v>
      </c>
    </row>
    <row r="63" spans="1:11" ht="12.75">
      <c r="A63" s="220" t="s">
        <v>46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/>
      <c r="K63" s="7"/>
    </row>
    <row r="64" spans="1:11" ht="12.75">
      <c r="A64" s="220" t="s">
        <v>207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17451381</v>
      </c>
      <c r="K64" s="7">
        <v>10916741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22216</v>
      </c>
      <c r="K65" s="7">
        <v>339180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136">
        <f>J7+J8+J40+J65</f>
        <v>165528472</v>
      </c>
      <c r="K66" s="136">
        <f>K7+K8+K40+K65</f>
        <v>170090178</v>
      </c>
    </row>
    <row r="67" spans="1:11" ht="12.75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/>
      <c r="K67" s="8"/>
    </row>
    <row r="68" spans="1:11" ht="12.75">
      <c r="A68" s="226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137">
        <f>J70+J71+J72+J78+J79+J82+J85</f>
        <v>155584842</v>
      </c>
      <c r="K69" s="137">
        <f>K70+K71+K72+K78+K79+K82+K85</f>
        <v>156428725</v>
      </c>
    </row>
    <row r="70" spans="1:11" ht="12.75">
      <c r="A70" s="220" t="s">
        <v>141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149874600</v>
      </c>
      <c r="K70" s="7">
        <v>149874600</v>
      </c>
    </row>
    <row r="71" spans="1:11" ht="12.75">
      <c r="A71" s="220" t="s">
        <v>142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/>
      <c r="K71" s="7"/>
    </row>
    <row r="72" spans="1:11" ht="12.75">
      <c r="A72" s="220" t="s">
        <v>143</v>
      </c>
      <c r="B72" s="221"/>
      <c r="C72" s="221"/>
      <c r="D72" s="221"/>
      <c r="E72" s="221"/>
      <c r="F72" s="221"/>
      <c r="G72" s="221"/>
      <c r="H72" s="222"/>
      <c r="I72" s="1">
        <v>65</v>
      </c>
      <c r="J72" s="136">
        <f>J73+J74-J75+J76+J77</f>
        <v>4680102</v>
      </c>
      <c r="K72" s="136">
        <f>K73+K74-K75+K76+K77</f>
        <v>4897477</v>
      </c>
    </row>
    <row r="73" spans="1:11" ht="12.75">
      <c r="A73" s="220" t="s">
        <v>144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>
        <v>2384159</v>
      </c>
      <c r="K73" s="7">
        <v>2427627</v>
      </c>
    </row>
    <row r="74" spans="1:11" ht="12.75">
      <c r="A74" s="220" t="s">
        <v>145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/>
      <c r="K74" s="7"/>
    </row>
    <row r="75" spans="1:11" ht="12.75">
      <c r="A75" s="220" t="s">
        <v>133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/>
      <c r="K75" s="7"/>
    </row>
    <row r="76" spans="1:11" ht="12.75">
      <c r="A76" s="220" t="s">
        <v>134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/>
      <c r="K76" s="7"/>
    </row>
    <row r="77" spans="1:11" ht="12.75">
      <c r="A77" s="220" t="s">
        <v>135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>
        <v>2295943</v>
      </c>
      <c r="K77" s="7">
        <v>2469850</v>
      </c>
    </row>
    <row r="78" spans="1:11" ht="12.75">
      <c r="A78" s="220" t="s">
        <v>136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/>
      <c r="K78" s="7"/>
    </row>
    <row r="79" spans="1:11" ht="12.75">
      <c r="A79" s="220" t="s">
        <v>238</v>
      </c>
      <c r="B79" s="221"/>
      <c r="C79" s="221"/>
      <c r="D79" s="221"/>
      <c r="E79" s="221"/>
      <c r="F79" s="221"/>
      <c r="G79" s="221"/>
      <c r="H79" s="222"/>
      <c r="I79" s="1">
        <v>72</v>
      </c>
      <c r="J79" s="136">
        <f>J80-J81</f>
        <v>160604</v>
      </c>
      <c r="K79" s="136">
        <f>K80-K81</f>
        <v>812764</v>
      </c>
    </row>
    <row r="80" spans="1:11" ht="12.75">
      <c r="A80" s="229" t="s">
        <v>169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160604</v>
      </c>
      <c r="K80" s="7">
        <v>812764</v>
      </c>
    </row>
    <row r="81" spans="1:11" ht="12.75">
      <c r="A81" s="229" t="s">
        <v>170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/>
    </row>
    <row r="82" spans="1:11" ht="12.75">
      <c r="A82" s="220" t="s">
        <v>239</v>
      </c>
      <c r="B82" s="221"/>
      <c r="C82" s="221"/>
      <c r="D82" s="221"/>
      <c r="E82" s="221"/>
      <c r="F82" s="221"/>
      <c r="G82" s="221"/>
      <c r="H82" s="222"/>
      <c r="I82" s="1">
        <v>75</v>
      </c>
      <c r="J82" s="136">
        <f>J83-J84</f>
        <v>869536</v>
      </c>
      <c r="K82" s="136">
        <f>K83-K84</f>
        <v>843884</v>
      </c>
    </row>
    <row r="83" spans="1:11" ht="12.75">
      <c r="A83" s="229" t="s">
        <v>171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869536</v>
      </c>
      <c r="K83" s="7">
        <v>843884</v>
      </c>
    </row>
    <row r="84" spans="1:11" ht="12.75">
      <c r="A84" s="229" t="s">
        <v>172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7"/>
    </row>
    <row r="85" spans="1:11" ht="12.75">
      <c r="A85" s="220" t="s">
        <v>173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136">
        <f>SUM(J87:J89)</f>
        <v>720580</v>
      </c>
      <c r="K86" s="136">
        <f>SUM(K87:K89)</f>
        <v>720580</v>
      </c>
    </row>
    <row r="87" spans="1:11" ht="12.75">
      <c r="A87" s="220" t="s">
        <v>129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>
        <v>720580</v>
      </c>
      <c r="K87" s="7">
        <v>720580</v>
      </c>
    </row>
    <row r="88" spans="1:11" ht="12.75">
      <c r="A88" s="220" t="s">
        <v>130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/>
      <c r="K88" s="7"/>
    </row>
    <row r="89" spans="1:11" ht="12.75">
      <c r="A89" s="220" t="s">
        <v>131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136">
        <f>SUM(J91:J99)</f>
        <v>462060</v>
      </c>
      <c r="K90" s="136">
        <f>SUM(K91:K99)</f>
        <v>312060</v>
      </c>
    </row>
    <row r="91" spans="1:11" ht="12.75">
      <c r="A91" s="220" t="s">
        <v>132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/>
      <c r="K91" s="7"/>
    </row>
    <row r="92" spans="1:11" ht="12.75">
      <c r="A92" s="220" t="s">
        <v>243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>
        <v>450000</v>
      </c>
      <c r="K92" s="7">
        <v>300000</v>
      </c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/>
      <c r="K93" s="7"/>
    </row>
    <row r="94" spans="1:11" ht="12.75">
      <c r="A94" s="220" t="s">
        <v>244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/>
      <c r="K94" s="7"/>
    </row>
    <row r="95" spans="1:11" ht="12.75">
      <c r="A95" s="220" t="s">
        <v>245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/>
      <c r="K95" s="7"/>
    </row>
    <row r="96" spans="1:11" ht="12.75">
      <c r="A96" s="220" t="s">
        <v>246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/>
      <c r="K96" s="7"/>
    </row>
    <row r="97" spans="1:11" ht="12.75">
      <c r="A97" s="220" t="s">
        <v>94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/>
      <c r="K97" s="7"/>
    </row>
    <row r="98" spans="1:11" ht="12.75">
      <c r="A98" s="220" t="s">
        <v>92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/>
      <c r="K98" s="7"/>
    </row>
    <row r="99" spans="1:11" ht="12.75">
      <c r="A99" s="220" t="s">
        <v>93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>
        <v>12060</v>
      </c>
      <c r="K99" s="7">
        <v>12060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136">
        <f>SUM(J101:J112)</f>
        <v>8042643</v>
      </c>
      <c r="K100" s="136">
        <f>SUM(K101:K112)</f>
        <v>10459980</v>
      </c>
    </row>
    <row r="101" spans="1:11" ht="12.75">
      <c r="A101" s="220" t="s">
        <v>132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>
        <v>2024059</v>
      </c>
      <c r="K101" s="7">
        <v>2718643</v>
      </c>
    </row>
    <row r="102" spans="1:11" ht="12.75">
      <c r="A102" s="220" t="s">
        <v>243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>
        <v>367160</v>
      </c>
      <c r="K102" s="7">
        <v>300000</v>
      </c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/>
      <c r="K103" s="7"/>
    </row>
    <row r="104" spans="1:11" ht="12.75">
      <c r="A104" s="220" t="s">
        <v>244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27995</v>
      </c>
      <c r="K104" s="7">
        <v>124638</v>
      </c>
    </row>
    <row r="105" spans="1:11" ht="12.75">
      <c r="A105" s="220" t="s">
        <v>245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2184132</v>
      </c>
      <c r="K105" s="7">
        <v>3257726</v>
      </c>
    </row>
    <row r="106" spans="1:11" ht="12.75">
      <c r="A106" s="220" t="s">
        <v>246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/>
      <c r="K106" s="7"/>
    </row>
    <row r="107" spans="1:11" ht="12.75">
      <c r="A107" s="220" t="s">
        <v>94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/>
      <c r="K107" s="7"/>
    </row>
    <row r="108" spans="1:11" ht="12.75">
      <c r="A108" s="220" t="s">
        <v>95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2905205</v>
      </c>
      <c r="K108" s="7">
        <v>2626538</v>
      </c>
    </row>
    <row r="109" spans="1:11" ht="12.75">
      <c r="A109" s="220" t="s">
        <v>96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534092</v>
      </c>
      <c r="K109" s="7">
        <v>1432435</v>
      </c>
    </row>
    <row r="110" spans="1:11" ht="12.75">
      <c r="A110" s="220" t="s">
        <v>99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/>
      <c r="K110" s="7"/>
    </row>
    <row r="111" spans="1:11" ht="12.75">
      <c r="A111" s="220" t="s">
        <v>97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/>
      <c r="K111" s="7"/>
    </row>
    <row r="112" spans="1:11" ht="12.75">
      <c r="A112" s="220" t="s">
        <v>98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/>
      <c r="K112" s="7"/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718347</v>
      </c>
      <c r="K113" s="7">
        <v>2168833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136">
        <f>J69+J86+J90+J100+J113</f>
        <v>165528472</v>
      </c>
      <c r="K114" s="136">
        <f>K69+K86+K90+K100+K113</f>
        <v>170090178</v>
      </c>
    </row>
    <row r="115" spans="1:11" ht="12.75">
      <c r="A115" s="234" t="s">
        <v>57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/>
      <c r="K115" s="8"/>
    </row>
    <row r="116" spans="1:11" ht="12.75">
      <c r="A116" s="226" t="s">
        <v>310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40"/>
      <c r="J117" s="240"/>
      <c r="K117" s="241"/>
    </row>
    <row r="118" spans="1:11" ht="12.75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/>
      <c r="K118" s="7"/>
    </row>
    <row r="119" spans="1:11" ht="12.75">
      <c r="A119" s="242" t="s">
        <v>9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/>
      <c r="K119" s="8"/>
    </row>
    <row r="120" spans="1:11" ht="12.75">
      <c r="A120" s="245" t="s">
        <v>311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2:K77 J79:K84 J86:K115">
      <formula1>0</formula1>
    </dataValidation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="110" zoomScaleNormal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2" t="s">
        <v>154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2.75" customHeight="1">
      <c r="A2" s="257" t="s">
        <v>343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47" t="s">
        <v>337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59</v>
      </c>
      <c r="B4" s="248"/>
      <c r="C4" s="248"/>
      <c r="D4" s="248"/>
      <c r="E4" s="248"/>
      <c r="F4" s="248"/>
      <c r="G4" s="248"/>
      <c r="H4" s="248"/>
      <c r="I4" s="58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4">
        <f>SUM(J8:J9)</f>
        <v>52206419</v>
      </c>
      <c r="K7" s="54">
        <f>SUM(K8:K9)</f>
        <v>27057370</v>
      </c>
      <c r="L7" s="54">
        <f>SUM(L8:L9)</f>
        <v>53861725</v>
      </c>
      <c r="M7" s="54">
        <f>SUM(M8:M9)</f>
        <v>27409395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128">
        <v>50955463</v>
      </c>
      <c r="K8" s="129">
        <v>26624922</v>
      </c>
      <c r="L8" s="128">
        <v>53535016</v>
      </c>
      <c r="M8" s="129">
        <v>27271469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128">
        <v>1250956</v>
      </c>
      <c r="K9" s="129">
        <v>432448</v>
      </c>
      <c r="L9" s="128">
        <v>326709</v>
      </c>
      <c r="M9" s="129">
        <v>137926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3">
        <f>J11+J12+J16+J20+J21+J22+J25+J26</f>
        <v>50280556</v>
      </c>
      <c r="K10" s="53">
        <f>K11+K12+K16+K20+K21+K22+K25+K26</f>
        <v>25862626</v>
      </c>
      <c r="L10" s="53">
        <f>L11+L12+L16+L20+L21+L22+L25+L26</f>
        <v>52875140</v>
      </c>
      <c r="M10" s="53">
        <f>M11+M12+M16+M20+M21+M22+M25+M26</f>
        <v>26978171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-518736</v>
      </c>
      <c r="K11" s="7">
        <v>-480273</v>
      </c>
      <c r="L11" s="7">
        <v>-766857</v>
      </c>
      <c r="M11" s="7">
        <v>236435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3">
        <f>SUM(J13:J15)</f>
        <v>35565908</v>
      </c>
      <c r="K12" s="53">
        <f>SUM(K13:K15)</f>
        <v>18717312</v>
      </c>
      <c r="L12" s="53">
        <f>SUM(L13:L15)</f>
        <v>37813624</v>
      </c>
      <c r="M12" s="53">
        <f>SUM(M13:M15)</f>
        <v>18863400</v>
      </c>
    </row>
    <row r="13" spans="1:13" ht="12.75">
      <c r="A13" s="220" t="s">
        <v>146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30560950</v>
      </c>
      <c r="K13" s="7">
        <v>15960021</v>
      </c>
      <c r="L13" s="7">
        <v>32773048</v>
      </c>
      <c r="M13" s="7">
        <v>16100726</v>
      </c>
    </row>
    <row r="14" spans="1:13" ht="12.75">
      <c r="A14" s="220" t="s">
        <v>147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>
        <v>619223</v>
      </c>
      <c r="K14" s="7">
        <v>544069</v>
      </c>
      <c r="L14" s="7">
        <v>869465</v>
      </c>
      <c r="M14" s="7">
        <v>544413</v>
      </c>
    </row>
    <row r="15" spans="1:13" ht="12.75">
      <c r="A15" s="220" t="s">
        <v>61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4385735</v>
      </c>
      <c r="K15" s="7">
        <v>2213222</v>
      </c>
      <c r="L15" s="7">
        <v>4171111</v>
      </c>
      <c r="M15" s="7">
        <v>2218261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3">
        <f>SUM(J17:J19)</f>
        <v>7501322</v>
      </c>
      <c r="K16" s="53">
        <f>SUM(K17:K19)</f>
        <v>3854431</v>
      </c>
      <c r="L16" s="53">
        <f>SUM(L17:L19)</f>
        <v>7580555</v>
      </c>
      <c r="M16" s="53">
        <f>SUM(M17:M19)</f>
        <v>3873557</v>
      </c>
    </row>
    <row r="17" spans="1:13" ht="12.75">
      <c r="A17" s="220" t="s">
        <v>62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4679702</v>
      </c>
      <c r="K17" s="7">
        <v>2405732</v>
      </c>
      <c r="L17" s="7">
        <v>4666534</v>
      </c>
      <c r="M17" s="7">
        <v>2363721</v>
      </c>
    </row>
    <row r="18" spans="1:13" ht="12.75">
      <c r="A18" s="220" t="s">
        <v>63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1835046</v>
      </c>
      <c r="K18" s="7">
        <v>942197</v>
      </c>
      <c r="L18" s="7">
        <v>1859945</v>
      </c>
      <c r="M18" s="7">
        <v>941337</v>
      </c>
    </row>
    <row r="19" spans="1:13" ht="12.75">
      <c r="A19" s="220" t="s">
        <v>64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986574</v>
      </c>
      <c r="K19" s="7">
        <v>506502</v>
      </c>
      <c r="L19" s="7">
        <v>1054076</v>
      </c>
      <c r="M19" s="7">
        <v>568499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4016619</v>
      </c>
      <c r="K20" s="7">
        <v>2008115</v>
      </c>
      <c r="L20" s="7">
        <v>4211713</v>
      </c>
      <c r="M20" s="7">
        <v>2099810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2834079</v>
      </c>
      <c r="K21" s="7">
        <v>1329774</v>
      </c>
      <c r="L21" s="7">
        <v>3483590</v>
      </c>
      <c r="M21" s="7">
        <v>1741937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3">
        <f>SUM(J23:J24)</f>
        <v>650341</v>
      </c>
      <c r="K22" s="53">
        <f>SUM(K23:K24)</f>
        <v>443174</v>
      </c>
      <c r="L22" s="53">
        <f>SUM(L23:L24)</f>
        <v>217516</v>
      </c>
      <c r="M22" s="53">
        <f>SUM(M23:M24)</f>
        <v>67516</v>
      </c>
    </row>
    <row r="23" spans="1:13" ht="12.75">
      <c r="A23" s="220" t="s">
        <v>137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0" t="s">
        <v>138</v>
      </c>
      <c r="B24" s="221"/>
      <c r="C24" s="221"/>
      <c r="D24" s="221"/>
      <c r="E24" s="221"/>
      <c r="F24" s="221"/>
      <c r="G24" s="221"/>
      <c r="H24" s="222"/>
      <c r="I24" s="1">
        <v>128</v>
      </c>
      <c r="J24" s="128">
        <v>650341</v>
      </c>
      <c r="K24" s="129">
        <v>443174</v>
      </c>
      <c r="L24" s="128">
        <v>217516</v>
      </c>
      <c r="M24" s="129">
        <v>67516</v>
      </c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130">
        <v>216147</v>
      </c>
      <c r="K25" s="138">
        <v>-22057</v>
      </c>
      <c r="L25" s="130">
        <v>285626</v>
      </c>
      <c r="M25" s="138">
        <v>86086</v>
      </c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128">
        <v>14876</v>
      </c>
      <c r="K26" s="129">
        <v>12150</v>
      </c>
      <c r="L26" s="128">
        <v>49373</v>
      </c>
      <c r="M26" s="129">
        <v>9430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3">
        <f>SUM(J28:J32)</f>
        <v>316382</v>
      </c>
      <c r="K27" s="53">
        <f>SUM(K28:K32)</f>
        <v>182346</v>
      </c>
      <c r="L27" s="53">
        <f>SUM(L28:L32)</f>
        <v>326880</v>
      </c>
      <c r="M27" s="53">
        <f>SUM(M28:M32)</f>
        <v>170113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130">
        <v>50440</v>
      </c>
      <c r="K28" s="133">
        <v>50245</v>
      </c>
      <c r="L28" s="130">
        <v>108356</v>
      </c>
      <c r="M28" s="133">
        <v>37333</v>
      </c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130">
        <v>265942</v>
      </c>
      <c r="K29" s="133">
        <v>132101</v>
      </c>
      <c r="L29" s="130">
        <v>218524</v>
      </c>
      <c r="M29" s="133">
        <v>132780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128">
        <v>0</v>
      </c>
      <c r="K30" s="129">
        <v>0</v>
      </c>
      <c r="L30" s="128">
        <v>0</v>
      </c>
      <c r="M30" s="129">
        <v>0</v>
      </c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128">
        <v>0</v>
      </c>
      <c r="K31" s="129">
        <v>0</v>
      </c>
      <c r="L31" s="128">
        <v>0</v>
      </c>
      <c r="M31" s="129">
        <v>0</v>
      </c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128">
        <v>0</v>
      </c>
      <c r="K32" s="129">
        <v>0</v>
      </c>
      <c r="L32" s="128">
        <v>0</v>
      </c>
      <c r="M32" s="129">
        <v>0</v>
      </c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3">
        <f>SUM(J34:J37)</f>
        <v>178471</v>
      </c>
      <c r="K33" s="53">
        <f>SUM(K34:K37)</f>
        <v>71428</v>
      </c>
      <c r="L33" s="53">
        <f>SUM(L34:L37)</f>
        <v>234666</v>
      </c>
      <c r="M33" s="53">
        <f>SUM(M34:M37)</f>
        <v>106718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128">
        <v>3546</v>
      </c>
      <c r="K34" s="129">
        <v>1324</v>
      </c>
      <c r="L34" s="128">
        <v>0</v>
      </c>
      <c r="M34" s="129">
        <v>1</v>
      </c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128">
        <v>174925</v>
      </c>
      <c r="K35" s="129">
        <v>70104</v>
      </c>
      <c r="L35" s="128">
        <v>234666</v>
      </c>
      <c r="M35" s="129">
        <v>106717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130">
        <v>0</v>
      </c>
      <c r="K36" s="133">
        <v>0</v>
      </c>
      <c r="L36" s="130">
        <v>0</v>
      </c>
      <c r="M36" s="133">
        <v>0</v>
      </c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128">
        <v>0</v>
      </c>
      <c r="K37" s="129">
        <v>0</v>
      </c>
      <c r="L37" s="128">
        <v>0</v>
      </c>
      <c r="M37" s="129">
        <v>0</v>
      </c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131">
        <v>0</v>
      </c>
      <c r="K38" s="134">
        <v>0</v>
      </c>
      <c r="L38" s="131">
        <v>0</v>
      </c>
      <c r="M38" s="134">
        <v>0</v>
      </c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132">
        <v>0</v>
      </c>
      <c r="K39" s="135">
        <v>0</v>
      </c>
      <c r="L39" s="132">
        <v>0</v>
      </c>
      <c r="M39" s="135">
        <v>0</v>
      </c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132">
        <v>0</v>
      </c>
      <c r="K40" s="135">
        <v>0</v>
      </c>
      <c r="L40" s="132">
        <v>0</v>
      </c>
      <c r="M40" s="135">
        <v>0</v>
      </c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132">
        <v>0</v>
      </c>
      <c r="K41" s="135">
        <v>0</v>
      </c>
      <c r="L41" s="132">
        <v>0</v>
      </c>
      <c r="M41" s="135">
        <v>0</v>
      </c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3">
        <f>J7+J27+J38+J40</f>
        <v>52522801</v>
      </c>
      <c r="K42" s="53">
        <f>K7+K27+K38+K40</f>
        <v>27239716</v>
      </c>
      <c r="L42" s="53">
        <f>L7+L27+L38+L40</f>
        <v>54188605</v>
      </c>
      <c r="M42" s="53">
        <f>M7+M27+M38+M40</f>
        <v>27579508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3">
        <f>J10+J33+J39+J41</f>
        <v>50459027</v>
      </c>
      <c r="K43" s="53">
        <f>K10+K33+K39+K41</f>
        <v>25934054</v>
      </c>
      <c r="L43" s="53">
        <f>L10+L33+L39+L41</f>
        <v>53109806</v>
      </c>
      <c r="M43" s="53">
        <f>M10+M33+M39+M41</f>
        <v>27084889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3">
        <f>J42-J43</f>
        <v>2063774</v>
      </c>
      <c r="K44" s="53">
        <f>K42-K43</f>
        <v>1305662</v>
      </c>
      <c r="L44" s="53">
        <f>L42-L43</f>
        <v>1078799</v>
      </c>
      <c r="M44" s="53">
        <f>M42-M43</f>
        <v>494619</v>
      </c>
    </row>
    <row r="45" spans="1:13" ht="12.75">
      <c r="A45" s="229" t="s">
        <v>218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3">
        <f>IF(J42&gt;J43,J42-J43,0)</f>
        <v>2063774</v>
      </c>
      <c r="K45" s="53">
        <f>IF(K42&gt;K43,K42-K43,0)</f>
        <v>1305662</v>
      </c>
      <c r="L45" s="53">
        <f>IF(L42&gt;L43,L42-L43,0)</f>
        <v>1078799</v>
      </c>
      <c r="M45" s="53">
        <f>IF(M42&gt;M43,M42-M43,0)</f>
        <v>494619</v>
      </c>
    </row>
    <row r="46" spans="1:13" ht="12.75">
      <c r="A46" s="229" t="s">
        <v>219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431256</v>
      </c>
      <c r="K47" s="7">
        <v>276868</v>
      </c>
      <c r="L47" s="7">
        <v>234915</v>
      </c>
      <c r="M47" s="7">
        <v>90879</v>
      </c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3">
        <f>J44-J47</f>
        <v>1632518</v>
      </c>
      <c r="K48" s="53">
        <f>K44-K47</f>
        <v>1028794</v>
      </c>
      <c r="L48" s="53">
        <f>L44-L47</f>
        <v>843884</v>
      </c>
      <c r="M48" s="53">
        <f>M44-M47</f>
        <v>403740</v>
      </c>
    </row>
    <row r="49" spans="1:13" ht="12.75">
      <c r="A49" s="229" t="s">
        <v>192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3">
        <f>IF(J48&gt;0,J48,0)</f>
        <v>1632518</v>
      </c>
      <c r="K49" s="53">
        <f>IF(K48&gt;0,K48,0)</f>
        <v>1028794</v>
      </c>
      <c r="L49" s="53">
        <f>IF(L48&gt;0,L48,0)</f>
        <v>843884</v>
      </c>
      <c r="M49" s="53">
        <f>IF(M48&gt;0,M48,0)</f>
        <v>403740</v>
      </c>
    </row>
    <row r="50" spans="1:13" ht="12.75">
      <c r="A50" s="253" t="s">
        <v>220</v>
      </c>
      <c r="B50" s="254"/>
      <c r="C50" s="254"/>
      <c r="D50" s="254"/>
      <c r="E50" s="254"/>
      <c r="F50" s="254"/>
      <c r="G50" s="254"/>
      <c r="H50" s="255"/>
      <c r="I50" s="4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6" t="s">
        <v>312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56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5"/>
      <c r="J52" s="55"/>
      <c r="K52" s="55"/>
      <c r="L52" s="55"/>
      <c r="M52" s="62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/>
      <c r="K53" s="7"/>
      <c r="L53" s="7"/>
      <c r="M53" s="7"/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26" t="s">
        <v>189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f>J48</f>
        <v>1632518</v>
      </c>
      <c r="K56" s="6">
        <f>K48</f>
        <v>1028794</v>
      </c>
      <c r="L56" s="6">
        <f>L48</f>
        <v>843884</v>
      </c>
      <c r="M56" s="6">
        <f>M48</f>
        <v>403740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>
        <v>0</v>
      </c>
      <c r="K64" s="7">
        <v>0</v>
      </c>
      <c r="L64" s="7">
        <v>0</v>
      </c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>
        <v>0</v>
      </c>
      <c r="K65" s="7">
        <v>0</v>
      </c>
      <c r="L65" s="7">
        <v>0</v>
      </c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1">
        <f>J56+J66</f>
        <v>1632518</v>
      </c>
      <c r="K67" s="61">
        <f>K56+K66</f>
        <v>1028794</v>
      </c>
      <c r="L67" s="61">
        <f>L56+L66</f>
        <v>843884</v>
      </c>
      <c r="M67" s="61">
        <f>M56+M66</f>
        <v>403740</v>
      </c>
    </row>
    <row r="68" spans="1:13" ht="12.75" customHeight="1">
      <c r="A68" s="261" t="s">
        <v>313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1:13" ht="12.75" customHeight="1">
      <c r="A69" s="263" t="s">
        <v>188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58" t="s">
        <v>235</v>
      </c>
      <c r="B71" s="259"/>
      <c r="C71" s="259"/>
      <c r="D71" s="259"/>
      <c r="E71" s="259"/>
      <c r="F71" s="259"/>
      <c r="G71" s="259"/>
      <c r="H71" s="260"/>
      <c r="I71" s="4">
        <v>170</v>
      </c>
      <c r="J71" s="8"/>
      <c r="K71" s="8"/>
      <c r="L71" s="8"/>
      <c r="M71" s="8"/>
    </row>
  </sheetData>
  <sheetProtection/>
  <protectedRanges>
    <protectedRange sqref="J8:K8" name="Range1_3"/>
    <protectedRange sqref="J9:K9" name="Range1_1_1"/>
    <protectedRange sqref="J24:K24 J25" name="Range1_5_1"/>
    <protectedRange sqref="J26:K26" name="Range1_6_1"/>
    <protectedRange sqref="J28:K32" name="Range1_7_1"/>
    <protectedRange sqref="J34:K41" name="Range1_8_3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66:M67 J56:J67 L58:L65 J70:L71 K56:M57 K58:K63 J53:L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L12:L46 M12:M24 M26:M46 J7:M10 J12:J46 K12:K24 K26:K46">
      <formula1>0</formula1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41" sqref="K4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8" t="s">
        <v>164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343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5" t="s">
        <v>337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33.75">
      <c r="A4" s="270" t="s">
        <v>59</v>
      </c>
      <c r="B4" s="270"/>
      <c r="C4" s="270"/>
      <c r="D4" s="270"/>
      <c r="E4" s="270"/>
      <c r="F4" s="270"/>
      <c r="G4" s="270"/>
      <c r="H4" s="270"/>
      <c r="I4" s="66" t="s">
        <v>279</v>
      </c>
      <c r="J4" s="67" t="s">
        <v>319</v>
      </c>
      <c r="K4" s="67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8">
        <v>2</v>
      </c>
      <c r="J5" s="69" t="s">
        <v>283</v>
      </c>
      <c r="K5" s="69" t="s">
        <v>284</v>
      </c>
    </row>
    <row r="6" spans="1:11" ht="12.75">
      <c r="A6" s="226" t="s">
        <v>156</v>
      </c>
      <c r="B6" s="237"/>
      <c r="C6" s="237"/>
      <c r="D6" s="237"/>
      <c r="E6" s="237"/>
      <c r="F6" s="237"/>
      <c r="G6" s="237"/>
      <c r="H6" s="237"/>
      <c r="I6" s="272"/>
      <c r="J6" s="272"/>
      <c r="K6" s="273"/>
    </row>
    <row r="7" spans="1:11" ht="12.75">
      <c r="A7" s="220" t="s">
        <v>40</v>
      </c>
      <c r="B7" s="221"/>
      <c r="C7" s="221"/>
      <c r="D7" s="221"/>
      <c r="E7" s="221"/>
      <c r="F7" s="221"/>
      <c r="G7" s="221"/>
      <c r="H7" s="221"/>
      <c r="I7" s="1">
        <v>1</v>
      </c>
      <c r="J7" s="127">
        <v>2063774</v>
      </c>
      <c r="K7" s="127">
        <v>1078799</v>
      </c>
    </row>
    <row r="8" spans="1:11" ht="12.75">
      <c r="A8" s="220" t="s">
        <v>41</v>
      </c>
      <c r="B8" s="221"/>
      <c r="C8" s="221"/>
      <c r="D8" s="221"/>
      <c r="E8" s="221"/>
      <c r="F8" s="221"/>
      <c r="G8" s="221"/>
      <c r="H8" s="221"/>
      <c r="I8" s="1">
        <v>2</v>
      </c>
      <c r="J8" s="127">
        <v>4016619</v>
      </c>
      <c r="K8" s="127">
        <v>4211713</v>
      </c>
    </row>
    <row r="9" spans="1:11" ht="12.75">
      <c r="A9" s="220" t="s">
        <v>42</v>
      </c>
      <c r="B9" s="221"/>
      <c r="C9" s="221"/>
      <c r="D9" s="221"/>
      <c r="E9" s="221"/>
      <c r="F9" s="221"/>
      <c r="G9" s="221"/>
      <c r="H9" s="221"/>
      <c r="I9" s="1">
        <v>3</v>
      </c>
      <c r="J9" s="127">
        <v>0</v>
      </c>
      <c r="K9" s="127">
        <v>2484497</v>
      </c>
    </row>
    <row r="10" spans="1:11" ht="12.75">
      <c r="A10" s="220" t="s">
        <v>43</v>
      </c>
      <c r="B10" s="221"/>
      <c r="C10" s="221"/>
      <c r="D10" s="221"/>
      <c r="E10" s="221"/>
      <c r="F10" s="221"/>
      <c r="G10" s="221"/>
      <c r="H10" s="221"/>
      <c r="I10" s="1">
        <v>4</v>
      </c>
      <c r="J10" s="127">
        <v>0</v>
      </c>
      <c r="K10" s="127">
        <v>0</v>
      </c>
    </row>
    <row r="11" spans="1:11" ht="12.75">
      <c r="A11" s="220" t="s">
        <v>44</v>
      </c>
      <c r="B11" s="221"/>
      <c r="C11" s="221"/>
      <c r="D11" s="221"/>
      <c r="E11" s="221"/>
      <c r="F11" s="221"/>
      <c r="G11" s="221"/>
      <c r="H11" s="221"/>
      <c r="I11" s="1">
        <v>5</v>
      </c>
      <c r="J11" s="127">
        <v>1836875</v>
      </c>
      <c r="K11" s="127">
        <v>135098</v>
      </c>
    </row>
    <row r="12" spans="1:11" ht="12.75">
      <c r="A12" s="220" t="s">
        <v>51</v>
      </c>
      <c r="B12" s="221"/>
      <c r="C12" s="221"/>
      <c r="D12" s="221"/>
      <c r="E12" s="221"/>
      <c r="F12" s="221"/>
      <c r="G12" s="221"/>
      <c r="H12" s="221"/>
      <c r="I12" s="1">
        <v>6</v>
      </c>
      <c r="J12" s="127">
        <v>1200863</v>
      </c>
      <c r="K12" s="127">
        <v>1676354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53">
        <f>SUM(J7:J12)</f>
        <v>9118131</v>
      </c>
      <c r="K13" s="53">
        <f>SUM(K7:K12)</f>
        <v>9586461</v>
      </c>
    </row>
    <row r="14" spans="1:11" ht="12.75">
      <c r="A14" s="220" t="s">
        <v>52</v>
      </c>
      <c r="B14" s="221"/>
      <c r="C14" s="221"/>
      <c r="D14" s="221"/>
      <c r="E14" s="221"/>
      <c r="F14" s="221"/>
      <c r="G14" s="221"/>
      <c r="H14" s="221"/>
      <c r="I14" s="1">
        <v>8</v>
      </c>
      <c r="J14" s="127">
        <v>3696612</v>
      </c>
      <c r="K14" s="127">
        <v>0</v>
      </c>
    </row>
    <row r="15" spans="1:11" ht="12.75">
      <c r="A15" s="220" t="s">
        <v>53</v>
      </c>
      <c r="B15" s="221"/>
      <c r="C15" s="221"/>
      <c r="D15" s="221"/>
      <c r="E15" s="221"/>
      <c r="F15" s="221"/>
      <c r="G15" s="221"/>
      <c r="H15" s="221"/>
      <c r="I15" s="1">
        <v>9</v>
      </c>
      <c r="J15" s="127">
        <v>4166775</v>
      </c>
      <c r="K15" s="127">
        <v>7892346</v>
      </c>
    </row>
    <row r="16" spans="1:11" ht="12.75">
      <c r="A16" s="220" t="s">
        <v>54</v>
      </c>
      <c r="B16" s="221"/>
      <c r="C16" s="221"/>
      <c r="D16" s="221"/>
      <c r="E16" s="221"/>
      <c r="F16" s="221"/>
      <c r="G16" s="221"/>
      <c r="H16" s="221"/>
      <c r="I16" s="1">
        <v>10</v>
      </c>
      <c r="J16" s="127">
        <v>0</v>
      </c>
      <c r="K16" s="127">
        <v>0</v>
      </c>
    </row>
    <row r="17" spans="1:11" ht="12.75">
      <c r="A17" s="220" t="s">
        <v>55</v>
      </c>
      <c r="B17" s="221"/>
      <c r="C17" s="221"/>
      <c r="D17" s="221"/>
      <c r="E17" s="221"/>
      <c r="F17" s="221"/>
      <c r="G17" s="221"/>
      <c r="H17" s="221"/>
      <c r="I17" s="1">
        <v>11</v>
      </c>
      <c r="J17" s="127">
        <v>1545776</v>
      </c>
      <c r="K17" s="127">
        <v>585052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3">
        <f>SUM(J14:J17)</f>
        <v>9409163</v>
      </c>
      <c r="K18" s="53">
        <f>SUM(K14:K17)</f>
        <v>8477398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53">
        <f>IF(J13&gt;J18,J13-J18,0)</f>
        <v>0</v>
      </c>
      <c r="K19" s="53">
        <f>IF(K13&gt;K18,K13-K18,0)</f>
        <v>1109063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53">
        <f>IF(J18&gt;J13,J18-J13,0)</f>
        <v>291032</v>
      </c>
      <c r="K20" s="53">
        <f>IF(K18&gt;K13,K18-K13,0)</f>
        <v>0</v>
      </c>
    </row>
    <row r="21" spans="1:11" ht="12.75">
      <c r="A21" s="226" t="s">
        <v>159</v>
      </c>
      <c r="B21" s="237"/>
      <c r="C21" s="237"/>
      <c r="D21" s="237"/>
      <c r="E21" s="237"/>
      <c r="F21" s="237"/>
      <c r="G21" s="237"/>
      <c r="H21" s="237"/>
      <c r="I21" s="272"/>
      <c r="J21" s="272"/>
      <c r="K21" s="273"/>
    </row>
    <row r="22" spans="1:11" ht="12.75">
      <c r="A22" s="220" t="s">
        <v>178</v>
      </c>
      <c r="B22" s="221"/>
      <c r="C22" s="221"/>
      <c r="D22" s="221"/>
      <c r="E22" s="221"/>
      <c r="F22" s="221"/>
      <c r="G22" s="221"/>
      <c r="H22" s="221"/>
      <c r="I22" s="1">
        <v>15</v>
      </c>
      <c r="J22" s="127">
        <v>0</v>
      </c>
      <c r="K22" s="127">
        <v>0</v>
      </c>
    </row>
    <row r="23" spans="1:11" ht="12.75">
      <c r="A23" s="220" t="s">
        <v>179</v>
      </c>
      <c r="B23" s="221"/>
      <c r="C23" s="221"/>
      <c r="D23" s="221"/>
      <c r="E23" s="221"/>
      <c r="F23" s="221"/>
      <c r="G23" s="221"/>
      <c r="H23" s="221"/>
      <c r="I23" s="1">
        <v>16</v>
      </c>
      <c r="J23" s="127">
        <v>0</v>
      </c>
      <c r="K23" s="127">
        <v>0</v>
      </c>
    </row>
    <row r="24" spans="1:11" ht="12.75">
      <c r="A24" s="220" t="s">
        <v>180</v>
      </c>
      <c r="B24" s="221"/>
      <c r="C24" s="221"/>
      <c r="D24" s="221"/>
      <c r="E24" s="221"/>
      <c r="F24" s="221"/>
      <c r="G24" s="221"/>
      <c r="H24" s="221"/>
      <c r="I24" s="1">
        <v>17</v>
      </c>
      <c r="J24" s="127">
        <v>0</v>
      </c>
      <c r="K24" s="127">
        <v>0</v>
      </c>
    </row>
    <row r="25" spans="1:11" ht="12.75">
      <c r="A25" s="220" t="s">
        <v>181</v>
      </c>
      <c r="B25" s="221"/>
      <c r="C25" s="221"/>
      <c r="D25" s="221"/>
      <c r="E25" s="221"/>
      <c r="F25" s="221"/>
      <c r="G25" s="221"/>
      <c r="H25" s="221"/>
      <c r="I25" s="1">
        <v>18</v>
      </c>
      <c r="J25" s="127">
        <v>0</v>
      </c>
      <c r="K25" s="127">
        <v>0</v>
      </c>
    </row>
    <row r="26" spans="1:11" ht="12.75">
      <c r="A26" s="220" t="s">
        <v>182</v>
      </c>
      <c r="B26" s="221"/>
      <c r="C26" s="221"/>
      <c r="D26" s="221"/>
      <c r="E26" s="221"/>
      <c r="F26" s="221"/>
      <c r="G26" s="221"/>
      <c r="H26" s="221"/>
      <c r="I26" s="1">
        <v>19</v>
      </c>
      <c r="J26" s="127">
        <v>0</v>
      </c>
      <c r="K26" s="127">
        <v>0</v>
      </c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53">
        <f>SUM(J22:J26)</f>
        <v>0</v>
      </c>
      <c r="K27" s="53">
        <f>SUM(K22:K26)</f>
        <v>0</v>
      </c>
    </row>
    <row r="28" spans="1:11" ht="12.75">
      <c r="A28" s="220" t="s">
        <v>115</v>
      </c>
      <c r="B28" s="221"/>
      <c r="C28" s="221"/>
      <c r="D28" s="221"/>
      <c r="E28" s="221"/>
      <c r="F28" s="221"/>
      <c r="G28" s="221"/>
      <c r="H28" s="221"/>
      <c r="I28" s="1">
        <v>21</v>
      </c>
      <c r="J28" s="127">
        <v>203565</v>
      </c>
      <c r="K28" s="127">
        <v>3683455</v>
      </c>
    </row>
    <row r="29" spans="1:11" ht="12.75">
      <c r="A29" s="220" t="s">
        <v>116</v>
      </c>
      <c r="B29" s="221"/>
      <c r="C29" s="221"/>
      <c r="D29" s="221"/>
      <c r="E29" s="221"/>
      <c r="F29" s="221"/>
      <c r="G29" s="221"/>
      <c r="H29" s="221"/>
      <c r="I29" s="1">
        <v>22</v>
      </c>
      <c r="J29" s="127">
        <v>0</v>
      </c>
      <c r="K29" s="127">
        <v>0</v>
      </c>
    </row>
    <row r="30" spans="1:11" ht="12.75">
      <c r="A30" s="220" t="s">
        <v>16</v>
      </c>
      <c r="B30" s="221"/>
      <c r="C30" s="221"/>
      <c r="D30" s="221"/>
      <c r="E30" s="221"/>
      <c r="F30" s="221"/>
      <c r="G30" s="221"/>
      <c r="H30" s="221"/>
      <c r="I30" s="1">
        <v>23</v>
      </c>
      <c r="J30" s="127">
        <v>0</v>
      </c>
      <c r="K30" s="127">
        <v>0</v>
      </c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53">
        <f>SUM(J28:J30)</f>
        <v>203565</v>
      </c>
      <c r="K31" s="53">
        <f>SUM(K28:K30)</f>
        <v>3683455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53">
        <f>IF(J31&gt;J27,J31-J27,0)</f>
        <v>203565</v>
      </c>
      <c r="K33" s="53">
        <f>IF(K31&gt;K27,K31-K27,0)</f>
        <v>3683455</v>
      </c>
    </row>
    <row r="34" spans="1:11" ht="12.75">
      <c r="A34" s="226" t="s">
        <v>160</v>
      </c>
      <c r="B34" s="237"/>
      <c r="C34" s="237"/>
      <c r="D34" s="237"/>
      <c r="E34" s="237"/>
      <c r="F34" s="237"/>
      <c r="G34" s="237"/>
      <c r="H34" s="237"/>
      <c r="I34" s="272"/>
      <c r="J34" s="272"/>
      <c r="K34" s="273"/>
    </row>
    <row r="35" spans="1:11" ht="12.75">
      <c r="A35" s="220" t="s">
        <v>174</v>
      </c>
      <c r="B35" s="221"/>
      <c r="C35" s="221"/>
      <c r="D35" s="221"/>
      <c r="E35" s="221"/>
      <c r="F35" s="221"/>
      <c r="G35" s="221"/>
      <c r="H35" s="221"/>
      <c r="I35" s="1">
        <v>27</v>
      </c>
      <c r="J35" s="127"/>
      <c r="K35" s="127">
        <v>0</v>
      </c>
    </row>
    <row r="36" spans="1:11" ht="12.75">
      <c r="A36" s="220" t="s">
        <v>29</v>
      </c>
      <c r="B36" s="221"/>
      <c r="C36" s="221"/>
      <c r="D36" s="221"/>
      <c r="E36" s="221"/>
      <c r="F36" s="221"/>
      <c r="G36" s="221"/>
      <c r="H36" s="221"/>
      <c r="I36" s="1">
        <v>28</v>
      </c>
      <c r="J36" s="127">
        <v>1656768</v>
      </c>
      <c r="K36" s="127">
        <v>6741625</v>
      </c>
    </row>
    <row r="37" spans="1:11" ht="12.75">
      <c r="A37" s="220" t="s">
        <v>30</v>
      </c>
      <c r="B37" s="221"/>
      <c r="C37" s="221"/>
      <c r="D37" s="221"/>
      <c r="E37" s="221"/>
      <c r="F37" s="221"/>
      <c r="G37" s="221"/>
      <c r="H37" s="221"/>
      <c r="I37" s="1">
        <v>29</v>
      </c>
      <c r="J37" s="127"/>
      <c r="K37" s="12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53">
        <f>SUM(J35:J37)</f>
        <v>1656768</v>
      </c>
      <c r="K38" s="53">
        <f>SUM(K35:K37)</f>
        <v>6741625</v>
      </c>
    </row>
    <row r="39" spans="1:11" ht="12.75">
      <c r="A39" s="220" t="s">
        <v>31</v>
      </c>
      <c r="B39" s="221"/>
      <c r="C39" s="221"/>
      <c r="D39" s="221"/>
      <c r="E39" s="221"/>
      <c r="F39" s="221"/>
      <c r="G39" s="221"/>
      <c r="H39" s="221"/>
      <c r="I39" s="1">
        <v>31</v>
      </c>
      <c r="J39" s="127">
        <v>7683640</v>
      </c>
      <c r="K39" s="127">
        <v>217160</v>
      </c>
    </row>
    <row r="40" spans="1:11" ht="12.75">
      <c r="A40" s="220" t="s">
        <v>32</v>
      </c>
      <c r="B40" s="221"/>
      <c r="C40" s="221"/>
      <c r="D40" s="221"/>
      <c r="E40" s="221"/>
      <c r="F40" s="221"/>
      <c r="G40" s="221"/>
      <c r="H40" s="221"/>
      <c r="I40" s="1">
        <v>32</v>
      </c>
      <c r="J40" s="127"/>
      <c r="K40" s="127"/>
    </row>
    <row r="41" spans="1:11" ht="12.75">
      <c r="A41" s="220" t="s">
        <v>33</v>
      </c>
      <c r="B41" s="221"/>
      <c r="C41" s="221"/>
      <c r="D41" s="221"/>
      <c r="E41" s="221"/>
      <c r="F41" s="221"/>
      <c r="G41" s="221"/>
      <c r="H41" s="221"/>
      <c r="I41" s="1">
        <v>33</v>
      </c>
      <c r="J41" s="127"/>
      <c r="K41" s="127"/>
    </row>
    <row r="42" spans="1:11" ht="12.75">
      <c r="A42" s="220" t="s">
        <v>34</v>
      </c>
      <c r="B42" s="221"/>
      <c r="C42" s="221"/>
      <c r="D42" s="221"/>
      <c r="E42" s="221"/>
      <c r="F42" s="221"/>
      <c r="G42" s="221"/>
      <c r="H42" s="221"/>
      <c r="I42" s="1">
        <v>34</v>
      </c>
      <c r="J42" s="127"/>
      <c r="K42" s="127"/>
    </row>
    <row r="43" spans="1:11" ht="12.75">
      <c r="A43" s="220" t="s">
        <v>35</v>
      </c>
      <c r="B43" s="221"/>
      <c r="C43" s="221"/>
      <c r="D43" s="221"/>
      <c r="E43" s="221"/>
      <c r="F43" s="221"/>
      <c r="G43" s="221"/>
      <c r="H43" s="221"/>
      <c r="I43" s="1">
        <v>35</v>
      </c>
      <c r="J43" s="127"/>
      <c r="K43" s="127">
        <v>10484713</v>
      </c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53">
        <f>SUM(J39:J43)</f>
        <v>7683640</v>
      </c>
      <c r="K44" s="53">
        <f>SUM(K39:K43)</f>
        <v>10701873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53">
        <f>IF(J44&gt;J38,J44-J38,0)</f>
        <v>6026872</v>
      </c>
      <c r="K46" s="53">
        <f>IF(K44&gt;K38,K44-K38,0)</f>
        <v>3960248</v>
      </c>
    </row>
    <row r="47" spans="1:11" ht="12.75">
      <c r="A47" s="220" t="s">
        <v>70</v>
      </c>
      <c r="B47" s="221"/>
      <c r="C47" s="221"/>
      <c r="D47" s="221"/>
      <c r="E47" s="221"/>
      <c r="F47" s="221"/>
      <c r="G47" s="221"/>
      <c r="H47" s="221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20" t="s">
        <v>71</v>
      </c>
      <c r="B48" s="221"/>
      <c r="C48" s="221"/>
      <c r="D48" s="221"/>
      <c r="E48" s="221"/>
      <c r="F48" s="221"/>
      <c r="G48" s="221"/>
      <c r="H48" s="221"/>
      <c r="I48" s="1">
        <v>40</v>
      </c>
      <c r="J48" s="53">
        <f>IF(J20-J19+J33-J32+J46-J45&gt;0,J20-J19+J33-J32+J46-J45,0)</f>
        <v>6521469</v>
      </c>
      <c r="K48" s="53">
        <f>IF(K20-K19+K33-K32+K46-K45&gt;0,K20-K19+K33-K32+K46-K45,0)</f>
        <v>6534640</v>
      </c>
    </row>
    <row r="49" spans="1:11" ht="12.75">
      <c r="A49" s="220" t="s">
        <v>161</v>
      </c>
      <c r="B49" s="221"/>
      <c r="C49" s="221"/>
      <c r="D49" s="221"/>
      <c r="E49" s="221"/>
      <c r="F49" s="221"/>
      <c r="G49" s="221"/>
      <c r="H49" s="221"/>
      <c r="I49" s="1">
        <v>41</v>
      </c>
      <c r="J49" s="127">
        <v>15387979</v>
      </c>
      <c r="K49" s="127">
        <v>17451381</v>
      </c>
    </row>
    <row r="50" spans="1:11" ht="12.75">
      <c r="A50" s="220" t="s">
        <v>175</v>
      </c>
      <c r="B50" s="221"/>
      <c r="C50" s="221"/>
      <c r="D50" s="221"/>
      <c r="E50" s="221"/>
      <c r="F50" s="221"/>
      <c r="G50" s="221"/>
      <c r="H50" s="221"/>
      <c r="I50" s="1">
        <v>42</v>
      </c>
      <c r="J50" s="127">
        <v>0</v>
      </c>
      <c r="K50" s="127">
        <v>0</v>
      </c>
    </row>
    <row r="51" spans="1:11" ht="12.75">
      <c r="A51" s="220" t="s">
        <v>176</v>
      </c>
      <c r="B51" s="221"/>
      <c r="C51" s="221"/>
      <c r="D51" s="221"/>
      <c r="E51" s="221"/>
      <c r="F51" s="221"/>
      <c r="G51" s="221"/>
      <c r="H51" s="221"/>
      <c r="I51" s="1">
        <v>43</v>
      </c>
      <c r="J51" s="127">
        <v>6521469</v>
      </c>
      <c r="K51" s="127">
        <v>6534640</v>
      </c>
    </row>
    <row r="52" spans="1:11" ht="12.75">
      <c r="A52" s="242" t="s">
        <v>177</v>
      </c>
      <c r="B52" s="243"/>
      <c r="C52" s="243"/>
      <c r="D52" s="243"/>
      <c r="E52" s="243"/>
      <c r="F52" s="243"/>
      <c r="G52" s="243"/>
      <c r="H52" s="243"/>
      <c r="I52" s="4">
        <v>44</v>
      </c>
      <c r="J52" s="61">
        <f>J49+J50-J51</f>
        <v>8866510</v>
      </c>
      <c r="K52" s="61">
        <f>K49+K50-K51</f>
        <v>10916741</v>
      </c>
    </row>
  </sheetData>
  <sheetProtection/>
  <protectedRanges>
    <protectedRange sqref="K7:K12" name="Range1"/>
    <protectedRange sqref="K14:K17" name="Range1_1"/>
    <protectedRange sqref="K22:K26" name="Range1_2"/>
    <protectedRange sqref="K28:K30" name="Range1_3"/>
    <protectedRange sqref="K35:K37" name="Range1_4"/>
    <protectedRange sqref="K39:K43" name="Range1_5"/>
    <protectedRange sqref="K49:K51" name="Range1_6"/>
    <protectedRange sqref="J7:J12" name="Range1_8"/>
    <protectedRange sqref="J14:J17" name="Range1_1_2"/>
    <protectedRange sqref="J22:J26" name="Range1_2_2"/>
    <protectedRange sqref="J28:J30" name="Range1_3_2"/>
    <protectedRange sqref="J35:J37" name="Range1_4_2"/>
    <protectedRange sqref="J39:J43" name="Range1_5_2"/>
    <protectedRange sqref="J49:J51" name="Range1_6_2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greaterThanOrEqual" allowBlank="1" showInputMessage="1" showErrorMessage="1" errorTitle="Pogrešan unos" error="Mogu se unijeti samo cjelobrojne pozitivne vrijednosti." sqref="J27:K27 J38:K38 J52:K52 J18:K20 J31:K33 J13:K13 J44:K48">
      <formula1>0</formula1>
    </dataValidation>
    <dataValidation operator="greaterThan" allowBlank="1" showInputMessage="1" showErrorMessage="1" sqref="J39:K43 J22:K26 J7:K12 J35:K37 J14:K17 J28:K30 J49:K51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6" sqref="A26:H26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8" t="s">
        <v>197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70" t="s">
        <v>59</v>
      </c>
      <c r="B4" s="270"/>
      <c r="C4" s="270"/>
      <c r="D4" s="270"/>
      <c r="E4" s="270"/>
      <c r="F4" s="270"/>
      <c r="G4" s="270"/>
      <c r="H4" s="270"/>
      <c r="I4" s="66" t="s">
        <v>279</v>
      </c>
      <c r="J4" s="67" t="s">
        <v>319</v>
      </c>
      <c r="K4" s="67" t="s">
        <v>320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72">
        <v>2</v>
      </c>
      <c r="J5" s="73" t="s">
        <v>283</v>
      </c>
      <c r="K5" s="73" t="s">
        <v>284</v>
      </c>
    </row>
    <row r="6" spans="1:11" ht="12.75">
      <c r="A6" s="226" t="s">
        <v>156</v>
      </c>
      <c r="B6" s="237"/>
      <c r="C6" s="237"/>
      <c r="D6" s="237"/>
      <c r="E6" s="237"/>
      <c r="F6" s="237"/>
      <c r="G6" s="237"/>
      <c r="H6" s="237"/>
      <c r="I6" s="272"/>
      <c r="J6" s="272"/>
      <c r="K6" s="273"/>
    </row>
    <row r="7" spans="1:11" ht="12.75">
      <c r="A7" s="220" t="s">
        <v>199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>
      <c r="A8" s="220" t="s">
        <v>119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>
      <c r="A9" s="220" t="s">
        <v>120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121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122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0" t="s">
        <v>123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>
      <c r="A14" s="220" t="s">
        <v>124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>
      <c r="A15" s="220" t="s">
        <v>125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>
      <c r="A16" s="220" t="s">
        <v>126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>
      <c r="A17" s="220" t="s">
        <v>127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20" t="s">
        <v>128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9" t="s">
        <v>108</v>
      </c>
      <c r="B20" s="277"/>
      <c r="C20" s="277"/>
      <c r="D20" s="277"/>
      <c r="E20" s="277"/>
      <c r="F20" s="277"/>
      <c r="G20" s="277"/>
      <c r="H20" s="27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3" t="s">
        <v>109</v>
      </c>
      <c r="B21" s="279"/>
      <c r="C21" s="279"/>
      <c r="D21" s="279"/>
      <c r="E21" s="279"/>
      <c r="F21" s="279"/>
      <c r="G21" s="279"/>
      <c r="H21" s="28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6" t="s">
        <v>159</v>
      </c>
      <c r="B22" s="237"/>
      <c r="C22" s="237"/>
      <c r="D22" s="237"/>
      <c r="E22" s="237"/>
      <c r="F22" s="237"/>
      <c r="G22" s="237"/>
      <c r="H22" s="237"/>
      <c r="I22" s="272"/>
      <c r="J22" s="272"/>
      <c r="K22" s="273"/>
    </row>
    <row r="23" spans="1:11" ht="12.75">
      <c r="A23" s="220" t="s">
        <v>165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166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321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322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0" t="s">
        <v>167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6" t="s">
        <v>160</v>
      </c>
      <c r="B35" s="237"/>
      <c r="C35" s="237"/>
      <c r="D35" s="237"/>
      <c r="E35" s="237"/>
      <c r="F35" s="237"/>
      <c r="G35" s="237"/>
      <c r="H35" s="237"/>
      <c r="I35" s="272">
        <v>0</v>
      </c>
      <c r="J35" s="272"/>
      <c r="K35" s="273"/>
    </row>
    <row r="36" spans="1:11" ht="12.75">
      <c r="A36" s="220" t="s">
        <v>174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20" t="s">
        <v>35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3" t="s">
        <v>177</v>
      </c>
      <c r="B53" s="224"/>
      <c r="C53" s="224"/>
      <c r="D53" s="224"/>
      <c r="E53" s="224"/>
      <c r="F53" s="224"/>
      <c r="G53" s="224"/>
      <c r="H53" s="22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5"/>
    </row>
    <row r="2" spans="1:12" ht="15.75">
      <c r="A2" s="42"/>
      <c r="B2" s="74"/>
      <c r="C2" s="297" t="s">
        <v>282</v>
      </c>
      <c r="D2" s="297"/>
      <c r="E2" s="77">
        <v>41640</v>
      </c>
      <c r="F2" s="43" t="s">
        <v>250</v>
      </c>
      <c r="G2" s="298">
        <v>41820</v>
      </c>
      <c r="H2" s="299"/>
      <c r="I2" s="74"/>
      <c r="J2" s="74"/>
      <c r="K2" s="74"/>
      <c r="L2" s="78"/>
    </row>
    <row r="3" spans="1:11" ht="23.25">
      <c r="A3" s="300" t="s">
        <v>59</v>
      </c>
      <c r="B3" s="300"/>
      <c r="C3" s="300"/>
      <c r="D3" s="300"/>
      <c r="E3" s="300"/>
      <c r="F3" s="300"/>
      <c r="G3" s="300"/>
      <c r="H3" s="300"/>
      <c r="I3" s="81" t="s">
        <v>305</v>
      </c>
      <c r="J3" s="82" t="s">
        <v>150</v>
      </c>
      <c r="K3" s="82" t="s">
        <v>151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84">
        <v>2</v>
      </c>
      <c r="J4" s="83" t="s">
        <v>283</v>
      </c>
      <c r="K4" s="83" t="s">
        <v>284</v>
      </c>
    </row>
    <row r="5" spans="1:11" ht="12.75">
      <c r="A5" s="289" t="s">
        <v>285</v>
      </c>
      <c r="B5" s="290"/>
      <c r="C5" s="290"/>
      <c r="D5" s="290"/>
      <c r="E5" s="290"/>
      <c r="F5" s="290"/>
      <c r="G5" s="290"/>
      <c r="H5" s="290"/>
      <c r="I5" s="44">
        <v>1</v>
      </c>
      <c r="J5" s="45">
        <v>149874600</v>
      </c>
      <c r="K5" s="45">
        <v>149874600</v>
      </c>
    </row>
    <row r="6" spans="1:11" ht="12.75">
      <c r="A6" s="289" t="s">
        <v>286</v>
      </c>
      <c r="B6" s="290"/>
      <c r="C6" s="290"/>
      <c r="D6" s="290"/>
      <c r="E6" s="290"/>
      <c r="F6" s="290"/>
      <c r="G6" s="290"/>
      <c r="H6" s="290"/>
      <c r="I6" s="44">
        <v>2</v>
      </c>
      <c r="J6" s="46">
        <v>0</v>
      </c>
      <c r="K6" s="46">
        <v>0</v>
      </c>
    </row>
    <row r="7" spans="1:11" ht="12.75">
      <c r="A7" s="289" t="s">
        <v>287</v>
      </c>
      <c r="B7" s="290"/>
      <c r="C7" s="290"/>
      <c r="D7" s="290"/>
      <c r="E7" s="290"/>
      <c r="F7" s="290"/>
      <c r="G7" s="290"/>
      <c r="H7" s="290"/>
      <c r="I7" s="44">
        <v>3</v>
      </c>
      <c r="J7" s="46">
        <v>4688108</v>
      </c>
      <c r="K7" s="46">
        <v>4897477</v>
      </c>
    </row>
    <row r="8" spans="1:11" ht="12.75">
      <c r="A8" s="289" t="s">
        <v>288</v>
      </c>
      <c r="B8" s="290"/>
      <c r="C8" s="290"/>
      <c r="D8" s="290"/>
      <c r="E8" s="290"/>
      <c r="F8" s="290"/>
      <c r="G8" s="290"/>
      <c r="H8" s="290"/>
      <c r="I8" s="44">
        <v>4</v>
      </c>
      <c r="J8" s="46">
        <v>160604</v>
      </c>
      <c r="K8" s="46">
        <v>812764</v>
      </c>
    </row>
    <row r="9" spans="1:11" ht="12.75">
      <c r="A9" s="289" t="s">
        <v>289</v>
      </c>
      <c r="B9" s="290"/>
      <c r="C9" s="290"/>
      <c r="D9" s="290"/>
      <c r="E9" s="290"/>
      <c r="F9" s="290"/>
      <c r="G9" s="290"/>
      <c r="H9" s="290"/>
      <c r="I9" s="44">
        <v>5</v>
      </c>
      <c r="J9" s="46">
        <v>1632518</v>
      </c>
      <c r="K9" s="46">
        <v>843884</v>
      </c>
    </row>
    <row r="10" spans="1:11" ht="12.75">
      <c r="A10" s="289" t="s">
        <v>290</v>
      </c>
      <c r="B10" s="290"/>
      <c r="C10" s="290"/>
      <c r="D10" s="290"/>
      <c r="E10" s="290"/>
      <c r="F10" s="290"/>
      <c r="G10" s="290"/>
      <c r="H10" s="290"/>
      <c r="I10" s="44">
        <v>6</v>
      </c>
      <c r="J10" s="46"/>
      <c r="K10" s="46"/>
    </row>
    <row r="11" spans="1:11" ht="12.75">
      <c r="A11" s="289" t="s">
        <v>291</v>
      </c>
      <c r="B11" s="290"/>
      <c r="C11" s="290"/>
      <c r="D11" s="290"/>
      <c r="E11" s="290"/>
      <c r="F11" s="290"/>
      <c r="G11" s="290"/>
      <c r="H11" s="290"/>
      <c r="I11" s="44">
        <v>7</v>
      </c>
      <c r="J11" s="46"/>
      <c r="K11" s="46"/>
    </row>
    <row r="12" spans="1:11" ht="12.75">
      <c r="A12" s="289" t="s">
        <v>292</v>
      </c>
      <c r="B12" s="290"/>
      <c r="C12" s="290"/>
      <c r="D12" s="290"/>
      <c r="E12" s="290"/>
      <c r="F12" s="290"/>
      <c r="G12" s="290"/>
      <c r="H12" s="290"/>
      <c r="I12" s="44">
        <v>8</v>
      </c>
      <c r="J12" s="46"/>
      <c r="K12" s="46"/>
    </row>
    <row r="13" spans="1:11" ht="12.75">
      <c r="A13" s="289" t="s">
        <v>293</v>
      </c>
      <c r="B13" s="290"/>
      <c r="C13" s="290"/>
      <c r="D13" s="290"/>
      <c r="E13" s="290"/>
      <c r="F13" s="290"/>
      <c r="G13" s="290"/>
      <c r="H13" s="290"/>
      <c r="I13" s="44">
        <v>9</v>
      </c>
      <c r="J13" s="46"/>
      <c r="K13" s="46"/>
    </row>
    <row r="14" spans="1:11" ht="12.75">
      <c r="A14" s="291" t="s">
        <v>294</v>
      </c>
      <c r="B14" s="292"/>
      <c r="C14" s="292"/>
      <c r="D14" s="292"/>
      <c r="E14" s="292"/>
      <c r="F14" s="292"/>
      <c r="G14" s="292"/>
      <c r="H14" s="292"/>
      <c r="I14" s="44">
        <v>10</v>
      </c>
      <c r="J14" s="79">
        <f>SUM(J5:J13)</f>
        <v>156355830</v>
      </c>
      <c r="K14" s="79">
        <f>SUM(K5:K13)</f>
        <v>156428725</v>
      </c>
    </row>
    <row r="15" spans="1:11" ht="12.75">
      <c r="A15" s="289" t="s">
        <v>295</v>
      </c>
      <c r="B15" s="290"/>
      <c r="C15" s="290"/>
      <c r="D15" s="290"/>
      <c r="E15" s="290"/>
      <c r="F15" s="290"/>
      <c r="G15" s="290"/>
      <c r="H15" s="290"/>
      <c r="I15" s="44">
        <v>11</v>
      </c>
      <c r="J15" s="46"/>
      <c r="K15" s="46"/>
    </row>
    <row r="16" spans="1:11" ht="12.75">
      <c r="A16" s="289" t="s">
        <v>296</v>
      </c>
      <c r="B16" s="290"/>
      <c r="C16" s="290"/>
      <c r="D16" s="290"/>
      <c r="E16" s="290"/>
      <c r="F16" s="290"/>
      <c r="G16" s="290"/>
      <c r="H16" s="290"/>
      <c r="I16" s="44">
        <v>12</v>
      </c>
      <c r="J16" s="46"/>
      <c r="K16" s="46"/>
    </row>
    <row r="17" spans="1:11" ht="12.75">
      <c r="A17" s="289" t="s">
        <v>297</v>
      </c>
      <c r="B17" s="290"/>
      <c r="C17" s="290"/>
      <c r="D17" s="290"/>
      <c r="E17" s="290"/>
      <c r="F17" s="290"/>
      <c r="G17" s="290"/>
      <c r="H17" s="290"/>
      <c r="I17" s="44">
        <v>13</v>
      </c>
      <c r="J17" s="46"/>
      <c r="K17" s="46"/>
    </row>
    <row r="18" spans="1:11" ht="12.75">
      <c r="A18" s="289" t="s">
        <v>298</v>
      </c>
      <c r="B18" s="290"/>
      <c r="C18" s="290"/>
      <c r="D18" s="290"/>
      <c r="E18" s="290"/>
      <c r="F18" s="290"/>
      <c r="G18" s="290"/>
      <c r="H18" s="290"/>
      <c r="I18" s="44">
        <v>14</v>
      </c>
      <c r="J18" s="46"/>
      <c r="K18" s="46"/>
    </row>
    <row r="19" spans="1:11" ht="12.75">
      <c r="A19" s="289" t="s">
        <v>299</v>
      </c>
      <c r="B19" s="290"/>
      <c r="C19" s="290"/>
      <c r="D19" s="290"/>
      <c r="E19" s="290"/>
      <c r="F19" s="290"/>
      <c r="G19" s="290"/>
      <c r="H19" s="290"/>
      <c r="I19" s="44">
        <v>15</v>
      </c>
      <c r="J19" s="46"/>
      <c r="K19" s="46"/>
    </row>
    <row r="20" spans="1:11" ht="12.75">
      <c r="A20" s="289" t="s">
        <v>300</v>
      </c>
      <c r="B20" s="290"/>
      <c r="C20" s="290"/>
      <c r="D20" s="290"/>
      <c r="E20" s="290"/>
      <c r="F20" s="290"/>
      <c r="G20" s="290"/>
      <c r="H20" s="290"/>
      <c r="I20" s="44">
        <v>16</v>
      </c>
      <c r="J20" s="46">
        <v>1632518</v>
      </c>
      <c r="K20" s="46">
        <v>843884</v>
      </c>
    </row>
    <row r="21" spans="1:11" ht="12.75">
      <c r="A21" s="291" t="s">
        <v>301</v>
      </c>
      <c r="B21" s="292"/>
      <c r="C21" s="292"/>
      <c r="D21" s="292"/>
      <c r="E21" s="292"/>
      <c r="F21" s="292"/>
      <c r="G21" s="292"/>
      <c r="H21" s="292"/>
      <c r="I21" s="44">
        <v>17</v>
      </c>
      <c r="J21" s="80">
        <f>SUM(J15:J20)</f>
        <v>1632518</v>
      </c>
      <c r="K21" s="80">
        <f>SUM(K15:K20)</f>
        <v>843884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7">
        <v>18</v>
      </c>
      <c r="J23" s="45"/>
      <c r="K23" s="45"/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8">
        <v>19</v>
      </c>
      <c r="J24" s="80"/>
      <c r="K24" s="80"/>
    </row>
    <row r="25" spans="1:11" ht="30" customHeight="1">
      <c r="A25" s="285" t="s">
        <v>304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2" t="s">
        <v>280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3" t="s">
        <v>316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kovact</cp:lastModifiedBy>
  <cp:lastPrinted>2014-02-10T07:26:04Z</cp:lastPrinted>
  <dcterms:created xsi:type="dcterms:W3CDTF">2008-10-17T11:51:54Z</dcterms:created>
  <dcterms:modified xsi:type="dcterms:W3CDTF">2014-07-28T08:24:34Z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