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<sst xmlns="http://schemas.openxmlformats.org/spreadsheetml/2006/main" count="396" uniqueCount="345">
  <si>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</si>
  <si>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</si>
  <si>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</si>
  <si>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</si>
  <si>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</si>
  <si>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</si>
  <si>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</si>
  <si>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</si>
  <si>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</si>
  <si>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</si>
  <si>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</si>
  <si>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</si>
  <si>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</si>
  <si>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</si>
  <si>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</si>
  <si>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</si>
  <si>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</si>
  <si>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</si>
  <si>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</si>
  <si>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</si>
  <si>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</si>
  <si>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</si>
  <si>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</si>
  <si>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</si>
  <si>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</si>
  <si>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</si>
  <si>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</si>
  <si>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</si>
  <si>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</si>
  <si>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</si>
  <si>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</si>
  <si>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</si>
  <si>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</si>
  <si>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</si>
  <si>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</si>
  <si>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</si>
  <si>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</si>
  <si>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</si>
  <si>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</si>
  <si>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</si>
  <si>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</si>
  <si>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</si>
  <si>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</si>
  <si>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</si>
  <si>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</si>
  <si>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</si>
  <si>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</si>
  <si>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</si>
  <si>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</si>
  <si>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</si>
  <si>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</si>
  <si>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</si>
  <si>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</si>
  <si>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</si>
  <si>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</si>
  <si>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</si>
  <si>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</si>
  <si>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</si>
  <si>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</si>
  <si>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</si>
  <si>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</si>
  <si>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</si>
  <si>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</si>
  <si>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</si>
  <si>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</si>
  <si>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</si>
  <si>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</si>
  <si>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</si>
  <si>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</si>
  <si>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</si>
  <si>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</si>
  <si>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</si>
  <si>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</si>
  <si>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</si>
  <si>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</si>
  <si>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</si>
  <si>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</si>
  <si>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</si>
  <si>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</si>
  <si>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</si>
  <si>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</si>
  <si>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</si>
  <si>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</si>
  <si>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</si>
  <si>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</si>
  <si>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</si>
  <si>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</si>
  <si>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</si>
  <si>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</si>
  <si>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</si>
  <si>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</si>
  <si>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</si>
  <si>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</si>
  <si>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</si>
  <si>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</si>
  <si>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</si>
  <si>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</si>
  <si>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</si>
  <si>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</si>
  <si>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</si>
  <si>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</si>
  <si>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</si>
  <si>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</si>
  <si>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</si>
  <si>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</si>
  <si>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</si>
  <si>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</si>
  <si>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</si>
  <si>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</si>
  <si>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</si>
  <si>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</si>
  <si>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</si>
  <si>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</si>
  <si>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</si>
  <si>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</si>
  <si>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</si>
  <si>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</si>
  <si>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</si>
  <si>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</si>
  <si>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</si>
  <si>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</si>
  <si>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</si>
  <si>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</si>
  <si>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</si>
  <si>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</si>
  <si>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</si>
  <si>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</si>
  <si>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</si>
  <si>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</si>
  <si>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</si>
  <si>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</si>
  <si>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</si>
  <si>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</si>
  <si>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</si>
  <si>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</si>
  <si>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</si>
  <si>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</si>
  <si>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</si>
  <si>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</si>
  <si>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</si>
  <si>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</si>
  <si>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</si>
  <si>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</si>
  <si>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</si>
  <si>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</si>
  <si>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</si>
  <si>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</si>
  <si>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</si>
  <si>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</si>
  <si>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</si>
  <si>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</si>
  <si>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</si>
  <si>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</si>
  <si>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</si>
  <si>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</si>
  <si>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</si>
  <si>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</si>
  <si>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</si>
  <si>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</si>
  <si>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</si>
  <si>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</si>
  <si>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</si>
  <si>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</si>
  <si>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</si>
  <si>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</si>
  <si>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</si>
  <si>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</si>
  <si>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</si>
  <si>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</si>
  <si>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</si>
  <si>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</si>
  <si>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</si>
  <si>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</si>
  <si>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</si>
  <si>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</si>
  <si>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</si>
  <si>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</si>
  <si>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</si>
  <si>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</si>
  <si>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</si>
  <si>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</si>
  <si>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</si>
  <si>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</si>
  <si>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</si>
  <si>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</si>
  <si>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</si>
  <si>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</si>
  <si>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</si>
  <si>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</si>
  <si>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</si>
  <si>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</si>
  <si>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</si>
  <si>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</si>
  <si>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</si>
  <si>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</si>
  <si>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</si>
  <si>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</si>
  <si>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</si>
  <si>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</si>
  <si>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</si>
  <si>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</si>
  <si>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</si>
  <si>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</si>
  <si>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</si>
  <si>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</si>
  <si>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</si>
  <si>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</si>
  <si>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</si>
  <si>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</si>
  <si>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</si>
  <si>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</si>
  <si>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</si>
  <si>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</si>
  <si>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</si>
  <si>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</si>
  <si>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</si>
  <si>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</si>
  <si>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</si>
  <si>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</si>
  <si>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</si>
  <si>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</si>
  <si>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</si>
  <si>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</si>
  <si>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</si>
  <si>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</si>
  <si>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</si>
  <si>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</si>
  <si>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</si>
  <si>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</si>
  <si>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</si>
  <si>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</si>
  <si>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</si>
  <si>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</si>
  <si>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</si>
  <si>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</si>
  <si>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</si>
  <si>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</si>
  <si>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</si>
  <si>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</si>
  <si>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</si>
  <si>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</si>
  <si>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</si>
  <si>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</si>
  <si>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</si>
  <si>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</si>
  <si>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</si>
  <si>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</si>
  <si>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</si>
  <si>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</si>
  <si>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</si>
  <si>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</si>
  <si>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</si>
  <si>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</si>
  <si>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</si>
  <si>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</si>
  <si>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</si>
  <si>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</si>
  <si>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</si>
  <si>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</si>
  <si>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</si>
  <si>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</si>
  <si>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</si>
  <si>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</si>
  <si>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</si>
  <si>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</si>
  <si>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</si>
  <si>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</si>
  <si>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</si>
  <si>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</si>
  <si>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</si>
  <si>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</si>
  <si>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</si>
  <si>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</si>
  <si>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</si>
  <si>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</si>
  <si>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</si>
  <si>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</si>
  <si>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</si>
  <si>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</si>
  <si>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</si>
  <si>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</si>
  <si>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</si>
  <si>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</si>
  <si>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</si>
  <si>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</si>
  <si>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</si>
  <si>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</si>
  <si>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</si>
  <si>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</si>
  <si>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</si>
  <si>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</si>
  <si>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</si>
  <si>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</si>
  <si>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</si>
  <si>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</si>
  <si>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</si>
  <si>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</si>
  <si>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</si>
  <si>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</si>
  <si>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</si>
  <si>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</si>
  <si>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</si>
  <si>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</si>
  <si>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</si>
  <si>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</si>
  <si>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</si>
  <si>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</si>
  <si>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</si>
  <si>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</si>
  <si>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</si>
  <si>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</si>
  <si>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</si>
  <si>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</si>
  <si>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</si>
  <si>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</si>
  <si>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</si>
  <si>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</si>
  <si>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</si>
  <si>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</si>
  <si>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</si>
  <si>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</si>
  <si>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</si>
  <si>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</si>
  <si>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</si>
  <si>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</t>
  </si>
  <si>
    <t>31.12.2012.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</si>
  <si>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</si>
  <si>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</si>
  <si>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</si>
  <si>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</si>
  <si>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</si>
  <si>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</si>
  <si>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</si>
  <si>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</si>
  <si>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</si>
  <si>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</si>
  <si>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</si>
  <si>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</si>
  <si>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048 639602</t>
  </si>
  <si>
    <t>048 647637</t>
  </si>
  <si>
    <t>tanja.kovac@bilokalnik.hr</t>
  </si>
  <si>
    <t>Kovačić Branko</t>
  </si>
  <si>
    <t>stanje na dan 31.12.2012.</t>
  </si>
  <si>
    <t>Obveznik: Bilokalnik-IPA d.d.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</si>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</sst>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326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328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329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48000</v>
      </c>
      <c r="D14" s="139"/>
      <c r="E14" s="31"/>
      <c r="F14" s="131" t="s">
        <v>330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331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332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333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201</v>
      </c>
      <c r="D22" s="131" t="s">
        <v>330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6</v>
      </c>
      <c r="D24" s="131" t="s">
        <v>334</v>
      </c>
      <c r="E24" s="132"/>
      <c r="F24" s="132"/>
      <c r="G24" s="133"/>
      <c r="H24" s="38" t="s">
        <v>270</v>
      </c>
      <c r="I24" s="48">
        <v>162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337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338</v>
      </c>
      <c r="D48" s="160"/>
      <c r="E48" s="161"/>
      <c r="F48" s="32"/>
      <c r="G48" s="38" t="s">
        <v>281</v>
      </c>
      <c r="H48" s="159" t="s">
        <v>339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341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70" sqref="J70:J115"/>
    </sheetView>
  </sheetViews>
  <sheetFormatPr defaultColWidth="9.140625" defaultRowHeight="12.75"/>
  <cols>
    <col min="10" max="11" width="10.003906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343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101730212</v>
      </c>
      <c r="K9" s="12">
        <f>K10+K17+K27+K36+K40</f>
        <v>98029754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481030</v>
      </c>
      <c r="K10" s="12">
        <f>SUM(K11:K16)</f>
        <v>331447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481030</v>
      </c>
      <c r="K12" s="13">
        <v>291302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>
        <v>40145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95787726</v>
      </c>
      <c r="K17" s="12">
        <f>SUM(K18:K26)</f>
        <v>88222490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4286277</v>
      </c>
      <c r="K18" s="13">
        <v>3836747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41821418</v>
      </c>
      <c r="K19" s="13">
        <v>37392179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45351579</v>
      </c>
      <c r="K20" s="13">
        <v>41766003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40059</v>
      </c>
      <c r="K21" s="13">
        <v>38983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3356984</v>
      </c>
      <c r="K24" s="13">
        <v>4257169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931409</v>
      </c>
      <c r="K26" s="13">
        <v>931409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3693098</v>
      </c>
      <c r="K27" s="12">
        <f>SUM(K28:K35)</f>
        <v>7629833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3598098</v>
      </c>
      <c r="K33" s="13">
        <v>7527833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95000</v>
      </c>
      <c r="K34" s="13">
        <v>102000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1768358</v>
      </c>
      <c r="K40" s="13">
        <v>1845984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69053801</v>
      </c>
      <c r="K41" s="12">
        <f>K42+K50+K57+K65</f>
        <v>71403667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25058076</v>
      </c>
      <c r="K42" s="12">
        <f>SUM(K43:K49)</f>
        <v>23249774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8433074</v>
      </c>
      <c r="K43" s="13">
        <v>11457800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239830</v>
      </c>
      <c r="K44" s="13">
        <v>230013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1362409</v>
      </c>
      <c r="K45" s="13">
        <v>1342290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59485</v>
      </c>
      <c r="K47" s="13">
        <v>5385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14963278</v>
      </c>
      <c r="K48" s="13">
        <v>10214286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29914575</v>
      </c>
      <c r="K50" s="12">
        <f>SUM(K51:K56)</f>
        <v>30020927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257050</v>
      </c>
      <c r="K51" s="13">
        <v>242505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28187733</v>
      </c>
      <c r="K52" s="13">
        <v>27270384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1161</v>
      </c>
      <c r="K54" s="13">
        <v>2261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1468631</v>
      </c>
      <c r="K55" s="13">
        <v>2495480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/>
      <c r="K56" s="13">
        <v>10297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2019557</v>
      </c>
      <c r="K57" s="12">
        <f>SUM(K58:K64)</f>
        <v>2744987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>
        <v>441912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2019557</v>
      </c>
      <c r="K63" s="13">
        <v>2303075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12061593</v>
      </c>
      <c r="K65" s="13">
        <v>15387979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20831</v>
      </c>
      <c r="K66" s="13">
        <v>72439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170804844</v>
      </c>
      <c r="K67" s="12">
        <f>K8+K9+K41+K66</f>
        <v>169505860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152089155</v>
      </c>
      <c r="K70" s="20">
        <f>K71+K72+K73+K79+K80+K83+K86</f>
        <v>154723312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149874600</v>
      </c>
      <c r="K71" s="13">
        <v>149874600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3180306</v>
      </c>
      <c r="K73" s="12">
        <f>K74+K75-K76+K77+K78</f>
        <v>4027164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2080675</v>
      </c>
      <c r="K74" s="13">
        <v>2251971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1099631</v>
      </c>
      <c r="K78" s="13">
        <v>1775193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-5700897</v>
      </c>
      <c r="K80" s="12">
        <f>K81-K82</f>
        <v>-1822230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5700897</v>
      </c>
      <c r="K82" s="13">
        <v>1822230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4735146</v>
      </c>
      <c r="K83" s="12">
        <f>K84-K85</f>
        <v>2643778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4735146</v>
      </c>
      <c r="K84" s="13">
        <v>2643778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694765</v>
      </c>
      <c r="K87" s="12">
        <f>SUM(K88:K90)</f>
        <v>694583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694765</v>
      </c>
      <c r="K88" s="13">
        <v>694583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1607947</v>
      </c>
      <c r="K91" s="12">
        <f>SUM(K92:K100)</f>
        <v>831221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1591480</v>
      </c>
      <c r="K93" s="13">
        <v>817160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16467</v>
      </c>
      <c r="K100" s="13">
        <v>14061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15377949</v>
      </c>
      <c r="K101" s="12">
        <f>SUM(K102:K113)</f>
        <v>12130580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5120053</v>
      </c>
      <c r="K102" s="13">
        <v>1176379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934320</v>
      </c>
      <c r="K103" s="13">
        <v>774320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/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17255</v>
      </c>
      <c r="K105" s="13">
        <v>79744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4735693</v>
      </c>
      <c r="K106" s="13">
        <v>5966538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2328343</v>
      </c>
      <c r="K109" s="13">
        <v>1875412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2242285</v>
      </c>
      <c r="K110" s="13">
        <v>2258187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/>
      <c r="K113" s="13"/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1035028</v>
      </c>
      <c r="K114" s="13">
        <v>1126164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170804844</v>
      </c>
      <c r="K115" s="12">
        <f>K70+K87+K91+K101+K114</f>
        <v>169505860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1">
      <selection activeCell="A50" sqref="A50:K5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343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117934266</v>
      </c>
      <c r="K7" s="20">
        <f>SUM(K8:K9)</f>
        <v>105192523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105065471</v>
      </c>
      <c r="K8" s="13">
        <v>101115536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12868795</v>
      </c>
      <c r="K9" s="13">
        <v>4076987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111762515</v>
      </c>
      <c r="K10" s="12">
        <f>K11+K12+K16+K20+K21+K22+K25+K26</f>
        <v>100007681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-215408</v>
      </c>
      <c r="K11" s="13">
        <v>29936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75813834</v>
      </c>
      <c r="K12" s="12">
        <f>SUM(K13:K15)</f>
        <v>67408343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61691948</v>
      </c>
      <c r="K13" s="13">
        <v>57638807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5999979</v>
      </c>
      <c r="K14" s="13">
        <v>1802470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8121907</v>
      </c>
      <c r="K15" s="13">
        <v>7967066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14791573</v>
      </c>
      <c r="K16" s="12">
        <f>SUM(K17:K19)</f>
        <v>15066917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9097843</v>
      </c>
      <c r="K17" s="13">
        <v>9351310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3521453</v>
      </c>
      <c r="K18" s="13">
        <v>3659775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2172277</v>
      </c>
      <c r="K19" s="13">
        <v>2055832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8374946</v>
      </c>
      <c r="K20" s="13">
        <v>8130740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5414979</v>
      </c>
      <c r="K21" s="13">
        <v>5758551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6605838</v>
      </c>
      <c r="K22" s="12">
        <f>SUM(K23:K24)</f>
        <v>3444791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5463203</v>
      </c>
      <c r="K23" s="13">
        <v>2305109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1142635</v>
      </c>
      <c r="K24" s="13">
        <v>1139682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119092</v>
      </c>
      <c r="K25" s="13">
        <v>15536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857661</v>
      </c>
      <c r="K26" s="13">
        <v>152867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479829</v>
      </c>
      <c r="K27" s="12">
        <f>SUM(K28:K32)</f>
        <v>760835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1468</v>
      </c>
      <c r="K28" s="13">
        <v>1225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478361</v>
      </c>
      <c r="K29" s="13">
        <v>759610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946018</v>
      </c>
      <c r="K33" s="12">
        <f>SUM(K34:K37)</f>
        <v>478089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542144</v>
      </c>
      <c r="K34" s="13">
        <v>10134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403874</v>
      </c>
      <c r="K35" s="13">
        <v>467955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118414095</v>
      </c>
      <c r="K42" s="12">
        <f>K7+K27+K38+K40</f>
        <v>105953358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112708533</v>
      </c>
      <c r="K43" s="12">
        <f>K10+K33+K39+K41</f>
        <v>100485770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5705562</v>
      </c>
      <c r="K44" s="12">
        <f>K42-K43</f>
        <v>5467588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5705562</v>
      </c>
      <c r="K45" s="12">
        <f>IF(K42&gt;K43,K42-K43,0)</f>
        <v>5467588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970417</v>
      </c>
      <c r="K47" s="13">
        <v>2823810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4735145</v>
      </c>
      <c r="K48" s="12">
        <f>K44-K47</f>
        <v>2643778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4735145</v>
      </c>
      <c r="K49" s="12">
        <f>IF(K48&gt;0,K48,0)</f>
        <v>2643778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4735145</v>
      </c>
      <c r="K56" s="11">
        <v>2643778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57519</v>
      </c>
      <c r="K57" s="12">
        <f>SUM(K58:K64)</f>
        <v>-12026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>
        <v>57519</v>
      </c>
      <c r="K64" s="13">
        <v>-12026</v>
      </c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16467</v>
      </c>
      <c r="K65" s="13">
        <v>-2405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41052</v>
      </c>
      <c r="K66" s="12">
        <f>K57-K65</f>
        <v>-9621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4776197</v>
      </c>
      <c r="K67" s="18">
        <f>K56+K66</f>
        <v>2634157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J28" sqref="J28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5705562</v>
      </c>
      <c r="K8" s="13">
        <v>5467588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8374946</v>
      </c>
      <c r="K9" s="13">
        <v>8130740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0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0</v>
      </c>
      <c r="K11" s="13">
        <v>0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1808302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360094</v>
      </c>
      <c r="K13" s="13">
        <v>91136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14440602</v>
      </c>
      <c r="K14" s="12">
        <f>SUM(K8:K13)</f>
        <v>15497766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21328486</v>
      </c>
      <c r="K15" s="13">
        <v>3087369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685449</v>
      </c>
      <c r="K16" s="13">
        <v>106352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10244322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2187707</v>
      </c>
      <c r="K18" s="13">
        <v>2965252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34445964</v>
      </c>
      <c r="K19" s="12">
        <f>SUM(K15:K18)</f>
        <v>6158973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9338793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20005362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832305</v>
      </c>
      <c r="K23" s="13">
        <v>210463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0</v>
      </c>
      <c r="K25" s="13">
        <v>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26998941</v>
      </c>
      <c r="K27" s="13">
        <v>3815664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27831246</v>
      </c>
      <c r="K28" s="12">
        <f>SUM(K23:K27)</f>
        <v>4026127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5291335</v>
      </c>
      <c r="K29" s="13">
        <v>4442049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931409</v>
      </c>
      <c r="K31" s="13">
        <v>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6222744</v>
      </c>
      <c r="K32" s="12">
        <f>SUM(K29:K31)</f>
        <v>4442049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21608502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415922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12299672</v>
      </c>
      <c r="K37" s="13">
        <v>7177732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>
        <v>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12299672</v>
      </c>
      <c r="K39" s="12">
        <f>SUM(K36:K38)</f>
        <v>7177732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6415487</v>
      </c>
      <c r="K40" s="13">
        <v>12774217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0</v>
      </c>
      <c r="K42" s="13">
        <v>0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0</v>
      </c>
      <c r="K44" s="13">
        <v>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6415487</v>
      </c>
      <c r="K45" s="12">
        <f>SUM(K40:K44)</f>
        <v>12774217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5884185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5596485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7487325</v>
      </c>
      <c r="K48" s="12">
        <f>IF(K20-K21+K33-K34+K46-K47&gt;0,K20-K21+K33-K34+K46-K47,0)</f>
        <v>3326386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4574268</v>
      </c>
      <c r="K50" s="13">
        <v>12061593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7487325</v>
      </c>
      <c r="K51" s="13">
        <v>3326386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0</v>
      </c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12061593</v>
      </c>
      <c r="K53" s="18">
        <f>K50+K51-K52</f>
        <v>15387979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149874600</v>
      </c>
      <c r="K5" s="107">
        <v>149874600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0</v>
      </c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3180306</v>
      </c>
      <c r="K7" s="108">
        <v>4027164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-5700897</v>
      </c>
      <c r="K8" s="108">
        <v>-1822230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4735146</v>
      </c>
      <c r="K9" s="108">
        <v>2643778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152089155</v>
      </c>
      <c r="K14" s="109">
        <f>SUM(K5:K13)</f>
        <v>154723312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-7159413</v>
      </c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-9009167</v>
      </c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4776199</v>
      </c>
      <c r="K20" s="108">
        <v>2634157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-11392381</v>
      </c>
      <c r="K21" s="110">
        <f>SUM(K15:K20)</f>
        <v>2634157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kovact</cp:lastModifiedBy>
  <cp:lastPrinted>2013-04-08T06:09:59Z</cp:lastPrinted>
  <dcterms:created xsi:type="dcterms:W3CDTF">2008-10-17T11:51:54Z</dcterms:created>
  <dcterms:modified xsi:type="dcterms:W3CDTF">2013-04-08T06:10:17Z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