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<sst xmlns="http://schemas.openxmlformats.org/spreadsheetml/2006/main" count="397" uniqueCount="344">
  <si>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</si>
  <si>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</si>
  <si>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</si>
  <si>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</si>
  <si>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</si>
  <si>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</si>
  <si>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</si>
  <si>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</si>
  <si>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</si>
  <si>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</si>
  <si>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</si>
  <si>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</si>
  <si>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</si>
  <si>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</si>
  <si>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</si>
  <si>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</si>
  <si>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</si>
  <si>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</si>
  <si>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</si>
  <si>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</si>
  <si>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</si>
  <si>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</si>
  <si>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</si>
  <si>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</si>
  <si>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</si>
  <si>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</si>
  <si>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</si>
  <si>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</si>
  <si>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</si>
  <si>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</si>
  <si>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</si>
  <si>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</si>
  <si>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</si>
  <si>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</si>
  <si>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</si>
  <si>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</si>
  <si>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</si>
  <si>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</si>
  <si>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</si>
  <si>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</si>
  <si>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</si>
  <si>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</si>
  <si>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</si>
  <si>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</si>
  <si>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</si>
  <si>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</si>
  <si>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</si>
  <si>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</si>
  <si>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</si>
  <si>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</si>
  <si>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</si>
  <si>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</si>
  <si>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</si>
  <si>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</si>
  <si>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</si>
  <si>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</si>
  <si>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</si>
  <si>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</si>
  <si>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</si>
  <si>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</si>
  <si>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</si>
  <si>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</si>
  <si>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</si>
  <si>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</si>
  <si>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</si>
  <si>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</si>
  <si>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</si>
  <si>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</si>
  <si>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</si>
  <si>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</si>
  <si>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</si>
  <si>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</si>
  <si>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</si>
  <si>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</si>
  <si>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</si>
  <si>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</si>
  <si>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</si>
  <si>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</si>
  <si>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</si>
  <si>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</si>
  <si>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</si>
  <si>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</si>
  <si>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</si>
  <si>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</si>
  <si>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</si>
  <si>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</si>
  <si>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</si>
  <si>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</si>
  <si>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</si>
  <si>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</si>
  <si>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</si>
  <si>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</si>
  <si>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</si>
  <si>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</si>
  <si>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</si>
  <si>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</si>
  <si>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</si>
  <si>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</si>
  <si>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</si>
  <si>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</si>
  <si>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</si>
  <si>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</si>
  <si>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</si>
  <si>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</si>
  <si>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</si>
  <si>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</si>
  <si>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</si>
  <si>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</si>
  <si>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</si>
  <si>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</si>
  <si>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</si>
  <si>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</si>
  <si>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</si>
  <si>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</si>
  <si>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</si>
  <si>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</si>
  <si>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</si>
  <si>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</si>
  <si>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</si>
  <si>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</si>
  <si>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</si>
  <si>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</si>
  <si>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</si>
  <si>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</si>
  <si>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</si>
  <si>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</si>
  <si>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</si>
  <si>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</si>
  <si>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</si>
  <si>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</si>
  <si>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</si>
  <si>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</si>
  <si>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</si>
  <si>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</si>
  <si>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</si>
  <si>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</si>
  <si>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</si>
  <si>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</si>
  <si>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</si>
  <si>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</si>
  <si>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</si>
  <si>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</si>
  <si>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</si>
  <si>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</si>
  <si>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</si>
  <si>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</si>
  <si>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</si>
  <si>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</si>
  <si>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</si>
  <si>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</si>
  <si>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</si>
  <si>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</si>
  <si>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</si>
  <si>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</si>
  <si>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</si>
  <si>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</si>
  <si>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</si>
  <si>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</si>
  <si>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</si>
  <si>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</si>
  <si>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</si>
  <si>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</si>
  <si>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</si>
  <si>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</si>
  <si>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</si>
  <si>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</si>
  <si>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</si>
  <si>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</si>
  <si>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</si>
  <si>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</si>
  <si>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</si>
  <si>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</si>
  <si>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</si>
  <si>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</si>
  <si>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</si>
  <si>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</si>
  <si>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</si>
  <si>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</si>
  <si>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</si>
  <si>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</si>
  <si>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</si>
  <si>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</si>
  <si>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</si>
  <si>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</si>
  <si>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</si>
  <si>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</si>
  <si>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</si>
  <si>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</si>
  <si>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</si>
  <si>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</si>
  <si>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</si>
  <si>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</si>
  <si>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</si>
  <si>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</si>
  <si>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</si>
  <si>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</si>
  <si>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</si>
  <si>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</si>
  <si>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</si>
  <si>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</si>
  <si>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</si>
  <si>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</si>
  <si>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</si>
  <si>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</si>
  <si>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</si>
  <si>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</si>
  <si>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</si>
  <si>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</si>
  <si>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</si>
  <si>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</si>
  <si>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</si>
  <si>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</si>
  <si>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</si>
  <si>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</si>
  <si>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</si>
  <si>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</si>
  <si>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</si>
  <si>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</si>
  <si>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</si>
  <si>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</si>
  <si>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</si>
  <si>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</si>
  <si>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</si>
  <si>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</si>
  <si>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</si>
  <si>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</si>
  <si>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</si>
  <si>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</si>
  <si>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</si>
  <si>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</si>
  <si>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</si>
  <si>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</si>
  <si>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</si>
  <si>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</si>
  <si>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</si>
  <si>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</si>
  <si>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</si>
  <si>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</si>
  <si>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</si>
  <si>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</si>
  <si>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</si>
  <si>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</si>
  <si>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</si>
  <si>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</si>
  <si>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</si>
  <si>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</si>
  <si>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</si>
  <si>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</si>
  <si>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</si>
  <si>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</si>
  <si>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</si>
  <si>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</si>
  <si>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</si>
  <si>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</si>
  <si>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</si>
  <si>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</si>
  <si>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</si>
  <si>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</si>
  <si>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</si>
  <si>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</si>
  <si>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</si>
  <si>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</si>
  <si>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</si>
  <si>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</si>
  <si>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</si>
  <si>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</si>
  <si>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</si>
  <si>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</si>
  <si>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</si>
  <si>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</si>
  <si>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</si>
  <si>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</si>
  <si>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</si>
  <si>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</si>
  <si>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</si>
  <si>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</si>
  <si>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</si>
  <si>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</si>
  <si>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</si>
  <si>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</si>
  <si>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</si>
  <si>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</si>
  <si>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</si>
  <si>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</si>
  <si>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</si>
  <si>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</si>
  <si>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</si>
  <si>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</si>
  <si>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</si>
  <si>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</si>
  <si>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</si>
  <si>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</si>
  <si>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</si>
  <si>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</si>
  <si>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</si>
  <si>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</si>
  <si>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</si>
  <si>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</si>
  <si>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</si>
  <si>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</si>
  <si>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</si>
  <si>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</si>
  <si>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</si>
  <si>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</si>
  <si>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</si>
  <si>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</si>
  <si>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</si>
  <si>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</si>
  <si>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</si>
  <si>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</si>
  <si>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</si>
  <si>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</si>
  <si>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</si>
  <si>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</si>
  <si>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</si>
  <si>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</si>
  <si>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</si>
  <si>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</si>
  <si>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</si>
  <si>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</si>
  <si>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</si>
  <si>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</si>
  <si>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</si>
  <si>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</si>
  <si>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03040356</t>
  </si>
  <si>
    <t>010003021</t>
  </si>
  <si>
    <t>29531974087</t>
  </si>
  <si>
    <t>BILOKALNIK-IPA d.d.</t>
  </si>
  <si>
    <t>KOPRIVNICA</t>
  </si>
  <si>
    <t>DRAVSKA bb</t>
  </si>
  <si>
    <t>marketing@bilokalnik.hr</t>
  </si>
  <si>
    <t>www.bilokalnik.hr</t>
  </si>
  <si>
    <t>KOPRIVNIČKO-KRIŽEVAČKA</t>
  </si>
  <si>
    <t>NE</t>
  </si>
  <si>
    <t>1721</t>
  </si>
  <si>
    <t>Kovač Tanja</t>
  </si>
  <si>
    <t>048647555</t>
  </si>
  <si>
    <t>048647637</t>
  </si>
  <si>
    <t>tanja.kovac@bilokalnik.hr</t>
  </si>
  <si>
    <t>Kovačić Branko</t>
  </si>
  <si>
    <t>Obveznik: BILOKALNIK-IPA d.d.</t>
  </si>
  <si>
    <t>30.06.2011.</t>
  </si>
  <si>
    <t>stanje na dan 30.06.2011.</t>
  </si>
  <si>
    <t>u razdoblju 01.01.2011. do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</si>
</sst>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3" fontId="1" fillId="0" borderId="5" xfId="15" applyNumberFormat="1" applyFont="1" applyFill="1" applyBorder="1" applyAlignment="1" applyProtection="1">
      <alignment horizontal="right" vertical="center"/>
      <protection hidden="1"/>
    </xf>
    <xf numFmtId="3" fontId="1" fillId="0" borderId="1" xfId="15" applyNumberFormat="1" applyFont="1" applyFill="1" applyBorder="1" applyAlignment="1" applyProtection="1">
      <alignment horizontal="right" vertical="center"/>
      <protection hidden="1"/>
    </xf>
    <xf numFmtId="3" fontId="1" fillId="0" borderId="5" xfId="15" applyNumberFormat="1" applyFont="1" applyFill="1" applyBorder="1" applyAlignment="1" applyProtection="1">
      <alignment horizontal="right" vertical="center"/>
      <protection locked="0"/>
    </xf>
    <xf numFmtId="3" fontId="1" fillId="0" borderId="1" xfId="15" applyNumberFormat="1" applyFont="1" applyFill="1" applyBorder="1" applyAlignment="1" applyProtection="1">
      <alignment horizontal="right" vertical="center"/>
      <protection locked="0"/>
    </xf>
    <xf numFmtId="3" fontId="1" fillId="0" borderId="5" xfId="15" applyNumberFormat="1" applyFont="1" applyFill="1" applyBorder="1" applyAlignment="1" applyProtection="1">
      <alignment horizontal="right" vertical="center"/>
      <protection hidden="1"/>
    </xf>
    <xf numFmtId="3" fontId="6" fillId="0" borderId="5" xfId="15" applyNumberFormat="1" applyFont="1" applyFill="1" applyBorder="1" applyAlignment="1" applyProtection="1">
      <alignment horizontal="right" vertical="center"/>
      <protection locked="0"/>
    </xf>
    <xf numFmtId="3" fontId="6" fillId="0" borderId="5" xfId="15" applyNumberFormat="1" applyFont="1" applyFill="1" applyBorder="1" applyAlignment="1" applyProtection="1">
      <alignment horizontal="right" vertical="center"/>
      <protection hidden="1"/>
    </xf>
    <xf numFmtId="3" fontId="1" fillId="0" borderId="1" xfId="15" applyNumberFormat="1" applyFont="1" applyFill="1" applyBorder="1" applyAlignment="1" applyProtection="1">
      <alignment horizontal="right" vertical="center"/>
      <protection hidden="1"/>
    </xf>
    <xf numFmtId="3" fontId="6" fillId="0" borderId="1" xfId="15" applyNumberFormat="1" applyFont="1" applyFill="1" applyBorder="1" applyAlignment="1" applyProtection="1">
      <alignment horizontal="right" vertical="center"/>
      <protection locked="0"/>
    </xf>
    <xf numFmtId="3" fontId="6" fillId="0" borderId="1" xfId="15" applyNumberFormat="1" applyFont="1" applyFill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21" xfId="17" applyFont="1" applyFill="1" applyBorder="1" applyAlignment="1">
      <alignment horizontal="left" vertical="center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20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bilokalnik.hr" TargetMode="External" /><Relationship Id="rId2" Type="http://schemas.openxmlformats.org/officeDocument/2006/relationships/hyperlink" Target="http://www.bilokalnik.hr/" TargetMode="External" /><Relationship Id="rId3" Type="http://schemas.openxmlformats.org/officeDocument/2006/relationships/hyperlink" Target="mailto:tanja.kovac@bilokal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63"/>
  <sheetViews>
    <sheetView tabSelected="1" view="pageBreakPreview" zoomScale="110" zoomScaleSheetLayoutView="11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6" t="s">
        <v>248</v>
      </c>
      <c r="B1" s="167"/>
      <c r="C1" s="167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95" t="s">
        <v>249</v>
      </c>
      <c r="B2" s="196"/>
      <c r="C2" s="196"/>
      <c r="D2" s="197"/>
      <c r="E2" s="123" t="s">
        <v>323</v>
      </c>
      <c r="F2" s="12"/>
      <c r="G2" s="13" t="s">
        <v>250</v>
      </c>
      <c r="H2" s="123" t="s">
        <v>341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.75">
      <c r="A4" s="198" t="s">
        <v>317</v>
      </c>
      <c r="B4" s="199"/>
      <c r="C4" s="199"/>
      <c r="D4" s="199"/>
      <c r="E4" s="199"/>
      <c r="F4" s="199"/>
      <c r="G4" s="199"/>
      <c r="H4" s="199"/>
      <c r="I4" s="200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79" t="s">
        <v>251</v>
      </c>
      <c r="B6" s="180"/>
      <c r="C6" s="161" t="s">
        <v>324</v>
      </c>
      <c r="D6" s="162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201" t="s">
        <v>252</v>
      </c>
      <c r="B8" s="202"/>
      <c r="C8" s="161" t="s">
        <v>325</v>
      </c>
      <c r="D8" s="162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74" t="s">
        <v>253</v>
      </c>
      <c r="B10" s="193"/>
      <c r="C10" s="161" t="s">
        <v>326</v>
      </c>
      <c r="D10" s="162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94"/>
      <c r="B11" s="193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79" t="s">
        <v>254</v>
      </c>
      <c r="B12" s="180"/>
      <c r="C12" s="158" t="s">
        <v>327</v>
      </c>
      <c r="D12" s="190"/>
      <c r="E12" s="190"/>
      <c r="F12" s="190"/>
      <c r="G12" s="190"/>
      <c r="H12" s="190"/>
      <c r="I12" s="182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79" t="s">
        <v>255</v>
      </c>
      <c r="B14" s="180"/>
      <c r="C14" s="191">
        <v>48000</v>
      </c>
      <c r="D14" s="192"/>
      <c r="E14" s="16"/>
      <c r="F14" s="158" t="s">
        <v>328</v>
      </c>
      <c r="G14" s="190"/>
      <c r="H14" s="190"/>
      <c r="I14" s="182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79" t="s">
        <v>256</v>
      </c>
      <c r="B16" s="180"/>
      <c r="C16" s="158" t="s">
        <v>329</v>
      </c>
      <c r="D16" s="190"/>
      <c r="E16" s="190"/>
      <c r="F16" s="190"/>
      <c r="G16" s="190"/>
      <c r="H16" s="190"/>
      <c r="I16" s="182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79" t="s">
        <v>257</v>
      </c>
      <c r="B18" s="180"/>
      <c r="C18" s="186" t="s">
        <v>330</v>
      </c>
      <c r="D18" s="187"/>
      <c r="E18" s="187"/>
      <c r="F18" s="187"/>
      <c r="G18" s="187"/>
      <c r="H18" s="187"/>
      <c r="I18" s="188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79" t="s">
        <v>258</v>
      </c>
      <c r="B20" s="180"/>
      <c r="C20" s="186" t="s">
        <v>331</v>
      </c>
      <c r="D20" s="187"/>
      <c r="E20" s="187"/>
      <c r="F20" s="187"/>
      <c r="G20" s="187"/>
      <c r="H20" s="187"/>
      <c r="I20" s="188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79" t="s">
        <v>259</v>
      </c>
      <c r="B22" s="180"/>
      <c r="C22" s="124">
        <v>201</v>
      </c>
      <c r="D22" s="158" t="s">
        <v>328</v>
      </c>
      <c r="E22" s="183"/>
      <c r="F22" s="184"/>
      <c r="G22" s="179"/>
      <c r="H22" s="189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79" t="s">
        <v>260</v>
      </c>
      <c r="B24" s="180"/>
      <c r="C24" s="124">
        <v>6</v>
      </c>
      <c r="D24" s="158" t="s">
        <v>332</v>
      </c>
      <c r="E24" s="183"/>
      <c r="F24" s="183"/>
      <c r="G24" s="184"/>
      <c r="H24" s="52" t="s">
        <v>261</v>
      </c>
      <c r="I24" s="125">
        <v>170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79" t="s">
        <v>262</v>
      </c>
      <c r="B26" s="180"/>
      <c r="C26" s="126" t="s">
        <v>333</v>
      </c>
      <c r="D26" s="26"/>
      <c r="E26" s="100"/>
      <c r="F26" s="101"/>
      <c r="G26" s="185" t="s">
        <v>263</v>
      </c>
      <c r="H26" s="180"/>
      <c r="I26" s="127" t="s">
        <v>334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1" t="s">
        <v>264</v>
      </c>
      <c r="B28" s="142"/>
      <c r="C28" s="143"/>
      <c r="D28" s="143"/>
      <c r="E28" s="144" t="s">
        <v>265</v>
      </c>
      <c r="F28" s="145"/>
      <c r="G28" s="145"/>
      <c r="H28" s="146" t="s">
        <v>266</v>
      </c>
      <c r="I28" s="147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2"/>
      <c r="B30" s="153"/>
      <c r="C30" s="153"/>
      <c r="D30" s="154"/>
      <c r="E30" s="152"/>
      <c r="F30" s="153"/>
      <c r="G30" s="153"/>
      <c r="H30" s="161"/>
      <c r="I30" s="162"/>
      <c r="J30" s="10"/>
      <c r="K30" s="10"/>
      <c r="L30" s="10"/>
    </row>
    <row r="31" spans="1:12" ht="12.75">
      <c r="A31" s="95"/>
      <c r="B31" s="23"/>
      <c r="C31" s="22"/>
      <c r="D31" s="148"/>
      <c r="E31" s="148"/>
      <c r="F31" s="148"/>
      <c r="G31" s="149"/>
      <c r="H31" s="16"/>
      <c r="I31" s="104"/>
      <c r="J31" s="10"/>
      <c r="K31" s="10"/>
      <c r="L31" s="10"/>
    </row>
    <row r="32" spans="1:12" ht="12.75">
      <c r="A32" s="152"/>
      <c r="B32" s="153"/>
      <c r="C32" s="153"/>
      <c r="D32" s="154"/>
      <c r="E32" s="152"/>
      <c r="F32" s="153"/>
      <c r="G32" s="153"/>
      <c r="H32" s="161"/>
      <c r="I32" s="162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2"/>
      <c r="B34" s="153"/>
      <c r="C34" s="153"/>
      <c r="D34" s="154"/>
      <c r="E34" s="152"/>
      <c r="F34" s="153"/>
      <c r="G34" s="153"/>
      <c r="H34" s="161"/>
      <c r="I34" s="162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2"/>
      <c r="B36" s="153"/>
      <c r="C36" s="153"/>
      <c r="D36" s="154"/>
      <c r="E36" s="152"/>
      <c r="F36" s="153"/>
      <c r="G36" s="153"/>
      <c r="H36" s="161"/>
      <c r="I36" s="162"/>
      <c r="J36" s="10"/>
      <c r="K36" s="10"/>
      <c r="L36" s="10"/>
    </row>
    <row r="37" spans="1:12" ht="12.75">
      <c r="A37" s="106"/>
      <c r="B37" s="31"/>
      <c r="C37" s="155"/>
      <c r="D37" s="150"/>
      <c r="E37" s="16"/>
      <c r="F37" s="155"/>
      <c r="G37" s="150"/>
      <c r="H37" s="16"/>
      <c r="I37" s="96"/>
      <c r="J37" s="10"/>
      <c r="K37" s="10"/>
      <c r="L37" s="10"/>
    </row>
    <row r="38" spans="1:12" ht="12.75">
      <c r="A38" s="152"/>
      <c r="B38" s="153"/>
      <c r="C38" s="153"/>
      <c r="D38" s="154"/>
      <c r="E38" s="152"/>
      <c r="F38" s="153"/>
      <c r="G38" s="153"/>
      <c r="H38" s="161"/>
      <c r="I38" s="162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2"/>
      <c r="B40" s="153"/>
      <c r="C40" s="153"/>
      <c r="D40" s="154"/>
      <c r="E40" s="152"/>
      <c r="F40" s="153"/>
      <c r="G40" s="153"/>
      <c r="H40" s="161"/>
      <c r="I40" s="162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74" t="s">
        <v>267</v>
      </c>
      <c r="B44" s="175"/>
      <c r="C44" s="161"/>
      <c r="D44" s="162"/>
      <c r="E44" s="27"/>
      <c r="F44" s="158"/>
      <c r="G44" s="153"/>
      <c r="H44" s="153"/>
      <c r="I44" s="154"/>
      <c r="J44" s="10"/>
      <c r="K44" s="10"/>
      <c r="L44" s="10"/>
    </row>
    <row r="45" spans="1:12" ht="12.75">
      <c r="A45" s="106"/>
      <c r="B45" s="31"/>
      <c r="C45" s="155"/>
      <c r="D45" s="150"/>
      <c r="E45" s="16"/>
      <c r="F45" s="155"/>
      <c r="G45" s="151"/>
      <c r="H45" s="36"/>
      <c r="I45" s="110"/>
      <c r="J45" s="10"/>
      <c r="K45" s="10"/>
      <c r="L45" s="10"/>
    </row>
    <row r="46" spans="1:12" ht="12.75">
      <c r="A46" s="174" t="s">
        <v>268</v>
      </c>
      <c r="B46" s="175"/>
      <c r="C46" s="158" t="s">
        <v>335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74" t="s">
        <v>270</v>
      </c>
      <c r="B48" s="175"/>
      <c r="C48" s="181" t="s">
        <v>336</v>
      </c>
      <c r="D48" s="177"/>
      <c r="E48" s="178"/>
      <c r="F48" s="16"/>
      <c r="G48" s="52" t="s">
        <v>271</v>
      </c>
      <c r="H48" s="181" t="s">
        <v>337</v>
      </c>
      <c r="I48" s="178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74" t="s">
        <v>257</v>
      </c>
      <c r="B50" s="175"/>
      <c r="C50" s="176" t="s">
        <v>338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79" t="s">
        <v>272</v>
      </c>
      <c r="B52" s="180"/>
      <c r="C52" s="181" t="s">
        <v>339</v>
      </c>
      <c r="D52" s="177"/>
      <c r="E52" s="177"/>
      <c r="F52" s="177"/>
      <c r="G52" s="177"/>
      <c r="H52" s="177"/>
      <c r="I52" s="182"/>
      <c r="J52" s="10"/>
      <c r="K52" s="10"/>
      <c r="L52" s="10"/>
    </row>
    <row r="53" spans="1:12" ht="12.75">
      <c r="A53" s="111"/>
      <c r="B53" s="21"/>
      <c r="C53" s="168" t="s">
        <v>273</v>
      </c>
      <c r="D53" s="168"/>
      <c r="E53" s="168"/>
      <c r="F53" s="168"/>
      <c r="G53" s="168"/>
      <c r="H53" s="168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56" t="s">
        <v>274</v>
      </c>
      <c r="C55" s="157"/>
      <c r="D55" s="157"/>
      <c r="E55" s="157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63" t="s">
        <v>306</v>
      </c>
      <c r="C56" s="164"/>
      <c r="D56" s="164"/>
      <c r="E56" s="164"/>
      <c r="F56" s="164"/>
      <c r="G56" s="164"/>
      <c r="H56" s="164"/>
      <c r="I56" s="165"/>
      <c r="J56" s="10"/>
      <c r="K56" s="10"/>
      <c r="L56" s="10"/>
    </row>
    <row r="57" spans="1:12" ht="12.75">
      <c r="A57" s="111"/>
      <c r="B57" s="163" t="s">
        <v>307</v>
      </c>
      <c r="C57" s="164"/>
      <c r="D57" s="164"/>
      <c r="E57" s="164"/>
      <c r="F57" s="164"/>
      <c r="G57" s="164"/>
      <c r="H57" s="164"/>
      <c r="I57" s="113"/>
      <c r="J57" s="10"/>
      <c r="K57" s="10"/>
      <c r="L57" s="10"/>
    </row>
    <row r="58" spans="1:12" ht="12.75">
      <c r="A58" s="111"/>
      <c r="B58" s="163" t="s">
        <v>308</v>
      </c>
      <c r="C58" s="164"/>
      <c r="D58" s="164"/>
      <c r="E58" s="164"/>
      <c r="F58" s="164"/>
      <c r="G58" s="164"/>
      <c r="H58" s="164"/>
      <c r="I58" s="165"/>
      <c r="J58" s="10"/>
      <c r="K58" s="10"/>
      <c r="L58" s="10"/>
    </row>
    <row r="59" spans="1:12" ht="12.75">
      <c r="A59" s="111"/>
      <c r="B59" s="163" t="s">
        <v>309</v>
      </c>
      <c r="C59" s="164"/>
      <c r="D59" s="164"/>
      <c r="E59" s="164"/>
      <c r="F59" s="164"/>
      <c r="G59" s="164"/>
      <c r="H59" s="164"/>
      <c r="I59" s="165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69" t="s">
        <v>277</v>
      </c>
      <c r="H62" s="170"/>
      <c r="I62" s="171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72"/>
      <c r="H63" s="173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marketing@bilokalnik.hr"/>
    <hyperlink ref="C20" r:id="rId2" display="www.bilokalnik.hr"/>
    <hyperlink ref="C50" r:id="rId3" display="tanja.kovac@bilokalnik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9" width="9.140625" style="53" customWidth="1"/>
    <col min="10" max="10" width="9.8515625" style="53" bestFit="1" customWidth="1"/>
    <col min="11" max="11" width="10.8515625" style="53" customWidth="1"/>
    <col min="12" max="16384" width="9.140625" style="53" customWidth="1"/>
  </cols>
  <sheetData>
    <row r="1" spans="1:11" ht="12.75" customHeight="1">
      <c r="A1" s="203" t="s">
        <v>153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340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2.5">
      <c r="A4" s="208" t="s">
        <v>59</v>
      </c>
      <c r="B4" s="209"/>
      <c r="C4" s="209"/>
      <c r="D4" s="209"/>
      <c r="E4" s="209"/>
      <c r="F4" s="209"/>
      <c r="G4" s="209"/>
      <c r="H4" s="210"/>
      <c r="I4" s="59" t="s">
        <v>278</v>
      </c>
      <c r="J4" s="60" t="s">
        <v>319</v>
      </c>
      <c r="K4" s="61" t="s">
        <v>320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8">
        <v>2</v>
      </c>
      <c r="J5" s="57">
        <v>3</v>
      </c>
      <c r="K5" s="57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17"/>
      <c r="I7" s="3">
        <v>1</v>
      </c>
      <c r="J7" s="6"/>
      <c r="K7" s="6"/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54">
        <f>J9+J16+J26+J35+J39</f>
        <v>150895968</v>
      </c>
      <c r="K8" s="54">
        <f>K9+K16+K26+K35+K39</f>
        <v>114876740</v>
      </c>
    </row>
    <row r="9" spans="1:11" ht="12.7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54">
        <f>SUM(J10:J15)</f>
        <v>675739</v>
      </c>
      <c r="K9" s="54">
        <f>SUM(K10:K15)</f>
        <v>578384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>
        <v>0</v>
      </c>
      <c r="K10" s="7">
        <v>0</v>
      </c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675739</v>
      </c>
      <c r="K11" s="7">
        <v>578384</v>
      </c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0</v>
      </c>
      <c r="K12" s="7">
        <v>0</v>
      </c>
    </row>
    <row r="13" spans="1:11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7">
        <v>0</v>
      </c>
      <c r="K13" s="7">
        <v>0</v>
      </c>
    </row>
    <row r="14" spans="1:11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0</v>
      </c>
      <c r="K14" s="7">
        <v>0</v>
      </c>
    </row>
    <row r="15" spans="1:11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7">
        <v>0</v>
      </c>
      <c r="K15" s="7">
        <v>0</v>
      </c>
    </row>
    <row r="16" spans="1:11" ht="12.75">
      <c r="A16" s="221" t="s">
        <v>206</v>
      </c>
      <c r="B16" s="222"/>
      <c r="C16" s="222"/>
      <c r="D16" s="222"/>
      <c r="E16" s="222"/>
      <c r="F16" s="222"/>
      <c r="G16" s="222"/>
      <c r="H16" s="223"/>
      <c r="I16" s="1">
        <v>10</v>
      </c>
      <c r="J16" s="54">
        <f>SUM(J17:J25)</f>
        <v>141993563</v>
      </c>
      <c r="K16" s="54">
        <f>SUM(K17:K25)</f>
        <v>108701638</v>
      </c>
    </row>
    <row r="17" spans="1:11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24514881</v>
      </c>
      <c r="K17" s="7">
        <v>12343926</v>
      </c>
    </row>
    <row r="18" spans="1:11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61668639</v>
      </c>
      <c r="K18" s="7">
        <v>44989675</v>
      </c>
    </row>
    <row r="19" spans="1:11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42454839</v>
      </c>
      <c r="K19" s="7">
        <v>42022543</v>
      </c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49589</v>
      </c>
      <c r="K20" s="7">
        <v>44346</v>
      </c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>
        <v>0</v>
      </c>
      <c r="K21" s="7">
        <v>0</v>
      </c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248519</v>
      </c>
      <c r="K22" s="7">
        <v>271</v>
      </c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13057096</v>
      </c>
      <c r="K23" s="7">
        <v>9300877</v>
      </c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0</v>
      </c>
      <c r="K24" s="7">
        <v>0</v>
      </c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0</v>
      </c>
      <c r="K25" s="7">
        <v>0</v>
      </c>
    </row>
    <row r="26" spans="1:11" ht="12.75">
      <c r="A26" s="221" t="s">
        <v>190</v>
      </c>
      <c r="B26" s="222"/>
      <c r="C26" s="222"/>
      <c r="D26" s="222"/>
      <c r="E26" s="222"/>
      <c r="F26" s="222"/>
      <c r="G26" s="222"/>
      <c r="H26" s="223"/>
      <c r="I26" s="1">
        <v>20</v>
      </c>
      <c r="J26" s="54">
        <f>SUM(J27:J34)</f>
        <v>7214823</v>
      </c>
      <c r="K26" s="54">
        <f>SUM(K27:K34)</f>
        <v>4804418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0</v>
      </c>
      <c r="K27" s="7">
        <v>0</v>
      </c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>
        <v>0</v>
      </c>
      <c r="K28" s="7">
        <v>0</v>
      </c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0</v>
      </c>
      <c r="K29" s="7">
        <v>0</v>
      </c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>
        <v>0</v>
      </c>
      <c r="K30" s="7">
        <v>0</v>
      </c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0</v>
      </c>
      <c r="K31" s="7">
        <v>0</v>
      </c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7101823</v>
      </c>
      <c r="K32" s="7">
        <v>4691418</v>
      </c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113000</v>
      </c>
      <c r="K33" s="7">
        <v>113000</v>
      </c>
    </row>
    <row r="34" spans="1:11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>
        <v>0</v>
      </c>
      <c r="K34" s="7">
        <v>0</v>
      </c>
    </row>
    <row r="35" spans="1:11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>
        <v>0</v>
      </c>
      <c r="K36" s="7">
        <v>0</v>
      </c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0</v>
      </c>
      <c r="K37" s="7">
        <v>0</v>
      </c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0</v>
      </c>
      <c r="K38" s="7">
        <v>0</v>
      </c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1011843</v>
      </c>
      <c r="K39" s="7">
        <v>792300</v>
      </c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54">
        <f>J41+J49+J56+J64</f>
        <v>53822534</v>
      </c>
      <c r="K40" s="54">
        <f>K41+K49+K56+K64</f>
        <v>86853594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54">
        <f>SUM(J42:J48)</f>
        <v>14813754</v>
      </c>
      <c r="K41" s="54">
        <f>SUM(K42:K48)</f>
        <v>44725367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8729280</v>
      </c>
      <c r="K42" s="7">
        <v>7934337</v>
      </c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138829</v>
      </c>
      <c r="K43" s="7">
        <v>266259</v>
      </c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1248002</v>
      </c>
      <c r="K44" s="7">
        <v>1552624</v>
      </c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0</v>
      </c>
      <c r="K45" s="7">
        <v>0</v>
      </c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67512</v>
      </c>
      <c r="K46" s="7">
        <v>253746</v>
      </c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4630131</v>
      </c>
      <c r="K47" s="7">
        <v>34718401</v>
      </c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>
        <v>0</v>
      </c>
      <c r="K48" s="7">
        <v>0</v>
      </c>
    </row>
    <row r="49" spans="1:11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54">
        <f>SUM(J50:J55)</f>
        <v>29229126</v>
      </c>
      <c r="K49" s="54">
        <f>SUM(K50:K55)</f>
        <v>33569621</v>
      </c>
    </row>
    <row r="50" spans="1:11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283457</v>
      </c>
      <c r="K50" s="7">
        <v>777011</v>
      </c>
    </row>
    <row r="51" spans="1:11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28009537</v>
      </c>
      <c r="K51" s="7">
        <v>32078722</v>
      </c>
    </row>
    <row r="52" spans="1:11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>
        <v>0</v>
      </c>
      <c r="K52" s="7">
        <v>0</v>
      </c>
    </row>
    <row r="53" spans="1:11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2811</v>
      </c>
      <c r="K53" s="7">
        <v>0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933321</v>
      </c>
      <c r="K54" s="7">
        <v>713888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0</v>
      </c>
      <c r="K55" s="7">
        <v>0</v>
      </c>
    </row>
    <row r="56" spans="1:11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54">
        <f>SUM(J57:J63)</f>
        <v>5205386</v>
      </c>
      <c r="K56" s="54">
        <f>SUM(K57:K63)</f>
        <v>5022606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>
        <v>0</v>
      </c>
      <c r="K57" s="7">
        <v>0</v>
      </c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0</v>
      </c>
      <c r="K58" s="7">
        <v>0</v>
      </c>
    </row>
    <row r="59" spans="1:11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>
        <v>0</v>
      </c>
      <c r="K59" s="7">
        <v>0</v>
      </c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>
        <v>0</v>
      </c>
      <c r="K60" s="7">
        <v>0</v>
      </c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>
        <v>349536</v>
      </c>
      <c r="K61" s="7">
        <v>206254</v>
      </c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4855850</v>
      </c>
      <c r="K62" s="7">
        <v>4816352</v>
      </c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0</v>
      </c>
      <c r="K63" s="7">
        <v>0</v>
      </c>
    </row>
    <row r="64" spans="1:11" ht="12.75">
      <c r="A64" s="221" t="s">
        <v>207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4574268</v>
      </c>
      <c r="K64" s="7">
        <v>3536000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74887</v>
      </c>
      <c r="K65" s="7">
        <v>590173</v>
      </c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54">
        <f>J7+J8+J40+J65</f>
        <v>204793389</v>
      </c>
      <c r="K66" s="54">
        <f>K7+K8+K40+K65</f>
        <v>202320507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/>
      <c r="K67" s="8"/>
    </row>
    <row r="68" spans="1:11" ht="12.75">
      <c r="A68" s="227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17"/>
      <c r="I69" s="3">
        <v>62</v>
      </c>
      <c r="J69" s="55">
        <f>J70+J71+J72+J78+J79+J82+J85</f>
        <v>163456722</v>
      </c>
      <c r="K69" s="55">
        <f>K70+K71+K72+K78+K79+K82+K85</f>
        <v>164388916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149874600</v>
      </c>
      <c r="K70" s="7">
        <v>149874600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0</v>
      </c>
      <c r="K71" s="7">
        <v>0</v>
      </c>
    </row>
    <row r="72" spans="1:11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54">
        <f>J73+J74-J75+J76+J77</f>
        <v>3114440</v>
      </c>
      <c r="K72" s="54">
        <f>K73+K74-K75+K76+K77</f>
        <v>3114440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2080675</v>
      </c>
      <c r="K73" s="7">
        <v>2080675</v>
      </c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0</v>
      </c>
      <c r="K74" s="7">
        <v>0</v>
      </c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0</v>
      </c>
      <c r="K75" s="7">
        <v>0</v>
      </c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>
        <v>0</v>
      </c>
      <c r="K76" s="7">
        <v>0</v>
      </c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1033765</v>
      </c>
      <c r="K77" s="7">
        <v>1033765</v>
      </c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7159413</v>
      </c>
      <c r="K78" s="7">
        <v>7159413</v>
      </c>
    </row>
    <row r="79" spans="1:11" ht="12.75">
      <c r="A79" s="221" t="s">
        <v>238</v>
      </c>
      <c r="B79" s="222"/>
      <c r="C79" s="222"/>
      <c r="D79" s="222"/>
      <c r="E79" s="222"/>
      <c r="F79" s="222"/>
      <c r="G79" s="222"/>
      <c r="H79" s="223"/>
      <c r="I79" s="1">
        <v>72</v>
      </c>
      <c r="J79" s="54">
        <f>J80-J81</f>
        <v>6395876</v>
      </c>
      <c r="K79" s="54">
        <f>K80-K81</f>
        <v>3308269</v>
      </c>
    </row>
    <row r="80" spans="1:11" ht="12.75">
      <c r="A80" s="230" t="s">
        <v>169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6395876</v>
      </c>
      <c r="K80" s="7">
        <v>3308269</v>
      </c>
    </row>
    <row r="81" spans="1:11" ht="12.75">
      <c r="A81" s="230" t="s">
        <v>170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>
        <v>0</v>
      </c>
    </row>
    <row r="82" spans="1:11" ht="12.75">
      <c r="A82" s="221" t="s">
        <v>239</v>
      </c>
      <c r="B82" s="222"/>
      <c r="C82" s="222"/>
      <c r="D82" s="222"/>
      <c r="E82" s="222"/>
      <c r="F82" s="222"/>
      <c r="G82" s="222"/>
      <c r="H82" s="223"/>
      <c r="I82" s="1">
        <v>75</v>
      </c>
      <c r="J82" s="54">
        <f>J83-J84</f>
        <v>-3087607</v>
      </c>
      <c r="K82" s="54">
        <f>K83-K84</f>
        <v>932194</v>
      </c>
    </row>
    <row r="83" spans="1:11" ht="12.75">
      <c r="A83" s="230" t="s">
        <v>171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0</v>
      </c>
      <c r="K83" s="7">
        <v>932194</v>
      </c>
    </row>
    <row r="84" spans="1:11" ht="12.75">
      <c r="A84" s="230" t="s">
        <v>172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3087607</v>
      </c>
      <c r="K84" s="7">
        <v>0</v>
      </c>
    </row>
    <row r="85" spans="1:11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0</v>
      </c>
      <c r="K85" s="7">
        <v>0</v>
      </c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54">
        <f>SUM(J87:J89)</f>
        <v>909330</v>
      </c>
      <c r="K86" s="54">
        <f>SUM(K87:K89)</f>
        <v>909330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909330</v>
      </c>
      <c r="K87" s="7">
        <v>909330</v>
      </c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>
        <v>0</v>
      </c>
      <c r="K88" s="7">
        <v>0</v>
      </c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0</v>
      </c>
      <c r="K89" s="7">
        <v>0</v>
      </c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54">
        <f>SUM(J91:J99)</f>
        <v>2525800</v>
      </c>
      <c r="K90" s="54">
        <f>SUM(K91:K99)</f>
        <v>1968640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>
        <v>0</v>
      </c>
      <c r="K91" s="7">
        <v>0</v>
      </c>
    </row>
    <row r="92" spans="1:11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>
        <v>2525800</v>
      </c>
      <c r="K92" s="7">
        <v>1968640</v>
      </c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0</v>
      </c>
      <c r="K93" s="7">
        <v>0</v>
      </c>
    </row>
    <row r="94" spans="1:11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>
        <v>0</v>
      </c>
      <c r="K94" s="7">
        <v>0</v>
      </c>
    </row>
    <row r="95" spans="1:11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0</v>
      </c>
      <c r="K95" s="7">
        <v>0</v>
      </c>
    </row>
    <row r="96" spans="1:11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>
        <v>0</v>
      </c>
      <c r="K96" s="7">
        <v>0</v>
      </c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>
        <v>0</v>
      </c>
      <c r="K97" s="7">
        <v>0</v>
      </c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0</v>
      </c>
      <c r="K98" s="7">
        <v>0</v>
      </c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0</v>
      </c>
      <c r="K99" s="7">
        <v>0</v>
      </c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4">
        <f>SUM(J101:J112)</f>
        <v>36595484</v>
      </c>
      <c r="K100" s="54">
        <f>SUM(K101:K112)</f>
        <v>32373960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27603600</v>
      </c>
      <c r="K101" s="7">
        <v>23359086</v>
      </c>
    </row>
    <row r="102" spans="1:11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823369</v>
      </c>
      <c r="K102" s="7">
        <v>973369</v>
      </c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0</v>
      </c>
      <c r="K103" s="7">
        <v>0</v>
      </c>
    </row>
    <row r="104" spans="1:11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53052</v>
      </c>
      <c r="K104" s="7">
        <v>170511</v>
      </c>
    </row>
    <row r="105" spans="1:11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3297281</v>
      </c>
      <c r="K105" s="7">
        <v>4459148</v>
      </c>
    </row>
    <row r="106" spans="1:11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0</v>
      </c>
      <c r="K106" s="7">
        <v>0</v>
      </c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>
        <v>0</v>
      </c>
      <c r="K107" s="7">
        <v>0</v>
      </c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4255123</v>
      </c>
      <c r="K108" s="7">
        <v>2901163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563059</v>
      </c>
      <c r="K109" s="7">
        <v>510683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0</v>
      </c>
      <c r="K110" s="7">
        <v>0</v>
      </c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>
        <v>0</v>
      </c>
      <c r="K111" s="7">
        <v>0</v>
      </c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0</v>
      </c>
      <c r="K112" s="7">
        <v>0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1306053</v>
      </c>
      <c r="K113" s="7">
        <v>2679661</v>
      </c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4">
        <f>J69+J86+J90+J100+J113</f>
        <v>204793389</v>
      </c>
      <c r="K114" s="54">
        <f>K69+K86+K90+K100+K113</f>
        <v>202320507</v>
      </c>
    </row>
    <row r="115" spans="1:11" ht="12.75">
      <c r="A115" s="240" t="s">
        <v>57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8"/>
      <c r="K115" s="8"/>
    </row>
    <row r="116" spans="1:11" ht="12.75">
      <c r="A116" s="227" t="s">
        <v>310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46"/>
      <c r="J117" s="246"/>
      <c r="K117" s="247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/>
      <c r="K118" s="7"/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/>
      <c r="K119" s="8"/>
    </row>
    <row r="120" spans="1:11" ht="12.75">
      <c r="A120" s="236" t="s">
        <v>311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9:K84 J72:K77 J70:K70 J86:K115">
      <formula1>0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A1" sqref="A1:M1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03" t="s">
        <v>154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57" t="s">
        <v>343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50" t="s">
        <v>340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9" t="s">
        <v>279</v>
      </c>
      <c r="J4" s="248" t="s">
        <v>319</v>
      </c>
      <c r="K4" s="248"/>
      <c r="L4" s="248" t="s">
        <v>320</v>
      </c>
      <c r="M4" s="248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17"/>
      <c r="I7" s="3">
        <v>111</v>
      </c>
      <c r="J7" s="55">
        <f>SUM(J8:J9)</f>
        <v>53248455</v>
      </c>
      <c r="K7" s="55">
        <f>SUM(K8:K9)</f>
        <v>27692978</v>
      </c>
      <c r="L7" s="55">
        <f>SUM(L8:L9)</f>
        <v>52079825</v>
      </c>
      <c r="M7" s="55">
        <f>SUM(M8:M9)</f>
        <v>27449277</v>
      </c>
    </row>
    <row r="8" spans="1:13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133">
        <v>51698961</v>
      </c>
      <c r="K8" s="133">
        <v>26578061</v>
      </c>
      <c r="L8" s="133">
        <v>50286926</v>
      </c>
      <c r="M8" s="134">
        <v>26669990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133">
        <v>1549494</v>
      </c>
      <c r="K9" s="133">
        <v>1114917</v>
      </c>
      <c r="L9" s="133">
        <v>1792899</v>
      </c>
      <c r="M9" s="134">
        <v>779287</v>
      </c>
    </row>
    <row r="10" spans="1:13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4">
        <f>J11+J12+J16+J20+J21+J22+J25+J26</f>
        <v>51803916</v>
      </c>
      <c r="K10" s="54">
        <f>K11+K12+K16+K20+K21+K22+K25+K26</f>
        <v>26619250</v>
      </c>
      <c r="L10" s="54">
        <f>L11+L12+L16+L20+L21+L22+L25+L26</f>
        <v>50745791</v>
      </c>
      <c r="M10" s="54">
        <f>M11+M12+M16+M20+M21+M22+M25+M26</f>
        <v>26947716</v>
      </c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-184358</v>
      </c>
      <c r="K11" s="7">
        <v>43724</v>
      </c>
      <c r="L11" s="7">
        <v>-432051</v>
      </c>
      <c r="M11" s="7">
        <v>177455</v>
      </c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4">
        <f>SUM(J13:J15)</f>
        <v>34988118</v>
      </c>
      <c r="K12" s="54">
        <f>SUM(K13:K15)</f>
        <v>18492686</v>
      </c>
      <c r="L12" s="54">
        <f>SUM(L13:L15)</f>
        <v>35773715</v>
      </c>
      <c r="M12" s="54">
        <f>SUM(M13:M15)</f>
        <v>18942837</v>
      </c>
    </row>
    <row r="13" spans="1:13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26187006</v>
      </c>
      <c r="K13" s="7">
        <v>13540951</v>
      </c>
      <c r="L13" s="7">
        <v>29606711</v>
      </c>
      <c r="M13" s="7">
        <v>15724440</v>
      </c>
    </row>
    <row r="14" spans="1:13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4917308</v>
      </c>
      <c r="K14" s="7">
        <v>2920325</v>
      </c>
      <c r="L14" s="7">
        <v>2379947</v>
      </c>
      <c r="M14" s="7">
        <v>1244251</v>
      </c>
    </row>
    <row r="15" spans="1:13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3883804</v>
      </c>
      <c r="K15" s="7">
        <v>2031410</v>
      </c>
      <c r="L15" s="7">
        <v>3787057</v>
      </c>
      <c r="M15" s="7">
        <v>1974146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4">
        <f>SUM(J17:J19)</f>
        <v>7957703</v>
      </c>
      <c r="K16" s="54">
        <f>SUM(K17:K19)</f>
        <v>4035945</v>
      </c>
      <c r="L16" s="54">
        <f>SUM(L17:L19)</f>
        <v>7443098</v>
      </c>
      <c r="M16" s="54">
        <f>SUM(M17:M19)</f>
        <v>3719765</v>
      </c>
    </row>
    <row r="17" spans="1:13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4905106</v>
      </c>
      <c r="K17" s="7">
        <v>2476706</v>
      </c>
      <c r="L17" s="7">
        <v>4580299</v>
      </c>
      <c r="M17" s="7">
        <v>2280901</v>
      </c>
    </row>
    <row r="18" spans="1:13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1886167</v>
      </c>
      <c r="K18" s="7">
        <v>968109</v>
      </c>
      <c r="L18" s="7">
        <v>1770288</v>
      </c>
      <c r="M18" s="7">
        <v>892204</v>
      </c>
    </row>
    <row r="19" spans="1:13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1166430</v>
      </c>
      <c r="K19" s="7">
        <v>591130</v>
      </c>
      <c r="L19" s="7">
        <v>1092511</v>
      </c>
      <c r="M19" s="7">
        <v>546660</v>
      </c>
    </row>
    <row r="20" spans="1:13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4545406</v>
      </c>
      <c r="K20" s="7">
        <v>2263703</v>
      </c>
      <c r="L20" s="7">
        <v>4432234</v>
      </c>
      <c r="M20" s="7">
        <v>2194793</v>
      </c>
    </row>
    <row r="21" spans="1:13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3116395</v>
      </c>
      <c r="K21" s="7">
        <v>1551944</v>
      </c>
      <c r="L21" s="7">
        <v>2470426</v>
      </c>
      <c r="M21" s="7">
        <v>1395156</v>
      </c>
    </row>
    <row r="22" spans="1:13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4">
        <f>SUM(J23:J24)</f>
        <v>1066223</v>
      </c>
      <c r="K22" s="54">
        <f>SUM(K23:K24)</f>
        <v>66223</v>
      </c>
      <c r="L22" s="54">
        <f>SUM(L23:L24)</f>
        <v>693988</v>
      </c>
      <c r="M22" s="54">
        <f>SUM(M23:M24)</f>
        <v>328741</v>
      </c>
    </row>
    <row r="23" spans="1:13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1066223</v>
      </c>
      <c r="K24" s="7">
        <v>66223</v>
      </c>
      <c r="L24" s="133">
        <v>693988</v>
      </c>
      <c r="M24" s="134">
        <v>328741</v>
      </c>
    </row>
    <row r="25" spans="1:13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0</v>
      </c>
      <c r="K25" s="7">
        <v>0</v>
      </c>
      <c r="L25" s="135">
        <v>288731</v>
      </c>
      <c r="M25" s="138">
        <v>188969</v>
      </c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133">
        <v>314429</v>
      </c>
      <c r="K26" s="133">
        <v>165025</v>
      </c>
      <c r="L26" s="133">
        <v>75650</v>
      </c>
      <c r="M26" s="134">
        <v>0</v>
      </c>
    </row>
    <row r="27" spans="1:13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4">
        <f>SUM(J28:J32)</f>
        <v>245420</v>
      </c>
      <c r="K27" s="54">
        <f>SUM(K28:K32)</f>
        <v>135930</v>
      </c>
      <c r="L27" s="54">
        <f>SUM(L28:L32)</f>
        <v>255545</v>
      </c>
      <c r="M27" s="54">
        <f>SUM(M28:M32)</f>
        <v>142440</v>
      </c>
    </row>
    <row r="28" spans="1:13" ht="12.75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135">
        <v>766</v>
      </c>
      <c r="K28" s="135">
        <v>766</v>
      </c>
      <c r="L28" s="135">
        <v>1020</v>
      </c>
      <c r="M28" s="138">
        <v>583</v>
      </c>
    </row>
    <row r="29" spans="1:13" ht="12.75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135">
        <v>244654</v>
      </c>
      <c r="K29" s="135">
        <v>135164</v>
      </c>
      <c r="L29" s="135">
        <v>254525</v>
      </c>
      <c r="M29" s="138">
        <v>141857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133">
        <v>0</v>
      </c>
      <c r="K30" s="133">
        <v>0</v>
      </c>
      <c r="L30" s="133">
        <v>0</v>
      </c>
      <c r="M30" s="134">
        <v>0</v>
      </c>
    </row>
    <row r="31" spans="1:13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133">
        <v>0</v>
      </c>
      <c r="K31" s="133">
        <v>0</v>
      </c>
      <c r="L31" s="133">
        <v>0</v>
      </c>
      <c r="M31" s="134">
        <v>0</v>
      </c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133">
        <v>0</v>
      </c>
      <c r="K32" s="133">
        <v>0</v>
      </c>
      <c r="L32" s="133">
        <v>0</v>
      </c>
      <c r="M32" s="134">
        <v>0</v>
      </c>
    </row>
    <row r="33" spans="1:13" ht="12.75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4">
        <f>SUM(J34:J37)</f>
        <v>791464</v>
      </c>
      <c r="K33" s="54">
        <f>SUM(K34:K37)</f>
        <v>381098</v>
      </c>
      <c r="L33" s="54">
        <f>SUM(L34:L37)</f>
        <v>437841</v>
      </c>
      <c r="M33" s="54">
        <f>SUM(M34:M37)</f>
        <v>210454</v>
      </c>
    </row>
    <row r="34" spans="1:13" ht="12.75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133">
        <v>0</v>
      </c>
      <c r="K34" s="133">
        <v>0</v>
      </c>
      <c r="L34" s="133">
        <v>357764</v>
      </c>
      <c r="M34" s="134">
        <v>160143</v>
      </c>
    </row>
    <row r="35" spans="1:13" ht="12.75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133">
        <v>791464</v>
      </c>
      <c r="K35" s="133">
        <v>381098</v>
      </c>
      <c r="L35" s="133">
        <v>80077</v>
      </c>
      <c r="M35" s="134">
        <v>50311</v>
      </c>
    </row>
    <row r="36" spans="1:13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135">
        <v>0</v>
      </c>
      <c r="K36" s="135">
        <v>0</v>
      </c>
      <c r="L36" s="135">
        <v>0</v>
      </c>
      <c r="M36" s="138">
        <v>0</v>
      </c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133">
        <v>0</v>
      </c>
      <c r="K37" s="133">
        <v>0</v>
      </c>
      <c r="L37" s="133">
        <v>0</v>
      </c>
      <c r="M37" s="134">
        <v>0</v>
      </c>
    </row>
    <row r="38" spans="1:13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136">
        <v>0</v>
      </c>
      <c r="K38" s="136">
        <v>0</v>
      </c>
      <c r="L38" s="136">
        <v>0</v>
      </c>
      <c r="M38" s="139">
        <v>0</v>
      </c>
    </row>
    <row r="39" spans="1:13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137">
        <v>0</v>
      </c>
      <c r="K39" s="137">
        <v>0</v>
      </c>
      <c r="L39" s="137">
        <v>0</v>
      </c>
      <c r="M39" s="140">
        <v>0</v>
      </c>
    </row>
    <row r="40" spans="1:13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137">
        <v>0</v>
      </c>
      <c r="K40" s="137">
        <v>0</v>
      </c>
      <c r="L40" s="137">
        <v>0</v>
      </c>
      <c r="M40" s="140">
        <v>0</v>
      </c>
    </row>
    <row r="41" spans="1:13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137">
        <v>0</v>
      </c>
      <c r="K41" s="137">
        <v>0</v>
      </c>
      <c r="L41" s="137">
        <v>0</v>
      </c>
      <c r="M41" s="140">
        <v>0</v>
      </c>
    </row>
    <row r="42" spans="1:13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4">
        <f>J7+J27+J38+J40</f>
        <v>53493875</v>
      </c>
      <c r="K42" s="54">
        <f>K7+K27+K38+K40</f>
        <v>27828908</v>
      </c>
      <c r="L42" s="54">
        <f>L7+L27+L38+L40</f>
        <v>52335370</v>
      </c>
      <c r="M42" s="54">
        <f>M7+M27+M38+M40</f>
        <v>27591717</v>
      </c>
    </row>
    <row r="43" spans="1:13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4">
        <f>J10+J33+J39+J41</f>
        <v>52595380</v>
      </c>
      <c r="K43" s="54">
        <f>K10+K33+K39+K41</f>
        <v>27000348</v>
      </c>
      <c r="L43" s="54">
        <f>L10+L33+L39+L41</f>
        <v>51183632</v>
      </c>
      <c r="M43" s="54">
        <f>M10+M33+M39+M41</f>
        <v>27158170</v>
      </c>
    </row>
    <row r="44" spans="1:13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4">
        <f>J42-J43</f>
        <v>898495</v>
      </c>
      <c r="K44" s="54">
        <f>K42-K43</f>
        <v>828560</v>
      </c>
      <c r="L44" s="54">
        <f>L42-L43</f>
        <v>1151738</v>
      </c>
      <c r="M44" s="54">
        <f>M42-M43</f>
        <v>433547</v>
      </c>
    </row>
    <row r="45" spans="1:13" ht="12.75">
      <c r="A45" s="230" t="s">
        <v>218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4">
        <f>IF(J42&gt;J43,J42-J43,0)</f>
        <v>898495</v>
      </c>
      <c r="K45" s="54">
        <f>IF(K42&gt;K43,K42-K43,0)</f>
        <v>828560</v>
      </c>
      <c r="L45" s="54">
        <f>IF(L42&gt;L43,L42-L43,0)</f>
        <v>1151738</v>
      </c>
      <c r="M45" s="54">
        <f>IF(M42&gt;M43,M42-M43,0)</f>
        <v>433547</v>
      </c>
    </row>
    <row r="46" spans="1:13" ht="12.75">
      <c r="A46" s="230" t="s">
        <v>219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0</v>
      </c>
      <c r="K47" s="7">
        <v>0</v>
      </c>
      <c r="L47" s="7">
        <v>219543</v>
      </c>
      <c r="M47" s="7">
        <v>219543</v>
      </c>
    </row>
    <row r="48" spans="1:13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4">
        <f>J44-J47</f>
        <v>898495</v>
      </c>
      <c r="K48" s="54">
        <f>K44-K47</f>
        <v>828560</v>
      </c>
      <c r="L48" s="54">
        <f>L44-L47</f>
        <v>932195</v>
      </c>
      <c r="M48" s="54">
        <f>M44-M47</f>
        <v>214004</v>
      </c>
    </row>
    <row r="49" spans="1:13" ht="12.75">
      <c r="A49" s="230" t="s">
        <v>192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4">
        <f>IF(J48&gt;0,J48,0)</f>
        <v>898495</v>
      </c>
      <c r="K49" s="54">
        <f>IF(K48&gt;0,K48,0)</f>
        <v>828560</v>
      </c>
      <c r="L49" s="54">
        <f>IF(L48&gt;0,L48,0)</f>
        <v>932195</v>
      </c>
      <c r="M49" s="54">
        <f>IF(M48&gt;0,M48,0)</f>
        <v>214004</v>
      </c>
    </row>
    <row r="50" spans="1:13" ht="12.75">
      <c r="A50" s="251" t="s">
        <v>220</v>
      </c>
      <c r="B50" s="252"/>
      <c r="C50" s="252"/>
      <c r="D50" s="252"/>
      <c r="E50" s="252"/>
      <c r="F50" s="252"/>
      <c r="G50" s="252"/>
      <c r="H50" s="253"/>
      <c r="I50" s="4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227" t="s">
        <v>312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56"/>
      <c r="J52" s="56"/>
      <c r="K52" s="56"/>
      <c r="L52" s="56"/>
      <c r="M52" s="63"/>
    </row>
    <row r="53" spans="1:13" ht="12.75">
      <c r="A53" s="254" t="s">
        <v>234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/>
      <c r="K53" s="7"/>
      <c r="L53" s="7"/>
      <c r="M53" s="7"/>
    </row>
    <row r="54" spans="1:13" ht="12.75">
      <c r="A54" s="254" t="s">
        <v>235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ht="12.75" customHeight="1">
      <c r="A55" s="227" t="s">
        <v>189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17"/>
      <c r="I56" s="9">
        <v>157</v>
      </c>
      <c r="J56" s="6">
        <v>898495</v>
      </c>
      <c r="K56" s="6">
        <v>828560</v>
      </c>
      <c r="L56" s="6">
        <v>932195</v>
      </c>
      <c r="M56" s="6">
        <v>214004</v>
      </c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4">
        <f>SUM(J58:J64)</f>
        <v>-170146</v>
      </c>
      <c r="K57" s="54">
        <f>SUM(K58:K64)</f>
        <v>-15292</v>
      </c>
      <c r="L57" s="54">
        <f>SUM(L58:L64)</f>
        <v>0</v>
      </c>
      <c r="M57" s="54">
        <f>SUM(M58:M64)</f>
        <v>0</v>
      </c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>
        <v>-170146</v>
      </c>
      <c r="K61" s="7">
        <v>-15292</v>
      </c>
      <c r="L61" s="7">
        <v>0</v>
      </c>
      <c r="M61" s="7">
        <v>0</v>
      </c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4">
        <f>J57-J65</f>
        <v>-170146</v>
      </c>
      <c r="K66" s="54">
        <f>K57-K65</f>
        <v>-15292</v>
      </c>
      <c r="L66" s="54">
        <f>L57-L65</f>
        <v>0</v>
      </c>
      <c r="M66" s="54">
        <f>M57-M65</f>
        <v>0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62">
        <f>J56+J66</f>
        <v>728349</v>
      </c>
      <c r="K67" s="62">
        <f>K56+K66</f>
        <v>813268</v>
      </c>
      <c r="L67" s="62">
        <f>L56+L66</f>
        <v>932195</v>
      </c>
      <c r="M67" s="62">
        <f>M56+M66</f>
        <v>214004</v>
      </c>
    </row>
    <row r="68" spans="1:13" ht="12.75" customHeight="1">
      <c r="A68" s="261" t="s">
        <v>313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188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54" t="s">
        <v>234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/>
      <c r="K70" s="7"/>
      <c r="L70" s="7"/>
      <c r="M70" s="7"/>
    </row>
    <row r="71" spans="1:13" ht="12.75">
      <c r="A71" s="258" t="s">
        <v>235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/>
      <c r="K71" s="8"/>
      <c r="L71" s="8"/>
      <c r="M71" s="8"/>
    </row>
  </sheetData>
  <sheetProtection/>
  <protectedRanges>
    <protectedRange sqref="J8:M8" name="Range1"/>
    <protectedRange sqref="J9:M9" name="Range1_1"/>
    <protectedRange sqref="J26:K26" name="Range1_2"/>
    <protectedRange sqref="J28:K32" name="Range1_3"/>
    <protectedRange sqref="J34:K41" name="Range1_4"/>
    <protectedRange sqref="L24:M25" name="Range1_5"/>
    <protectedRange sqref="L26:M26" name="Range1_6"/>
    <protectedRange sqref="L28:M32" name="Range1_7"/>
    <protectedRange sqref="L34:M41" name="Range1_8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340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7" t="s">
        <v>279</v>
      </c>
      <c r="J4" s="68" t="s">
        <v>319</v>
      </c>
      <c r="K4" s="68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9">
        <v>2</v>
      </c>
      <c r="J5" s="70" t="s">
        <v>283</v>
      </c>
      <c r="K5" s="70" t="s">
        <v>284</v>
      </c>
    </row>
    <row r="6" spans="1:11" ht="12.75">
      <c r="A6" s="227" t="s">
        <v>156</v>
      </c>
      <c r="B6" s="243"/>
      <c r="C6" s="243"/>
      <c r="D6" s="243"/>
      <c r="E6" s="243"/>
      <c r="F6" s="243"/>
      <c r="G6" s="243"/>
      <c r="H6" s="243"/>
      <c r="I6" s="272"/>
      <c r="J6" s="272"/>
      <c r="K6" s="273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131">
        <v>898495</v>
      </c>
      <c r="K7" s="132">
        <v>1151738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131">
        <v>4545406</v>
      </c>
      <c r="K8" s="132">
        <v>4432234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131">
        <v>5604175</v>
      </c>
      <c r="K9" s="132">
        <v>0</v>
      </c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131">
        <v>2886818</v>
      </c>
      <c r="K10" s="132">
        <v>0</v>
      </c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131">
        <v>359072</v>
      </c>
      <c r="K11" s="132">
        <v>0</v>
      </c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131">
        <v>2769674</v>
      </c>
      <c r="K12" s="132">
        <v>1621856</v>
      </c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65">
        <f>SUM(J7:J12)</f>
        <v>17063640</v>
      </c>
      <c r="K13" s="54">
        <f>SUM(K7:K12)</f>
        <v>7205828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131">
        <v>0</v>
      </c>
      <c r="K14" s="132">
        <v>4221524</v>
      </c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131">
        <v>0</v>
      </c>
      <c r="K15" s="132">
        <v>4340495</v>
      </c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131">
        <v>0</v>
      </c>
      <c r="K16" s="132">
        <v>29911613</v>
      </c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131">
        <v>2816164</v>
      </c>
      <c r="K17" s="132">
        <v>515287</v>
      </c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65">
        <f>SUM(J14:J17)</f>
        <v>2816164</v>
      </c>
      <c r="K18" s="54">
        <f>SUM(K14:K17)</f>
        <v>38988919</v>
      </c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65">
        <f>IF(J13&gt;J18,J13-J18,0)</f>
        <v>14247476</v>
      </c>
      <c r="K19" s="54">
        <f>IF(K13&gt;K18,K13-K18,0)</f>
        <v>0</v>
      </c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65">
        <f>IF(J18&gt;J13,J18-J13,0)</f>
        <v>0</v>
      </c>
      <c r="K20" s="54">
        <f>IF(K18&gt;K13,K18-K13,0)</f>
        <v>31783091</v>
      </c>
    </row>
    <row r="21" spans="1:11" ht="12.75">
      <c r="A21" s="227" t="s">
        <v>159</v>
      </c>
      <c r="B21" s="243"/>
      <c r="C21" s="243"/>
      <c r="D21" s="243"/>
      <c r="E21" s="243"/>
      <c r="F21" s="243"/>
      <c r="G21" s="243"/>
      <c r="H21" s="243"/>
      <c r="I21" s="272"/>
      <c r="J21" s="272"/>
      <c r="K21" s="273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131">
        <v>4246977</v>
      </c>
      <c r="K22" s="132">
        <v>41371</v>
      </c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131">
        <v>0</v>
      </c>
      <c r="K23" s="132">
        <v>0</v>
      </c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131">
        <v>0</v>
      </c>
      <c r="K24" s="132">
        <v>0</v>
      </c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131">
        <v>0</v>
      </c>
      <c r="K25" s="132">
        <v>0</v>
      </c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131">
        <v>0</v>
      </c>
      <c r="K26" s="132">
        <v>30687011</v>
      </c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65">
        <f>SUM(J22:J26)</f>
        <v>4246977</v>
      </c>
      <c r="K27" s="54">
        <f>SUM(K22:K26)</f>
        <v>30728382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131">
        <v>3251734</v>
      </c>
      <c r="K28" s="132">
        <v>2019584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131">
        <v>0</v>
      </c>
      <c r="K29" s="132">
        <v>0</v>
      </c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131">
        <v>0</v>
      </c>
      <c r="K30" s="132">
        <v>0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65">
        <f>SUM(J28:J30)</f>
        <v>3251734</v>
      </c>
      <c r="K31" s="54">
        <f>SUM(K28:K30)</f>
        <v>2019584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5">
        <f>IF(J27&gt;J31,J27-J31,0)</f>
        <v>995243</v>
      </c>
      <c r="K32" s="54">
        <f>IF(K27&gt;K31,K27-K31,0)</f>
        <v>28708798</v>
      </c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65">
        <f>IF(J31&gt;J27,J31-J27,0)</f>
        <v>0</v>
      </c>
      <c r="K33" s="54">
        <f>IF(K31&gt;K27,K31-K27,0)</f>
        <v>0</v>
      </c>
    </row>
    <row r="34" spans="1:11" ht="12.75">
      <c r="A34" s="227" t="s">
        <v>160</v>
      </c>
      <c r="B34" s="243"/>
      <c r="C34" s="243"/>
      <c r="D34" s="243"/>
      <c r="E34" s="243"/>
      <c r="F34" s="243"/>
      <c r="G34" s="243"/>
      <c r="H34" s="243"/>
      <c r="I34" s="272"/>
      <c r="J34" s="272"/>
      <c r="K34" s="273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131">
        <v>0</v>
      </c>
      <c r="K35" s="132">
        <v>0</v>
      </c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131">
        <v>2863154</v>
      </c>
      <c r="K36" s="132">
        <v>5090760</v>
      </c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131">
        <v>0</v>
      </c>
      <c r="K37" s="132">
        <v>0</v>
      </c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65">
        <f>SUM(J35:J37)</f>
        <v>2863154</v>
      </c>
      <c r="K38" s="54">
        <f>SUM(K35:K37)</f>
        <v>5090760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131">
        <v>15998387</v>
      </c>
      <c r="K39" s="132">
        <v>3054735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131">
        <v>0</v>
      </c>
      <c r="K40" s="132">
        <v>0</v>
      </c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131">
        <v>0</v>
      </c>
      <c r="K41" s="132">
        <v>0</v>
      </c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131">
        <v>0</v>
      </c>
      <c r="K42" s="132">
        <v>0</v>
      </c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131">
        <v>0</v>
      </c>
      <c r="K43" s="132">
        <v>0</v>
      </c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65">
        <f>SUM(J39:J43)</f>
        <v>15998387</v>
      </c>
      <c r="K44" s="54">
        <f>SUM(K39:K43)</f>
        <v>3054735</v>
      </c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65">
        <f>IF(J38&gt;J44,J38-J44,0)</f>
        <v>0</v>
      </c>
      <c r="K45" s="54">
        <f>IF(K38&gt;K44,K38-K44,0)</f>
        <v>2036025</v>
      </c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65">
        <f>IF(J44&gt;J38,J44-J38,0)</f>
        <v>13135233</v>
      </c>
      <c r="K46" s="54">
        <f>IF(K44&gt;K38,K44-K38,0)</f>
        <v>0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65">
        <f>IF(J19-J20+J32-J33+J45-J46&gt;0,J19-J20+J32-J33+J45-J46,0)</f>
        <v>2107486</v>
      </c>
      <c r="K47" s="54">
        <f>IF(K19-K20+K32-K33+K45-K46&gt;0,K19-K20+K32-K33+K45-K46,0)</f>
        <v>0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1038268</v>
      </c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131">
        <v>5134867</v>
      </c>
      <c r="K49" s="132">
        <v>4574268</v>
      </c>
    </row>
    <row r="50" spans="1:11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131">
        <v>2107486</v>
      </c>
      <c r="K50" s="132">
        <v>0</v>
      </c>
    </row>
    <row r="51" spans="1:11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131">
        <v>0</v>
      </c>
      <c r="K51" s="132">
        <v>1038268</v>
      </c>
    </row>
    <row r="52" spans="1:11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66">
        <f>J49+J50-J51</f>
        <v>7242353</v>
      </c>
      <c r="K52" s="62">
        <f>K49+K50-K51</f>
        <v>3536000</v>
      </c>
    </row>
  </sheetData>
  <sheetProtection/>
  <protectedRanges>
    <protectedRange sqref="J7:K12" name="Range1"/>
    <protectedRange sqref="J14:K17" name="Range1_1"/>
    <protectedRange sqref="J22:K26" name="Range1_2"/>
    <protectedRange sqref="J28:K30" name="Range1_3"/>
    <protectedRange sqref="J35:K37" name="Range1_4"/>
    <protectedRange sqref="J39:K43" name="Range1_5"/>
    <protectedRange sqref="J49:K51" name="Range1_6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  <dataValidation operator="greaterThan" allowBlank="1" showInputMessage="1" showErrorMessage="1" sqref="J7:K12 J14:K17 J22:K26 J28:K30 J49:K51 J39:K43 J35:K37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7" t="s">
        <v>279</v>
      </c>
      <c r="J4" s="68" t="s">
        <v>319</v>
      </c>
      <c r="K4" s="68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73">
        <v>2</v>
      </c>
      <c r="J5" s="74" t="s">
        <v>283</v>
      </c>
      <c r="K5" s="74" t="s">
        <v>284</v>
      </c>
    </row>
    <row r="6" spans="1:11" ht="12.75">
      <c r="A6" s="227" t="s">
        <v>156</v>
      </c>
      <c r="B6" s="243"/>
      <c r="C6" s="243"/>
      <c r="D6" s="243"/>
      <c r="E6" s="243"/>
      <c r="F6" s="243"/>
      <c r="G6" s="243"/>
      <c r="H6" s="243"/>
      <c r="I6" s="272"/>
      <c r="J6" s="272"/>
      <c r="K6" s="273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18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4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27" t="s">
        <v>159</v>
      </c>
      <c r="B22" s="243"/>
      <c r="C22" s="243"/>
      <c r="D22" s="243"/>
      <c r="E22" s="243"/>
      <c r="F22" s="243"/>
      <c r="G22" s="243"/>
      <c r="H22" s="243"/>
      <c r="I22" s="272"/>
      <c r="J22" s="272"/>
      <c r="K22" s="273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321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27" t="s">
        <v>160</v>
      </c>
      <c r="B35" s="243"/>
      <c r="C35" s="243"/>
      <c r="D35" s="243"/>
      <c r="E35" s="243"/>
      <c r="F35" s="243"/>
      <c r="G35" s="243"/>
      <c r="H35" s="243"/>
      <c r="I35" s="272">
        <v>0</v>
      </c>
      <c r="J35" s="272"/>
      <c r="K35" s="273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1" sqref="A1:K1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9.57421875" style="77" bestFit="1" customWidth="1"/>
    <col min="12" max="16384" width="9.140625" style="77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  <c r="L1" s="76"/>
    </row>
    <row r="2" spans="1:12" ht="15.75">
      <c r="A2" s="43"/>
      <c r="B2" s="75"/>
      <c r="C2" s="298" t="s">
        <v>282</v>
      </c>
      <c r="D2" s="298"/>
      <c r="E2" s="78">
        <v>40544</v>
      </c>
      <c r="F2" s="44" t="s">
        <v>250</v>
      </c>
      <c r="G2" s="299">
        <v>40724</v>
      </c>
      <c r="H2" s="300"/>
      <c r="I2" s="75"/>
      <c r="J2" s="75"/>
      <c r="K2" s="75"/>
      <c r="L2" s="79"/>
    </row>
    <row r="3" spans="1:11" ht="23.25">
      <c r="A3" s="301" t="s">
        <v>59</v>
      </c>
      <c r="B3" s="301"/>
      <c r="C3" s="301"/>
      <c r="D3" s="301"/>
      <c r="E3" s="301"/>
      <c r="F3" s="301"/>
      <c r="G3" s="301"/>
      <c r="H3" s="301"/>
      <c r="I3" s="82" t="s">
        <v>305</v>
      </c>
      <c r="J3" s="83" t="s">
        <v>150</v>
      </c>
      <c r="K3" s="83" t="s">
        <v>151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85">
        <v>2</v>
      </c>
      <c r="J4" s="84" t="s">
        <v>283</v>
      </c>
      <c r="K4" s="84" t="s">
        <v>284</v>
      </c>
    </row>
    <row r="5" spans="1:11" ht="12.75">
      <c r="A5" s="290" t="s">
        <v>285</v>
      </c>
      <c r="B5" s="291"/>
      <c r="C5" s="291"/>
      <c r="D5" s="291"/>
      <c r="E5" s="291"/>
      <c r="F5" s="291"/>
      <c r="G5" s="291"/>
      <c r="H5" s="291"/>
      <c r="I5" s="45">
        <v>1</v>
      </c>
      <c r="J5" s="46">
        <v>149874600</v>
      </c>
      <c r="K5" s="46">
        <v>149874600</v>
      </c>
    </row>
    <row r="6" spans="1:11" ht="12.75">
      <c r="A6" s="290" t="s">
        <v>286</v>
      </c>
      <c r="B6" s="291"/>
      <c r="C6" s="291"/>
      <c r="D6" s="291"/>
      <c r="E6" s="291"/>
      <c r="F6" s="291"/>
      <c r="G6" s="291"/>
      <c r="H6" s="291"/>
      <c r="I6" s="45">
        <v>2</v>
      </c>
      <c r="J6" s="47">
        <v>0</v>
      </c>
      <c r="K6" s="47">
        <v>0</v>
      </c>
    </row>
    <row r="7" spans="1:11" ht="12.75">
      <c r="A7" s="290" t="s">
        <v>287</v>
      </c>
      <c r="B7" s="291"/>
      <c r="C7" s="291"/>
      <c r="D7" s="291"/>
      <c r="E7" s="291"/>
      <c r="F7" s="291"/>
      <c r="G7" s="291"/>
      <c r="H7" s="291"/>
      <c r="I7" s="45">
        <v>3</v>
      </c>
      <c r="J7" s="47">
        <v>3114440</v>
      </c>
      <c r="K7" s="47">
        <v>3114440</v>
      </c>
    </row>
    <row r="8" spans="1:11" ht="12.75">
      <c r="A8" s="290" t="s">
        <v>288</v>
      </c>
      <c r="B8" s="291"/>
      <c r="C8" s="291"/>
      <c r="D8" s="291"/>
      <c r="E8" s="291"/>
      <c r="F8" s="291"/>
      <c r="G8" s="291"/>
      <c r="H8" s="291"/>
      <c r="I8" s="45">
        <v>4</v>
      </c>
      <c r="J8" s="47">
        <v>6395876</v>
      </c>
      <c r="K8" s="47">
        <v>3308269</v>
      </c>
    </row>
    <row r="9" spans="1:11" ht="12.75">
      <c r="A9" s="290" t="s">
        <v>289</v>
      </c>
      <c r="B9" s="291"/>
      <c r="C9" s="291"/>
      <c r="D9" s="291"/>
      <c r="E9" s="291"/>
      <c r="F9" s="291"/>
      <c r="G9" s="291"/>
      <c r="H9" s="291"/>
      <c r="I9" s="45">
        <v>5</v>
      </c>
      <c r="J9" s="47">
        <v>-3087607</v>
      </c>
      <c r="K9" s="47">
        <v>932194</v>
      </c>
    </row>
    <row r="10" spans="1:11" ht="12.75">
      <c r="A10" s="290" t="s">
        <v>290</v>
      </c>
      <c r="B10" s="291"/>
      <c r="C10" s="291"/>
      <c r="D10" s="291"/>
      <c r="E10" s="291"/>
      <c r="F10" s="291"/>
      <c r="G10" s="291"/>
      <c r="H10" s="291"/>
      <c r="I10" s="45">
        <v>6</v>
      </c>
      <c r="J10" s="47">
        <v>7159413</v>
      </c>
      <c r="K10" s="47">
        <v>7159413</v>
      </c>
    </row>
    <row r="11" spans="1:11" ht="12.75">
      <c r="A11" s="290" t="s">
        <v>291</v>
      </c>
      <c r="B11" s="291"/>
      <c r="C11" s="291"/>
      <c r="D11" s="291"/>
      <c r="E11" s="291"/>
      <c r="F11" s="291"/>
      <c r="G11" s="291"/>
      <c r="H11" s="291"/>
      <c r="I11" s="45">
        <v>7</v>
      </c>
      <c r="J11" s="47">
        <v>0</v>
      </c>
      <c r="K11" s="47">
        <v>0</v>
      </c>
    </row>
    <row r="12" spans="1:11" ht="12.75">
      <c r="A12" s="290" t="s">
        <v>292</v>
      </c>
      <c r="B12" s="291"/>
      <c r="C12" s="291"/>
      <c r="D12" s="291"/>
      <c r="E12" s="291"/>
      <c r="F12" s="291"/>
      <c r="G12" s="291"/>
      <c r="H12" s="291"/>
      <c r="I12" s="45">
        <v>8</v>
      </c>
      <c r="J12" s="47">
        <v>0</v>
      </c>
      <c r="K12" s="47">
        <v>0</v>
      </c>
    </row>
    <row r="13" spans="1:11" ht="12.75">
      <c r="A13" s="290" t="s">
        <v>293</v>
      </c>
      <c r="B13" s="291"/>
      <c r="C13" s="291"/>
      <c r="D13" s="291"/>
      <c r="E13" s="291"/>
      <c r="F13" s="291"/>
      <c r="G13" s="291"/>
      <c r="H13" s="291"/>
      <c r="I13" s="45">
        <v>9</v>
      </c>
      <c r="J13" s="47">
        <v>0</v>
      </c>
      <c r="K13" s="47">
        <v>0</v>
      </c>
    </row>
    <row r="14" spans="1:11" ht="12.75">
      <c r="A14" s="292" t="s">
        <v>294</v>
      </c>
      <c r="B14" s="293"/>
      <c r="C14" s="293"/>
      <c r="D14" s="293"/>
      <c r="E14" s="293"/>
      <c r="F14" s="293"/>
      <c r="G14" s="293"/>
      <c r="H14" s="293"/>
      <c r="I14" s="45">
        <v>10</v>
      </c>
      <c r="J14" s="80">
        <f>SUM(J5:J13)</f>
        <v>163456722</v>
      </c>
      <c r="K14" s="80">
        <f>SUM(K5:K13)</f>
        <v>164388916</v>
      </c>
    </row>
    <row r="15" spans="1:11" ht="12.75">
      <c r="A15" s="290" t="s">
        <v>295</v>
      </c>
      <c r="B15" s="291"/>
      <c r="C15" s="291"/>
      <c r="D15" s="291"/>
      <c r="E15" s="291"/>
      <c r="F15" s="291"/>
      <c r="G15" s="291"/>
      <c r="H15" s="291"/>
      <c r="I15" s="45">
        <v>11</v>
      </c>
      <c r="J15" s="47"/>
      <c r="K15" s="47"/>
    </row>
    <row r="16" spans="1:11" ht="12.75">
      <c r="A16" s="290" t="s">
        <v>296</v>
      </c>
      <c r="B16" s="291"/>
      <c r="C16" s="291"/>
      <c r="D16" s="291"/>
      <c r="E16" s="291"/>
      <c r="F16" s="291"/>
      <c r="G16" s="291"/>
      <c r="H16" s="291"/>
      <c r="I16" s="45">
        <v>12</v>
      </c>
      <c r="J16" s="47"/>
      <c r="K16" s="47"/>
    </row>
    <row r="17" spans="1:11" ht="12.75">
      <c r="A17" s="290" t="s">
        <v>297</v>
      </c>
      <c r="B17" s="291"/>
      <c r="C17" s="291"/>
      <c r="D17" s="291"/>
      <c r="E17" s="291"/>
      <c r="F17" s="291"/>
      <c r="G17" s="291"/>
      <c r="H17" s="291"/>
      <c r="I17" s="45">
        <v>13</v>
      </c>
      <c r="J17" s="47"/>
      <c r="K17" s="47"/>
    </row>
    <row r="18" spans="1:11" ht="12.75">
      <c r="A18" s="290" t="s">
        <v>298</v>
      </c>
      <c r="B18" s="291"/>
      <c r="C18" s="291"/>
      <c r="D18" s="291"/>
      <c r="E18" s="291"/>
      <c r="F18" s="291"/>
      <c r="G18" s="291"/>
      <c r="H18" s="291"/>
      <c r="I18" s="45">
        <v>14</v>
      </c>
      <c r="J18" s="47"/>
      <c r="K18" s="47"/>
    </row>
    <row r="19" spans="1:11" ht="12.75">
      <c r="A19" s="290" t="s">
        <v>299</v>
      </c>
      <c r="B19" s="291"/>
      <c r="C19" s="291"/>
      <c r="D19" s="291"/>
      <c r="E19" s="291"/>
      <c r="F19" s="291"/>
      <c r="G19" s="291"/>
      <c r="H19" s="291"/>
      <c r="I19" s="45">
        <v>15</v>
      </c>
      <c r="J19" s="47"/>
      <c r="K19" s="47"/>
    </row>
    <row r="20" spans="1:11" ht="12.75">
      <c r="A20" s="290" t="s">
        <v>300</v>
      </c>
      <c r="B20" s="291"/>
      <c r="C20" s="291"/>
      <c r="D20" s="291"/>
      <c r="E20" s="291"/>
      <c r="F20" s="291"/>
      <c r="G20" s="291"/>
      <c r="H20" s="291"/>
      <c r="I20" s="45">
        <v>16</v>
      </c>
      <c r="J20" s="47">
        <v>-3017613</v>
      </c>
      <c r="K20" s="47">
        <v>932194</v>
      </c>
    </row>
    <row r="21" spans="1:11" ht="12.75">
      <c r="A21" s="292" t="s">
        <v>301</v>
      </c>
      <c r="B21" s="293"/>
      <c r="C21" s="293"/>
      <c r="D21" s="293"/>
      <c r="E21" s="293"/>
      <c r="F21" s="293"/>
      <c r="G21" s="293"/>
      <c r="H21" s="293"/>
      <c r="I21" s="45">
        <v>17</v>
      </c>
      <c r="J21" s="81">
        <f>SUM(J15:J20)</f>
        <v>-3017613</v>
      </c>
      <c r="K21" s="81">
        <f>SUM(K15:K20)</f>
        <v>932194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8">
        <v>18</v>
      </c>
      <c r="J23" s="46"/>
      <c r="K23" s="46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9">
        <v>19</v>
      </c>
      <c r="J24" s="81"/>
      <c r="K24" s="81"/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303" t="s">
        <v>280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304" t="s">
        <v>316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ht="12.75" customHeight="1">
      <c r="A5" s="307"/>
      <c r="B5" s="308"/>
      <c r="C5" s="308"/>
      <c r="D5" s="308"/>
      <c r="E5" s="308"/>
      <c r="F5" s="308"/>
      <c r="G5" s="308"/>
      <c r="H5" s="308"/>
      <c r="I5" s="308"/>
      <c r="J5" s="309"/>
    </row>
    <row r="6" spans="1:10" ht="12.75" customHeight="1">
      <c r="A6" s="307"/>
      <c r="B6" s="308"/>
      <c r="C6" s="308"/>
      <c r="D6" s="308"/>
      <c r="E6" s="308"/>
      <c r="F6" s="308"/>
      <c r="G6" s="308"/>
      <c r="H6" s="308"/>
      <c r="I6" s="308"/>
      <c r="J6" s="309"/>
    </row>
    <row r="7" spans="1:10" ht="12.75" customHeight="1">
      <c r="A7" s="307"/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 customHeight="1">
      <c r="A8" s="307"/>
      <c r="B8" s="308"/>
      <c r="C8" s="308"/>
      <c r="D8" s="308"/>
      <c r="E8" s="308"/>
      <c r="F8" s="308"/>
      <c r="G8" s="308"/>
      <c r="H8" s="308"/>
      <c r="I8" s="308"/>
      <c r="J8" s="309"/>
    </row>
    <row r="9" spans="1:10" ht="12.75" customHeight="1">
      <c r="A9" s="307"/>
      <c r="B9" s="308"/>
      <c r="C9" s="308"/>
      <c r="D9" s="308"/>
      <c r="E9" s="308"/>
      <c r="F9" s="308"/>
      <c r="G9" s="308"/>
      <c r="H9" s="308"/>
      <c r="I9" s="308"/>
      <c r="J9" s="309"/>
    </row>
    <row r="10" spans="1:10" ht="12.75" customHeight="1">
      <c r="A10" s="307"/>
      <c r="B10" s="308"/>
      <c r="C10" s="308"/>
      <c r="D10" s="308"/>
      <c r="E10" s="308"/>
      <c r="F10" s="308"/>
      <c r="G10" s="308"/>
      <c r="H10" s="308"/>
      <c r="I10" s="308"/>
      <c r="J10" s="309"/>
    </row>
    <row r="11" spans="1:10" ht="12.75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kovacplan</cp:lastModifiedBy>
  <cp:lastPrinted>2011-07-25T09:17:46Z</cp:lastPrinted>
  <dcterms:created xsi:type="dcterms:W3CDTF">2008-10-17T11:51:54Z</dcterms:created>
  <dcterms:modified xsi:type="dcterms:W3CDTF">2011-07-25T09:23:43Z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